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Headers.xml" ContentType="application/vnd.openxmlformats-officedocument.spreadsheetml.revisionHeaders+xml"/>
  <Override PartName="/xl/revisions/revisionLog117.xml" ContentType="application/vnd.openxmlformats-officedocument.spreadsheetml.revisionLog+xml"/>
  <Override PartName="/xl/revisions/revisionLog671.xml" ContentType="application/vnd.openxmlformats-officedocument.spreadsheetml.revisionLog+xml"/>
  <Override PartName="/xl/revisions/revisionLog769.xml" ContentType="application/vnd.openxmlformats-officedocument.spreadsheetml.revisionLog+xml"/>
  <Override PartName="/xl/revisions/revisionLog976.xml" ContentType="application/vnd.openxmlformats-officedocument.spreadsheetml.revisionLog+xml"/>
  <Override PartName="/xl/revisions/revisionLog21.xml" ContentType="application/vnd.openxmlformats-officedocument.spreadsheetml.revisionLog+xml"/>
  <Override PartName="/xl/revisions/revisionLog324.xml" ContentType="application/vnd.openxmlformats-officedocument.spreadsheetml.revisionLog+xml"/>
  <Override PartName="/xl/revisions/revisionLog531.xml" ContentType="application/vnd.openxmlformats-officedocument.spreadsheetml.revisionLog+xml"/>
  <Override PartName="/xl/revisions/revisionLog629.xml" ContentType="application/vnd.openxmlformats-officedocument.spreadsheetml.revisionLog+xml"/>
  <Override PartName="/xl/revisions/revisionLog1161.xml" ContentType="application/vnd.openxmlformats-officedocument.spreadsheetml.revisionLog+xml"/>
  <Override PartName="/xl/revisions/revisionLog1259.xml" ContentType="application/vnd.openxmlformats-officedocument.spreadsheetml.revisionLog+xml"/>
  <Override PartName="/xl/revisions/revisionLog170.xml" ContentType="application/vnd.openxmlformats-officedocument.spreadsheetml.revisionLog+xml"/>
  <Override PartName="/xl/revisions/revisionLog836.xml" ContentType="application/vnd.openxmlformats-officedocument.spreadsheetml.revisionLog+xml"/>
  <Override PartName="/xl/revisions/revisionLog1021.xml" ContentType="application/vnd.openxmlformats-officedocument.spreadsheetml.revisionLog+xml"/>
  <Override PartName="/xl/revisions/revisionLog1119.xml" ContentType="application/vnd.openxmlformats-officedocument.spreadsheetml.revisionLog+xml"/>
  <Override PartName="/xl/revisions/revisionLog268.xml" ContentType="application/vnd.openxmlformats-officedocument.spreadsheetml.revisionLog+xml"/>
  <Override PartName="/xl/revisions/revisionLog475.xml" ContentType="application/vnd.openxmlformats-officedocument.spreadsheetml.revisionLog+xml"/>
  <Override PartName="/xl/revisions/revisionLog682.xml" ContentType="application/vnd.openxmlformats-officedocument.spreadsheetml.revisionLog+xml"/>
  <Override PartName="/xl/revisions/revisionLog903.xml" ContentType="application/vnd.openxmlformats-officedocument.spreadsheetml.revisionLog+xml"/>
  <Override PartName="/xl/revisions/revisionLog1326.xml" ContentType="application/vnd.openxmlformats-officedocument.spreadsheetml.revisionLog+xml"/>
  <Override PartName="/xl/revisions/revisionLog32.xml" ContentType="application/vnd.openxmlformats-officedocument.spreadsheetml.revisionLog+xml"/>
  <Override PartName="/xl/revisions/revisionLog128.xml" ContentType="application/vnd.openxmlformats-officedocument.spreadsheetml.revisionLog+xml"/>
  <Override PartName="/xl/revisions/revisionLog335.xml" ContentType="application/vnd.openxmlformats-officedocument.spreadsheetml.revisionLog+xml"/>
  <Override PartName="/xl/revisions/revisionLog542.xml" ContentType="application/vnd.openxmlformats-officedocument.spreadsheetml.revisionLog+xml"/>
  <Override PartName="/xl/revisions/revisionLog987.xml" ContentType="application/vnd.openxmlformats-officedocument.spreadsheetml.revisionLog+xml"/>
  <Override PartName="/xl/revisions/revisionLog1172.xml" ContentType="application/vnd.openxmlformats-officedocument.spreadsheetml.revisionLog+xml"/>
  <Override PartName="/xl/revisions/revisionLog181.xml" ContentType="application/vnd.openxmlformats-officedocument.spreadsheetml.revisionLog+xml"/>
  <Override PartName="/xl/revisions/revisionLog402.xml" ContentType="application/vnd.openxmlformats-officedocument.spreadsheetml.revisionLog+xml"/>
  <Override PartName="/xl/revisions/revisionLog847.xml" ContentType="application/vnd.openxmlformats-officedocument.spreadsheetml.revisionLog+xml"/>
  <Override PartName="/xl/revisions/revisionLog1032.xml" ContentType="application/vnd.openxmlformats-officedocument.spreadsheetml.revisionLog+xml"/>
  <Override PartName="/xl/revisions/revisionLog279.xml" ContentType="application/vnd.openxmlformats-officedocument.spreadsheetml.revisionLog+xml"/>
  <Override PartName="/xl/revisions/revisionLog486.xml" ContentType="application/vnd.openxmlformats-officedocument.spreadsheetml.revisionLog+xml"/>
  <Override PartName="/xl/revisions/revisionLog693.xml" ContentType="application/vnd.openxmlformats-officedocument.spreadsheetml.revisionLog+xml"/>
  <Override PartName="/xl/revisions/revisionLog707.xml" ContentType="application/vnd.openxmlformats-officedocument.spreadsheetml.revisionLog+xml"/>
  <Override PartName="/xl/revisions/revisionLog914.xml" ContentType="application/vnd.openxmlformats-officedocument.spreadsheetml.revisionLog+xml"/>
  <Override PartName="/xl/revisions/revisionLog1337.xml" ContentType="application/vnd.openxmlformats-officedocument.spreadsheetml.revisionLog+xml"/>
  <Override PartName="/xl/revisions/revisionLog43.xml" ContentType="application/vnd.openxmlformats-officedocument.spreadsheetml.revisionLog+xml"/>
  <Override PartName="/xl/revisions/revisionLog139.xml" ContentType="application/vnd.openxmlformats-officedocument.spreadsheetml.revisionLog+xml"/>
  <Override PartName="/xl/revisions/revisionLog346.xml" ContentType="application/vnd.openxmlformats-officedocument.spreadsheetml.revisionLog+xml"/>
  <Override PartName="/xl/revisions/revisionLog553.xml" ContentType="application/vnd.openxmlformats-officedocument.spreadsheetml.revisionLog+xml"/>
  <Override PartName="/xl/revisions/revisionLog760.xml" ContentType="application/vnd.openxmlformats-officedocument.spreadsheetml.revisionLog+xml"/>
  <Override PartName="/xl/revisions/revisionLog998.xml" ContentType="application/vnd.openxmlformats-officedocument.spreadsheetml.revisionLog+xml"/>
  <Override PartName="/xl/revisions/revisionLog1183.xml" ContentType="application/vnd.openxmlformats-officedocument.spreadsheetml.revisionLog+xml"/>
  <Override PartName="/xl/revisions/revisionLog192.xml" ContentType="application/vnd.openxmlformats-officedocument.spreadsheetml.revisionLog+xml"/>
  <Override PartName="/xl/revisions/revisionLog206.xml" ContentType="application/vnd.openxmlformats-officedocument.spreadsheetml.revisionLog+xml"/>
  <Override PartName="/xl/revisions/revisionLog413.xml" ContentType="application/vnd.openxmlformats-officedocument.spreadsheetml.revisionLog+xml"/>
  <Override PartName="/xl/revisions/revisionLog858.xml" ContentType="application/vnd.openxmlformats-officedocument.spreadsheetml.revisionLog+xml"/>
  <Override PartName="/xl/revisions/revisionLog1043.xml" ContentType="application/vnd.openxmlformats-officedocument.spreadsheetml.revisionLog+xml"/>
  <Override PartName="/xl/revisions/revisionLog497.xml" ContentType="application/vnd.openxmlformats-officedocument.spreadsheetml.revisionLog+xml"/>
  <Override PartName="/xl/revisions/revisionLog620.xml" ContentType="application/vnd.openxmlformats-officedocument.spreadsheetml.revisionLog+xml"/>
  <Override PartName="/xl/revisions/revisionLog718.xml" ContentType="application/vnd.openxmlformats-officedocument.spreadsheetml.revisionLog+xml"/>
  <Override PartName="/xl/revisions/revisionLog925.xml" ContentType="application/vnd.openxmlformats-officedocument.spreadsheetml.revisionLog+xml"/>
  <Override PartName="/xl/revisions/revisionLog1250.xml" ContentType="application/vnd.openxmlformats-officedocument.spreadsheetml.revisionLog+xml"/>
  <Override PartName="/xl/revisions/revisionLog1348.xml" ContentType="application/vnd.openxmlformats-officedocument.spreadsheetml.revisionLog+xml"/>
  <Override PartName="/xl/revisions/revisionLog357.xml" ContentType="application/vnd.openxmlformats-officedocument.spreadsheetml.revisionLog+xml"/>
  <Override PartName="/xl/revisions/revisionLog1110.xml" ContentType="application/vnd.openxmlformats-officedocument.spreadsheetml.revisionLog+xml"/>
  <Override PartName="/xl/revisions/revisionLog1194.xml" ContentType="application/vnd.openxmlformats-officedocument.spreadsheetml.revisionLog+xml"/>
  <Override PartName="/xl/revisions/revisionLog1208.xml" ContentType="application/vnd.openxmlformats-officedocument.spreadsheetml.revisionLog+xml"/>
  <Override PartName="/xl/revisions/revisionLog54.xml" ContentType="application/vnd.openxmlformats-officedocument.spreadsheetml.revisionLog+xml"/>
  <Override PartName="/xl/revisions/revisionLog217.xml" ContentType="application/vnd.openxmlformats-officedocument.spreadsheetml.revisionLog+xml"/>
  <Override PartName="/xl/revisions/revisionLog564.xml" ContentType="application/vnd.openxmlformats-officedocument.spreadsheetml.revisionLog+xml"/>
  <Override PartName="/xl/revisions/revisionLog771.xml" ContentType="application/vnd.openxmlformats-officedocument.spreadsheetml.revisionLog+xml"/>
  <Override PartName="/xl/revisions/revisionLog869.xml" ContentType="application/vnd.openxmlformats-officedocument.spreadsheetml.revisionLog+xml"/>
  <Override PartName="/xl/revisions/revisionLog424.xml" ContentType="application/vnd.openxmlformats-officedocument.spreadsheetml.revisionLog+xml"/>
  <Override PartName="/xl/revisions/revisionLog631.xml" ContentType="application/vnd.openxmlformats-officedocument.spreadsheetml.revisionLog+xml"/>
  <Override PartName="/xl/revisions/revisionLog729.xml" ContentType="application/vnd.openxmlformats-officedocument.spreadsheetml.revisionLog+xml"/>
  <Override PartName="/xl/revisions/revisionLog1054.xml" ContentType="application/vnd.openxmlformats-officedocument.spreadsheetml.revisionLog+xml"/>
  <Override PartName="/xl/revisions/revisionLog1261.xml" ContentType="application/vnd.openxmlformats-officedocument.spreadsheetml.revisionLog+xml"/>
  <Override PartName="/xl/revisions/revisionLog1359.xml" ContentType="application/vnd.openxmlformats-officedocument.spreadsheetml.revisionLog+xml"/>
  <Override PartName="/xl/revisions/revisionLog270.xml" ContentType="application/vnd.openxmlformats-officedocument.spreadsheetml.revisionLog+xml"/>
  <Override PartName="/xl/revisions/revisionLog936.xml" ContentType="application/vnd.openxmlformats-officedocument.spreadsheetml.revisionLog+xml"/>
  <Override PartName="/xl/revisions/revisionLog1121.xml" ContentType="application/vnd.openxmlformats-officedocument.spreadsheetml.revisionLog+xml"/>
  <Override PartName="/xl/revisions/revisionLog1219.xml" ContentType="application/vnd.openxmlformats-officedocument.spreadsheetml.revisionLog+xml"/>
  <Override PartName="/xl/revisions/revisionLog65.xml" ContentType="application/vnd.openxmlformats-officedocument.spreadsheetml.revisionLog+xml"/>
  <Override PartName="/xl/revisions/revisionLog130.xml" ContentType="application/vnd.openxmlformats-officedocument.spreadsheetml.revisionLog+xml"/>
  <Override PartName="/xl/revisions/revisionLog368.xml" ContentType="application/vnd.openxmlformats-officedocument.spreadsheetml.revisionLog+xml"/>
  <Override PartName="/xl/revisions/revisionLog575.xml" ContentType="application/vnd.openxmlformats-officedocument.spreadsheetml.revisionLog+xml"/>
  <Override PartName="/xl/revisions/revisionLog782.xml" ContentType="application/vnd.openxmlformats-officedocument.spreadsheetml.revisionLog+xml"/>
  <Override PartName="/xl/revisions/revisionLog228.xml" ContentType="application/vnd.openxmlformats-officedocument.spreadsheetml.revisionLog+xml"/>
  <Override PartName="/xl/revisions/revisionLog435.xml" ContentType="application/vnd.openxmlformats-officedocument.spreadsheetml.revisionLog+xml"/>
  <Override PartName="/xl/revisions/revisionLog642.xml" ContentType="application/vnd.openxmlformats-officedocument.spreadsheetml.revisionLog+xml"/>
  <Override PartName="/xl/revisions/revisionLog1065.xml" ContentType="application/vnd.openxmlformats-officedocument.spreadsheetml.revisionLog+xml"/>
  <Override PartName="/xl/revisions/revisionLog1272.xml" ContentType="application/vnd.openxmlformats-officedocument.spreadsheetml.revisionLog+xml"/>
  <Override PartName="/xl/revisions/revisionLog281.xml" ContentType="application/vnd.openxmlformats-officedocument.spreadsheetml.revisionLog+xml"/>
  <Override PartName="/xl/revisions/revisionLog502.xml" ContentType="application/vnd.openxmlformats-officedocument.spreadsheetml.revisionLog+xml"/>
  <Override PartName="/xl/revisions/revisionLog947.xml" ContentType="application/vnd.openxmlformats-officedocument.spreadsheetml.revisionLog+xml"/>
  <Override PartName="/xl/revisions/revisionLog1132.xml" ContentType="application/vnd.openxmlformats-officedocument.spreadsheetml.revisionLog+xml"/>
  <Override PartName="/xl/revisions/revisionLog76.xml" ContentType="application/vnd.openxmlformats-officedocument.spreadsheetml.revisionLog+xml"/>
  <Override PartName="/xl/revisions/revisionLog141.xml" ContentType="application/vnd.openxmlformats-officedocument.spreadsheetml.revisionLog+xml"/>
  <Override PartName="/xl/revisions/revisionLog379.xml" ContentType="application/vnd.openxmlformats-officedocument.spreadsheetml.revisionLog+xml"/>
  <Override PartName="/xl/revisions/revisionLog586.xml" ContentType="application/vnd.openxmlformats-officedocument.spreadsheetml.revisionLog+xml"/>
  <Override PartName="/xl/revisions/revisionLog793.xml" ContentType="application/vnd.openxmlformats-officedocument.spreadsheetml.revisionLog+xml"/>
  <Override PartName="/xl/revisions/revisionLog807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239.xml" ContentType="application/vnd.openxmlformats-officedocument.spreadsheetml.revisionLog+xml"/>
  <Override PartName="/xl/revisions/revisionLog446.xml" ContentType="application/vnd.openxmlformats-officedocument.spreadsheetml.revisionLog+xml"/>
  <Override PartName="/xl/revisions/revisionLog653.xml" ContentType="application/vnd.openxmlformats-officedocument.spreadsheetml.revisionLog+xml"/>
  <Override PartName="/xl/revisions/revisionLog1076.xml" ContentType="application/vnd.openxmlformats-officedocument.spreadsheetml.revisionLog+xml"/>
  <Override PartName="/xl/revisions/revisionLog1283.xml" ContentType="application/vnd.openxmlformats-officedocument.spreadsheetml.revisionLog+xml"/>
  <Override PartName="/xl/revisions/revisionLog292.xml" ContentType="application/vnd.openxmlformats-officedocument.spreadsheetml.revisionLog+xml"/>
  <Override PartName="/xl/revisions/revisionLog306.xml" ContentType="application/vnd.openxmlformats-officedocument.spreadsheetml.revisionLog+xml"/>
  <Override PartName="/xl/revisions/revisionLog860.xml" ContentType="application/vnd.openxmlformats-officedocument.spreadsheetml.revisionLog+xml"/>
  <Override PartName="/xl/revisions/revisionLog958.xml" ContentType="application/vnd.openxmlformats-officedocument.spreadsheetml.revisionLog+xml"/>
  <Override PartName="/xl/revisions/revisionLog1143.xml" ContentType="application/vnd.openxmlformats-officedocument.spreadsheetml.revisionLog+xml"/>
  <Override PartName="/xl/revisions/revisionLog87.xml" ContentType="application/vnd.openxmlformats-officedocument.spreadsheetml.revisionLog+xml"/>
  <Override PartName="/xl/revisions/revisionLog513.xml" ContentType="application/vnd.openxmlformats-officedocument.spreadsheetml.revisionLog+xml"/>
  <Override PartName="/xl/revisions/revisionLog597.xml" ContentType="application/vnd.openxmlformats-officedocument.spreadsheetml.revisionLog+xml"/>
  <Override PartName="/xl/revisions/revisionLog720.xml" ContentType="application/vnd.openxmlformats-officedocument.spreadsheetml.revisionLog+xml"/>
  <Override PartName="/xl/revisions/revisionLog818.xml" ContentType="application/vnd.openxmlformats-officedocument.spreadsheetml.revisionLog+xml"/>
  <Override PartName="/xl/revisions/revisionLog1350.xml" ContentType="application/vnd.openxmlformats-officedocument.spreadsheetml.revisionLog+xml"/>
  <Override PartName="/xl/revisions/revisionLog152.xml" ContentType="application/vnd.openxmlformats-officedocument.spreadsheetml.revisionLog+xml"/>
  <Override PartName="/xl/revisions/revisionLog457.xml" ContentType="application/vnd.openxmlformats-officedocument.spreadsheetml.revisionLog+xml"/>
  <Override PartName="/xl/revisions/revisionLog1003.xml" ContentType="application/vnd.openxmlformats-officedocument.spreadsheetml.revisionLog+xml"/>
  <Override PartName="/xl/revisions/revisionLog1087.xml" ContentType="application/vnd.openxmlformats-officedocument.spreadsheetml.revisionLog+xml"/>
  <Override PartName="/xl/revisions/revisionLog1210.xml" ContentType="application/vnd.openxmlformats-officedocument.spreadsheetml.revisionLog+xml"/>
  <Override PartName="/xl/revisions/revisionLog1294.xml" ContentType="application/vnd.openxmlformats-officedocument.spreadsheetml.revisionLog+xml"/>
  <Override PartName="/xl/revisions/revisionLog1308.xml" ContentType="application/vnd.openxmlformats-officedocument.spreadsheetml.revisionLog+xml"/>
  <Override PartName="/xl/revisions/revisionLog664.xml" ContentType="application/vnd.openxmlformats-officedocument.spreadsheetml.revisionLog+xml"/>
  <Override PartName="/xl/revisions/revisionLog871.xml" ContentType="application/vnd.openxmlformats-officedocument.spreadsheetml.revisionLog+xml"/>
  <Override PartName="/xl/revisions/revisionLog969.xml" ContentType="application/vnd.openxmlformats-officedocument.spreadsheetml.revisionLog+xml"/>
  <Override PartName="/xl/revisions/revisionLog14.xml" ContentType="application/vnd.openxmlformats-officedocument.spreadsheetml.revisionLog+xml"/>
  <Override PartName="/xl/revisions/revisionLog317.xml" ContentType="application/vnd.openxmlformats-officedocument.spreadsheetml.revisionLog+xml"/>
  <Override PartName="/xl/revisions/revisionLog524.xml" ContentType="application/vnd.openxmlformats-officedocument.spreadsheetml.revisionLog+xml"/>
  <Override PartName="/xl/revisions/revisionLog731.xml" ContentType="application/vnd.openxmlformats-officedocument.spreadsheetml.revisionLog+xml"/>
  <Override PartName="/xl/revisions/revisionLog1154.xml" ContentType="application/vnd.openxmlformats-officedocument.spreadsheetml.revisionLog+xml"/>
  <Override PartName="/xl/revisions/revisionLog1361.xml" ContentType="application/vnd.openxmlformats-officedocument.spreadsheetml.revisionLog+xml"/>
  <Override PartName="/xl/revisions/revisionLog98.xml" ContentType="application/vnd.openxmlformats-officedocument.spreadsheetml.revisionLog+xml"/>
  <Override PartName="/xl/revisions/revisionLog163.xml" ContentType="application/vnd.openxmlformats-officedocument.spreadsheetml.revisionLog+xml"/>
  <Override PartName="/xl/revisions/revisionLog370.xml" ContentType="application/vnd.openxmlformats-officedocument.spreadsheetml.revisionLog+xml"/>
  <Override PartName="/xl/revisions/revisionLog829.xml" ContentType="application/vnd.openxmlformats-officedocument.spreadsheetml.revisionLog+xml"/>
  <Override PartName="/xl/revisions/revisionLog1014.xml" ContentType="application/vnd.openxmlformats-officedocument.spreadsheetml.revisionLog+xml"/>
  <Override PartName="/xl/revisions/revisionLog1221.xml" ContentType="application/vnd.openxmlformats-officedocument.spreadsheetml.revisionLog+xml"/>
  <Override PartName="/xl/revisions/revisionLog230.xml" ContentType="application/vnd.openxmlformats-officedocument.spreadsheetml.revisionLog+xml"/>
  <Override PartName="/xl/revisions/revisionLog468.xml" ContentType="application/vnd.openxmlformats-officedocument.spreadsheetml.revisionLog+xml"/>
  <Override PartName="/xl/revisions/revisionLog675.xml" ContentType="application/vnd.openxmlformats-officedocument.spreadsheetml.revisionLog+xml"/>
  <Override PartName="/xl/revisions/revisionLog882.xml" ContentType="application/vnd.openxmlformats-officedocument.spreadsheetml.revisionLog+xml"/>
  <Override PartName="/xl/revisions/revisionLog1098.xml" ContentType="application/vnd.openxmlformats-officedocument.spreadsheetml.revisionLog+xml"/>
  <Override PartName="/xl/revisions/revisionLog1319.xml" ContentType="application/vnd.openxmlformats-officedocument.spreadsheetml.revisionLog+xml"/>
  <Override PartName="/xl/revisions/revisionLog25.xml" ContentType="application/vnd.openxmlformats-officedocument.spreadsheetml.revisionLog+xml"/>
  <Override PartName="/xl/revisions/revisionLog328.xml" ContentType="application/vnd.openxmlformats-officedocument.spreadsheetml.revisionLog+xml"/>
  <Override PartName="/xl/revisions/revisionLog535.xml" ContentType="application/vnd.openxmlformats-officedocument.spreadsheetml.revisionLog+xml"/>
  <Override PartName="/xl/revisions/revisionLog742.xml" ContentType="application/vnd.openxmlformats-officedocument.spreadsheetml.revisionLog+xml"/>
  <Override PartName="/xl/revisions/revisionLog1165.xml" ContentType="application/vnd.openxmlformats-officedocument.spreadsheetml.revisionLog+xml"/>
  <Override PartName="/xl/revisions/revisionLog174.xml" ContentType="application/vnd.openxmlformats-officedocument.spreadsheetml.revisionLog+xml"/>
  <Override PartName="/xl/revisions/revisionLog381.xml" ContentType="application/vnd.openxmlformats-officedocument.spreadsheetml.revisionLog+xml"/>
  <Override PartName="/xl/revisions/revisionLog602.xml" ContentType="application/vnd.openxmlformats-officedocument.spreadsheetml.revisionLog+xml"/>
  <Override PartName="/xl/revisions/revisionLog1025.xml" ContentType="application/vnd.openxmlformats-officedocument.spreadsheetml.revisionLog+xml"/>
  <Override PartName="/xl/revisions/revisionLog1232.xml" ContentType="application/vnd.openxmlformats-officedocument.spreadsheetml.revisionLog+xml"/>
  <Override PartName="/xl/revisions/revisionLog241.xml" ContentType="application/vnd.openxmlformats-officedocument.spreadsheetml.revisionLog+xml"/>
  <Override PartName="/xl/revisions/revisionLog479.xml" ContentType="application/vnd.openxmlformats-officedocument.spreadsheetml.revisionLog+xml"/>
  <Override PartName="/xl/revisions/revisionLog686.xml" ContentType="application/vnd.openxmlformats-officedocument.spreadsheetml.revisionLog+xml"/>
  <Override PartName="/xl/revisions/revisionLog893.xml" ContentType="application/vnd.openxmlformats-officedocument.spreadsheetml.revisionLog+xml"/>
  <Override PartName="/xl/revisions/revisionLog907.xml" ContentType="application/vnd.openxmlformats-officedocument.spreadsheetml.revisionLog+xml"/>
  <Override PartName="/xl/revisions/revisionLog36.xml" ContentType="application/vnd.openxmlformats-officedocument.spreadsheetml.revisionLog+xml"/>
  <Override PartName="/xl/revisions/revisionLog339.xml" ContentType="application/vnd.openxmlformats-officedocument.spreadsheetml.revisionLog+xml"/>
  <Override PartName="/xl/revisions/revisionLog546.xml" ContentType="application/vnd.openxmlformats-officedocument.spreadsheetml.revisionLog+xml"/>
  <Override PartName="/xl/revisions/revisionLog753.xml" ContentType="application/vnd.openxmlformats-officedocument.spreadsheetml.revisionLog+xml"/>
  <Override PartName="/xl/revisions/revisionLog1176.xml" ContentType="application/vnd.openxmlformats-officedocument.spreadsheetml.revisionLog+xml"/>
  <Override PartName="/xl/revisions/revisionLog101.xml" ContentType="application/vnd.openxmlformats-officedocument.spreadsheetml.revisionLog+xml"/>
  <Override PartName="/xl/revisions/revisionLog185.xml" ContentType="application/vnd.openxmlformats-officedocument.spreadsheetml.revisionLog+xml"/>
  <Override PartName="/xl/revisions/revisionLog406.xml" ContentType="application/vnd.openxmlformats-officedocument.spreadsheetml.revisionLog+xml"/>
  <Override PartName="/xl/revisions/revisionLog960.xml" ContentType="application/vnd.openxmlformats-officedocument.spreadsheetml.revisionLog+xml"/>
  <Override PartName="/xl/revisions/revisionLog1036.xml" ContentType="application/vnd.openxmlformats-officedocument.spreadsheetml.revisionLog+xml"/>
  <Override PartName="/xl/revisions/revisionLog1243.xml" ContentType="application/vnd.openxmlformats-officedocument.spreadsheetml.revisionLog+xml"/>
  <Override PartName="/xl/revisions/revisionLog392.xml" ContentType="application/vnd.openxmlformats-officedocument.spreadsheetml.revisionLog+xml"/>
  <Override PartName="/xl/revisions/revisionLog613.xml" ContentType="application/vnd.openxmlformats-officedocument.spreadsheetml.revisionLog+xml"/>
  <Override PartName="/xl/revisions/revisionLog697.xml" ContentType="application/vnd.openxmlformats-officedocument.spreadsheetml.revisionLog+xml"/>
  <Override PartName="/xl/revisions/revisionLog820.xml" ContentType="application/vnd.openxmlformats-officedocument.spreadsheetml.revisionLog+xml"/>
  <Override PartName="/xl/revisions/revisionLog918.xml" ContentType="application/vnd.openxmlformats-officedocument.spreadsheetml.revisionLog+xml"/>
  <Override PartName="/xl/revisions/revisionLog252.xml" ContentType="application/vnd.openxmlformats-officedocument.spreadsheetml.revisionLog+xml"/>
  <Override PartName="/xl/revisions/revisionLog1103.xml" ContentType="application/vnd.openxmlformats-officedocument.spreadsheetml.revisionLog+xml"/>
  <Override PartName="/xl/revisions/revisionLog1187.xml" ContentType="application/vnd.openxmlformats-officedocument.spreadsheetml.revisionLog+xml"/>
  <Override PartName="/xl/revisions/revisionLog1310.xml" ContentType="application/vnd.openxmlformats-officedocument.spreadsheetml.revisionLog+xml"/>
  <Override PartName="/xl/revisions/revisionLog47.xml" ContentType="application/vnd.openxmlformats-officedocument.spreadsheetml.revisionLog+xml"/>
  <Override PartName="/xl/revisions/revisionLog112.xml" ContentType="application/vnd.openxmlformats-officedocument.spreadsheetml.revisionLog+xml"/>
  <Override PartName="/xl/revisions/revisionLog557.xml" ContentType="application/vnd.openxmlformats-officedocument.spreadsheetml.revisionLog+xml"/>
  <Override PartName="/xl/revisions/revisionLog764.xml" ContentType="application/vnd.openxmlformats-officedocument.spreadsheetml.revisionLog+xml"/>
  <Override PartName="/xl/revisions/revisionLog971.xml" ContentType="application/vnd.openxmlformats-officedocument.spreadsheetml.revisionLog+xml"/>
  <Override PartName="/xl/revisions/revisionLog196.xml" ContentType="application/vnd.openxmlformats-officedocument.spreadsheetml.revisionLog+xml"/>
  <Override PartName="/xl/revisions/revisionLog417.xml" ContentType="application/vnd.openxmlformats-officedocument.spreadsheetml.revisionLog+xml"/>
  <Override PartName="/xl/revisions/revisionLog624.xml" ContentType="application/vnd.openxmlformats-officedocument.spreadsheetml.revisionLog+xml"/>
  <Override PartName="/xl/revisions/revisionLog831.xml" ContentType="application/vnd.openxmlformats-officedocument.spreadsheetml.revisionLog+xml"/>
  <Override PartName="/xl/revisions/revisionLog1047.xml" ContentType="application/vnd.openxmlformats-officedocument.spreadsheetml.revisionLog+xml"/>
  <Override PartName="/xl/revisions/revisionLog1254.xml" ContentType="application/vnd.openxmlformats-officedocument.spreadsheetml.revisionLog+xml"/>
  <Override PartName="/xl/revisions/revisionLog263.xml" ContentType="application/vnd.openxmlformats-officedocument.spreadsheetml.revisionLog+xml"/>
  <Override PartName="/xl/revisions/revisionLog470.xml" ContentType="application/vnd.openxmlformats-officedocument.spreadsheetml.revisionLog+xml"/>
  <Override PartName="/xl/revisions/revisionLog929.xml" ContentType="application/vnd.openxmlformats-officedocument.spreadsheetml.revisionLog+xml"/>
  <Override PartName="/xl/revisions/revisionLog1114.xml" ContentType="application/vnd.openxmlformats-officedocument.spreadsheetml.revisionLog+xml"/>
  <Override PartName="/xl/revisions/revisionLog1321.xml" ContentType="application/vnd.openxmlformats-officedocument.spreadsheetml.revisionLog+xml"/>
  <Override PartName="/xl/revisions/revisionLog58.xml" ContentType="application/vnd.openxmlformats-officedocument.spreadsheetml.revisionLog+xml"/>
  <Override PartName="/xl/revisions/revisionLog123.xml" ContentType="application/vnd.openxmlformats-officedocument.spreadsheetml.revisionLog+xml"/>
  <Override PartName="/xl/revisions/revisionLog330.xml" ContentType="application/vnd.openxmlformats-officedocument.spreadsheetml.revisionLog+xml"/>
  <Override PartName="/xl/revisions/revisionLog568.xml" ContentType="application/vnd.openxmlformats-officedocument.spreadsheetml.revisionLog+xml"/>
  <Override PartName="/xl/revisions/revisionLog775.xml" ContentType="application/vnd.openxmlformats-officedocument.spreadsheetml.revisionLog+xml"/>
  <Override PartName="/xl/revisions/revisionLog982.xml" ContentType="application/vnd.openxmlformats-officedocument.spreadsheetml.revisionLog+xml"/>
  <Override PartName="/xl/revisions/revisionLog1198.xml" ContentType="application/vnd.openxmlformats-officedocument.spreadsheetml.revisionLog+xml"/>
  <Override PartName="/xl/revisions/revisionLog428.xml" ContentType="application/vnd.openxmlformats-officedocument.spreadsheetml.revisionLog+xml"/>
  <Override PartName="/xl/revisions/revisionLog635.xml" ContentType="application/vnd.openxmlformats-officedocument.spreadsheetml.revisionLog+xml"/>
  <Override PartName="/xl/revisions/revisionLog842.xml" ContentType="application/vnd.openxmlformats-officedocument.spreadsheetml.revisionLog+xml"/>
  <Override PartName="/xl/revisions/revisionLog1058.xml" ContentType="application/vnd.openxmlformats-officedocument.spreadsheetml.revisionLog+xml"/>
  <Override PartName="/xl/revisions/revisionLog1265.xml" ContentType="application/vnd.openxmlformats-officedocument.spreadsheetml.revisionLog+xml"/>
  <Override PartName="/xl/revisions/revisionLog274.xml" ContentType="application/vnd.openxmlformats-officedocument.spreadsheetml.revisionLog+xml"/>
  <Override PartName="/xl/revisions/revisionLog481.xml" ContentType="application/vnd.openxmlformats-officedocument.spreadsheetml.revisionLog+xml"/>
  <Override PartName="/xl/revisions/revisionLog702.xml" ContentType="application/vnd.openxmlformats-officedocument.spreadsheetml.revisionLog+xml"/>
  <Override PartName="/xl/revisions/revisionLog1125.xml" ContentType="application/vnd.openxmlformats-officedocument.spreadsheetml.revisionLog+xml"/>
  <Override PartName="/xl/revisions/revisionLog1332.xml" ContentType="application/vnd.openxmlformats-officedocument.spreadsheetml.revisionLog+xml"/>
  <Override PartName="/xl/revisions/revisionLog69.xml" ContentType="application/vnd.openxmlformats-officedocument.spreadsheetml.revisionLog+xml"/>
  <Override PartName="/xl/revisions/revisionLog134.xml" ContentType="application/vnd.openxmlformats-officedocument.spreadsheetml.revisionLog+xml"/>
  <Override PartName="/xl/revisions/revisionLog579.xml" ContentType="application/vnd.openxmlformats-officedocument.spreadsheetml.revisionLog+xml"/>
  <Override PartName="/xl/revisions/revisionLog786.xml" ContentType="application/vnd.openxmlformats-officedocument.spreadsheetml.revisionLog+xml"/>
  <Override PartName="/xl/revisions/revisionLog993.xml" ContentType="application/vnd.openxmlformats-officedocument.spreadsheetml.revisionLog+xml"/>
  <Override PartName="/xl/revisions/revisionLog341.xml" ContentType="application/vnd.openxmlformats-officedocument.spreadsheetml.revisionLog+xml"/>
  <Override PartName="/xl/revisions/revisionLog439.xml" ContentType="application/vnd.openxmlformats-officedocument.spreadsheetml.revisionLog+xml"/>
  <Override PartName="/xl/revisions/revisionLog646.xml" ContentType="application/vnd.openxmlformats-officedocument.spreadsheetml.revisionLog+xml"/>
  <Override PartName="/xl/revisions/revisionLog1069.xml" ContentType="application/vnd.openxmlformats-officedocument.spreadsheetml.revisionLog+xml"/>
  <Override PartName="/xl/revisions/revisionLog1276.xml" ContentType="application/vnd.openxmlformats-officedocument.spreadsheetml.revisionLog+xml"/>
  <Override PartName="/xl/revisions/revisionLog201.xml" ContentType="application/vnd.openxmlformats-officedocument.spreadsheetml.revisionLog+xml"/>
  <Override PartName="/xl/revisions/revisionLog285.xml" ContentType="application/vnd.openxmlformats-officedocument.spreadsheetml.revisionLog+xml"/>
  <Override PartName="/xl/revisions/revisionLog506.xml" ContentType="application/vnd.openxmlformats-officedocument.spreadsheetml.revisionLog+xml"/>
  <Override PartName="/xl/revisions/revisionLog853.xml" ContentType="application/vnd.openxmlformats-officedocument.spreadsheetml.revisionLog+xml"/>
  <Override PartName="/xl/revisions/revisionLog1136.xml" ContentType="application/vnd.openxmlformats-officedocument.spreadsheetml.revisionLog+xml"/>
  <Override PartName="/xl/revisions/revisionLog492.xml" ContentType="application/vnd.openxmlformats-officedocument.spreadsheetml.revisionLog+xml"/>
  <Override PartName="/xl/revisions/revisionLog713.xml" ContentType="application/vnd.openxmlformats-officedocument.spreadsheetml.revisionLog+xml"/>
  <Override PartName="/xl/revisions/revisionLog797.xml" ContentType="application/vnd.openxmlformats-officedocument.spreadsheetml.revisionLog+xml"/>
  <Override PartName="/xl/revisions/revisionLog920.xml" ContentType="application/vnd.openxmlformats-officedocument.spreadsheetml.revisionLog+xml"/>
  <Override PartName="/xl/revisions/revisionLog1343.xml" ContentType="application/vnd.openxmlformats-officedocument.spreadsheetml.revisionLog+xml"/>
  <Override PartName="/xl/revisions/revisionLog145.xml" ContentType="application/vnd.openxmlformats-officedocument.spreadsheetml.revisionLog+xml"/>
  <Override PartName="/xl/revisions/revisionLog352.xml" ContentType="application/vnd.openxmlformats-officedocument.spreadsheetml.revisionLog+xml"/>
  <Override PartName="/xl/revisions/revisionLog1203.xml" ContentType="application/vnd.openxmlformats-officedocument.spreadsheetml.revisionLog+xml"/>
  <Override PartName="/xl/revisions/revisionLog1287.xml" ContentType="application/vnd.openxmlformats-officedocument.spreadsheetml.revisionLog+xml"/>
  <Override PartName="/xl/revisions/revisionLog212.xml" ContentType="application/vnd.openxmlformats-officedocument.spreadsheetml.revisionLog+xml"/>
  <Override PartName="/xl/revisions/revisionLog657.xml" ContentType="application/vnd.openxmlformats-officedocument.spreadsheetml.revisionLog+xml"/>
  <Override PartName="/xl/revisions/revisionLog864.xml" ContentType="application/vnd.openxmlformats-officedocument.spreadsheetml.revisionLog+xml"/>
  <Override PartName="/xl/revisions/revisionLog296.xml" ContentType="application/vnd.openxmlformats-officedocument.spreadsheetml.revisionLog+xml"/>
  <Override PartName="/xl/revisions/revisionLog517.xml" ContentType="application/vnd.openxmlformats-officedocument.spreadsheetml.revisionLog+xml"/>
  <Override PartName="/xl/revisions/revisionLog724.xml" ContentType="application/vnd.openxmlformats-officedocument.spreadsheetml.revisionLog+xml"/>
  <Override PartName="/xl/revisions/revisionLog931.xml" ContentType="application/vnd.openxmlformats-officedocument.spreadsheetml.revisionLog+xml"/>
  <Override PartName="/xl/revisions/revisionLog1147.xml" ContentType="application/vnd.openxmlformats-officedocument.spreadsheetml.revisionLog+xml"/>
  <Override PartName="/xl/revisions/revisionLog1354.xml" ContentType="application/vnd.openxmlformats-officedocument.spreadsheetml.revisionLog+xml"/>
  <Override PartName="/xl/revisions/revisionLog60.xml" ContentType="application/vnd.openxmlformats-officedocument.spreadsheetml.revisionLog+xml"/>
  <Override PartName="/xl/revisions/revisionLog156.xml" ContentType="application/vnd.openxmlformats-officedocument.spreadsheetml.revisionLog+xml"/>
  <Override PartName="/xl/revisions/revisionLog363.xml" ContentType="application/vnd.openxmlformats-officedocument.spreadsheetml.revisionLog+xml"/>
  <Override PartName="/xl/revisions/revisionLog570.xml" ContentType="application/vnd.openxmlformats-officedocument.spreadsheetml.revisionLog+xml"/>
  <Override PartName="/xl/revisions/revisionLog1007.xml" ContentType="application/vnd.openxmlformats-officedocument.spreadsheetml.revisionLog+xml"/>
  <Override PartName="/xl/revisions/revisionLog1214.xml" ContentType="application/vnd.openxmlformats-officedocument.spreadsheetml.revisionLog+xml"/>
  <Override PartName="/xl/revisions/revisionLog223.xml" ContentType="application/vnd.openxmlformats-officedocument.spreadsheetml.revisionLog+xml"/>
  <Override PartName="/xl/revisions/revisionLog430.xml" ContentType="application/vnd.openxmlformats-officedocument.spreadsheetml.revisionLog+xml"/>
  <Override PartName="/xl/revisions/revisionLog668.xml" ContentType="application/vnd.openxmlformats-officedocument.spreadsheetml.revisionLog+xml"/>
  <Override PartName="/xl/revisions/revisionLog875.xml" ContentType="application/vnd.openxmlformats-officedocument.spreadsheetml.revisionLog+xml"/>
  <Override PartName="/xl/revisions/revisionLog1060.xml" ContentType="application/vnd.openxmlformats-officedocument.spreadsheetml.revisionLog+xml"/>
  <Override PartName="/xl/revisions/revisionLog1298.xml" ContentType="application/vnd.openxmlformats-officedocument.spreadsheetml.revisionLog+xml"/>
  <Override PartName="/xl/revisions/revisionLog18.xml" ContentType="application/vnd.openxmlformats-officedocument.spreadsheetml.revisionLog+xml"/>
  <Override PartName="/xl/revisions/revisionLog528.xml" ContentType="application/vnd.openxmlformats-officedocument.spreadsheetml.revisionLog+xml"/>
  <Override PartName="/xl/revisions/revisionLog735.xml" ContentType="application/vnd.openxmlformats-officedocument.spreadsheetml.revisionLog+xml"/>
  <Override PartName="/xl/revisions/revisionLog942.xml" ContentType="application/vnd.openxmlformats-officedocument.spreadsheetml.revisionLog+xml"/>
  <Override PartName="/xl/revisions/revisionLog1158.xml" ContentType="application/vnd.openxmlformats-officedocument.spreadsheetml.revisionLog+xml"/>
  <Override PartName="/xl/revisions/revisionLog167.xml" ContentType="application/vnd.openxmlformats-officedocument.spreadsheetml.revisionLog+xml"/>
  <Override PartName="/xl/revisions/revisionLog374.xml" ContentType="application/vnd.openxmlformats-officedocument.spreadsheetml.revisionLog+xml"/>
  <Override PartName="/xl/revisions/revisionLog581.xml" ContentType="application/vnd.openxmlformats-officedocument.spreadsheetml.revisionLog+xml"/>
  <Override PartName="/xl/revisions/revisionLog1018.xml" ContentType="application/vnd.openxmlformats-officedocument.spreadsheetml.revisionLog+xml"/>
  <Override PartName="/xl/revisions/revisionLog1225.xml" ContentType="application/vnd.openxmlformats-officedocument.spreadsheetml.revisionLog+xml"/>
  <Override PartName="/xl/revisions/revisionLog71.xml" ContentType="application/vnd.openxmlformats-officedocument.spreadsheetml.revisionLog+xml"/>
  <Override PartName="/xl/revisions/revisionLog234.xml" ContentType="application/vnd.openxmlformats-officedocument.spreadsheetml.revisionLog+xml"/>
  <Override PartName="/xl/revisions/revisionLog679.xml" ContentType="application/vnd.openxmlformats-officedocument.spreadsheetml.revisionLog+xml"/>
  <Override PartName="/xl/revisions/revisionLog802.xml" ContentType="application/vnd.openxmlformats-officedocument.spreadsheetml.revisionLog+xml"/>
  <Override PartName="/xl/revisions/revisionLog886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29.xml" ContentType="application/vnd.openxmlformats-officedocument.spreadsheetml.revisionLog+xml"/>
  <Override PartName="/xl/revisions/revisionLog441.xml" ContentType="application/vnd.openxmlformats-officedocument.spreadsheetml.revisionLog+xml"/>
  <Override PartName="/xl/revisions/revisionLog539.xml" ContentType="application/vnd.openxmlformats-officedocument.spreadsheetml.revisionLog+xml"/>
  <Override PartName="/xl/revisions/revisionLog746.xml" ContentType="application/vnd.openxmlformats-officedocument.spreadsheetml.revisionLog+xml"/>
  <Override PartName="/xl/revisions/revisionLog1071.xml" ContentType="application/vnd.openxmlformats-officedocument.spreadsheetml.revisionLog+xml"/>
  <Override PartName="/xl/revisions/revisionLog1169.xml" ContentType="application/vnd.openxmlformats-officedocument.spreadsheetml.revisionLog+xml"/>
  <Override PartName="/xl/revisions/revisionLog178.xml" ContentType="application/vnd.openxmlformats-officedocument.spreadsheetml.revisionLog+xml"/>
  <Override PartName="/xl/revisions/revisionLog301.xml" ContentType="application/vnd.openxmlformats-officedocument.spreadsheetml.revisionLog+xml"/>
  <Override PartName="/xl/revisions/revisionLog953.xml" ContentType="application/vnd.openxmlformats-officedocument.spreadsheetml.revisionLog+xml"/>
  <Override PartName="/xl/revisions/revisionLog1029.xml" ContentType="application/vnd.openxmlformats-officedocument.spreadsheetml.revisionLog+xml"/>
  <Override PartName="/xl/revisions/revisionLog1236.xml" ContentType="application/vnd.openxmlformats-officedocument.spreadsheetml.revisionLog+xml"/>
  <Override PartName="/xl/revisions/revisionLog82.xml" ContentType="application/vnd.openxmlformats-officedocument.spreadsheetml.revisionLog+xml"/>
  <Override PartName="/xl/revisions/revisionLog385.xml" ContentType="application/vnd.openxmlformats-officedocument.spreadsheetml.revisionLog+xml"/>
  <Override PartName="/xl/revisions/revisionLog592.xml" ContentType="application/vnd.openxmlformats-officedocument.spreadsheetml.revisionLog+xml"/>
  <Override PartName="/xl/revisions/revisionLog606.xml" ContentType="application/vnd.openxmlformats-officedocument.spreadsheetml.revisionLog+xml"/>
  <Override PartName="/xl/revisions/revisionLog813.xml" ContentType="application/vnd.openxmlformats-officedocument.spreadsheetml.revisionLog+xml"/>
  <Override PartName="/xl/revisions/revisionLog245.xml" ContentType="application/vnd.openxmlformats-officedocument.spreadsheetml.revisionLog+xml"/>
  <Override PartName="/xl/revisions/revisionLog452.xml" ContentType="application/vnd.openxmlformats-officedocument.spreadsheetml.revisionLog+xml"/>
  <Override PartName="/xl/revisions/revisionLog897.xml" ContentType="application/vnd.openxmlformats-officedocument.spreadsheetml.revisionLog+xml"/>
  <Override PartName="/xl/revisions/revisionLog1082.xml" ContentType="application/vnd.openxmlformats-officedocument.spreadsheetml.revisionLog+xml"/>
  <Override PartName="/xl/revisions/revisionLog1303.xml" ContentType="application/vnd.openxmlformats-officedocument.spreadsheetml.revisionLog+xml"/>
  <Override PartName="/xl/revisions/revisionLog105.xml" ContentType="application/vnd.openxmlformats-officedocument.spreadsheetml.revisionLog+xml"/>
  <Override PartName="/xl/revisions/revisionLog312.xml" ContentType="application/vnd.openxmlformats-officedocument.spreadsheetml.revisionLog+xml"/>
  <Override PartName="/xl/revisions/revisionLog757.xml" ContentType="application/vnd.openxmlformats-officedocument.spreadsheetml.revisionLog+xml"/>
  <Override PartName="/xl/revisions/revisionLog964.xml" ContentType="application/vnd.openxmlformats-officedocument.spreadsheetml.revisionLog+xml"/>
  <Override PartName="/xl/revisions/revisionLog93.xml" ContentType="application/vnd.openxmlformats-officedocument.spreadsheetml.revisionLog+xml"/>
  <Override PartName="/xl/revisions/revisionLog189.xml" ContentType="application/vnd.openxmlformats-officedocument.spreadsheetml.revisionLog+xml"/>
  <Override PartName="/xl/revisions/revisionLog396.xml" ContentType="application/vnd.openxmlformats-officedocument.spreadsheetml.revisionLog+xml"/>
  <Override PartName="/xl/revisions/revisionLog617.xml" ContentType="application/vnd.openxmlformats-officedocument.spreadsheetml.revisionLog+xml"/>
  <Override PartName="/xl/revisions/revisionLog824.xml" ContentType="application/vnd.openxmlformats-officedocument.spreadsheetml.revisionLog+xml"/>
  <Override PartName="/xl/revisions/revisionLog1247.xml" ContentType="application/vnd.openxmlformats-officedocument.spreadsheetml.revisionLog+xml"/>
  <Override PartName="/xl/revisions/revisionLog256.xml" ContentType="application/vnd.openxmlformats-officedocument.spreadsheetml.revisionLog+xml"/>
  <Override PartName="/xl/revisions/revisionLog463.xml" ContentType="application/vnd.openxmlformats-officedocument.spreadsheetml.revisionLog+xml"/>
  <Override PartName="/xl/revisions/revisionLog670.xml" ContentType="application/vnd.openxmlformats-officedocument.spreadsheetml.revisionLog+xml"/>
  <Override PartName="/xl/revisions/revisionLog1093.xml" ContentType="application/vnd.openxmlformats-officedocument.spreadsheetml.revisionLog+xml"/>
  <Override PartName="/xl/revisions/revisionLog1107.xml" ContentType="application/vnd.openxmlformats-officedocument.spreadsheetml.revisionLog+xml"/>
  <Override PartName="/xl/revisions/revisionLog1314.xml" ContentType="application/vnd.openxmlformats-officedocument.spreadsheetml.revisionLog+xml"/>
  <Override PartName="/xl/revisions/revisionLog116.xml" ContentType="application/vnd.openxmlformats-officedocument.spreadsheetml.revisionLog+xml"/>
  <Override PartName="/xl/revisions/revisionLog323.xml" ContentType="application/vnd.openxmlformats-officedocument.spreadsheetml.revisionLog+xml"/>
  <Override PartName="/xl/revisions/revisionLog530.xml" ContentType="application/vnd.openxmlformats-officedocument.spreadsheetml.revisionLog+xml"/>
  <Override PartName="/xl/revisions/revisionLog768.xml" ContentType="application/vnd.openxmlformats-officedocument.spreadsheetml.revisionLog+xml"/>
  <Override PartName="/xl/revisions/revisionLog975.xml" ContentType="application/vnd.openxmlformats-officedocument.spreadsheetml.revisionLog+xml"/>
  <Override PartName="/xl/revisions/revisionLog1160.xml" ContentType="application/vnd.openxmlformats-officedocument.spreadsheetml.revisionLog+xml"/>
  <Override PartName="/xl/revisions/revisionLog20.xml" ContentType="application/vnd.openxmlformats-officedocument.spreadsheetml.revisionLog+xml"/>
  <Override PartName="/xl/revisions/revisionLog628.xml" ContentType="application/vnd.openxmlformats-officedocument.spreadsheetml.revisionLog+xml"/>
  <Override PartName="/xl/revisions/revisionLog835.xml" ContentType="application/vnd.openxmlformats-officedocument.spreadsheetml.revisionLog+xml"/>
  <Override PartName="/xl/revisions/revisionLog1258.xml" ContentType="application/vnd.openxmlformats-officedocument.spreadsheetml.revisionLog+xml"/>
  <Override PartName="/xl/revisions/revisionLog267.xml" ContentType="application/vnd.openxmlformats-officedocument.spreadsheetml.revisionLog+xml"/>
  <Override PartName="/xl/revisions/revisionLog474.xml" ContentType="application/vnd.openxmlformats-officedocument.spreadsheetml.revisionLog+xml"/>
  <Override PartName="/xl/revisions/revisionLog1020.xml" ContentType="application/vnd.openxmlformats-officedocument.spreadsheetml.revisionLog+xml"/>
  <Override PartName="/xl/revisions/revisionLog1118.xml" ContentType="application/vnd.openxmlformats-officedocument.spreadsheetml.revisionLog+xml"/>
  <Override PartName="/xl/revisions/revisionLog1325.xml" ContentType="application/vnd.openxmlformats-officedocument.spreadsheetml.revisionLog+xml"/>
  <Override PartName="/xl/revisions/revisionLog127.xml" ContentType="application/vnd.openxmlformats-officedocument.spreadsheetml.revisionLog+xml"/>
  <Override PartName="/xl/revisions/revisionLog681.xml" ContentType="application/vnd.openxmlformats-officedocument.spreadsheetml.revisionLog+xml"/>
  <Override PartName="/xl/revisions/revisionLog779.xml" ContentType="application/vnd.openxmlformats-officedocument.spreadsheetml.revisionLog+xml"/>
  <Override PartName="/xl/revisions/revisionLog902.xml" ContentType="application/vnd.openxmlformats-officedocument.spreadsheetml.revisionLog+xml"/>
  <Override PartName="/xl/revisions/revisionLog986.xml" ContentType="application/vnd.openxmlformats-officedocument.spreadsheetml.revisionLog+xml"/>
  <Override PartName="/xl/revisions/revisionLog31.xml" ContentType="application/vnd.openxmlformats-officedocument.spreadsheetml.revisionLog+xml"/>
  <Override PartName="/xl/revisions/revisionLog334.xml" ContentType="application/vnd.openxmlformats-officedocument.spreadsheetml.revisionLog+xml"/>
  <Override PartName="/xl/revisions/revisionLog541.xml" ContentType="application/vnd.openxmlformats-officedocument.spreadsheetml.revisionLog+xml"/>
  <Override PartName="/xl/revisions/revisionLog639.xml" ContentType="application/vnd.openxmlformats-officedocument.spreadsheetml.revisionLog+xml"/>
  <Override PartName="/xl/revisions/revisionLog1171.xml" ContentType="application/vnd.openxmlformats-officedocument.spreadsheetml.revisionLog+xml"/>
  <Override PartName="/xl/revisions/revisionLog1269.xml" ContentType="application/vnd.openxmlformats-officedocument.spreadsheetml.revisionLog+xml"/>
  <Override PartName="/xl/revisions/revisionLog180.xml" ContentType="application/vnd.openxmlformats-officedocument.spreadsheetml.revisionLog+xml"/>
  <Override PartName="/xl/revisions/revisionLog278.xml" ContentType="application/vnd.openxmlformats-officedocument.spreadsheetml.revisionLog+xml"/>
  <Override PartName="/xl/revisions/revisionLog401.xml" ContentType="application/vnd.openxmlformats-officedocument.spreadsheetml.revisionLog+xml"/>
  <Override PartName="/xl/revisions/revisionLog846.xml" ContentType="application/vnd.openxmlformats-officedocument.spreadsheetml.revisionLog+xml"/>
  <Override PartName="/xl/revisions/revisionLog1031.xml" ContentType="application/vnd.openxmlformats-officedocument.spreadsheetml.revisionLog+xml"/>
  <Override PartName="/xl/revisions/revisionLog1129.xml" ContentType="application/vnd.openxmlformats-officedocument.spreadsheetml.revisionLog+xml"/>
  <Override PartName="/xl/revisions/revisionLog485.xml" ContentType="application/vnd.openxmlformats-officedocument.spreadsheetml.revisionLog+xml"/>
  <Override PartName="/xl/revisions/revisionLog692.xml" ContentType="application/vnd.openxmlformats-officedocument.spreadsheetml.revisionLog+xml"/>
  <Override PartName="/xl/revisions/revisionLog706.xml" ContentType="application/vnd.openxmlformats-officedocument.spreadsheetml.revisionLog+xml"/>
  <Override PartName="/xl/revisions/revisionLog913.xml" ContentType="application/vnd.openxmlformats-officedocument.spreadsheetml.revisionLog+xml"/>
  <Override PartName="/xl/revisions/revisionLog1336.xml" ContentType="application/vnd.openxmlformats-officedocument.spreadsheetml.revisionLog+xml"/>
  <Override PartName="/xl/revisions/revisionLog42.xml" ContentType="application/vnd.openxmlformats-officedocument.spreadsheetml.revisionLog+xml"/>
  <Override PartName="/xl/revisions/revisionLog138.xml" ContentType="application/vnd.openxmlformats-officedocument.spreadsheetml.revisionLog+xml"/>
  <Override PartName="/xl/revisions/revisionLog345.xml" ContentType="application/vnd.openxmlformats-officedocument.spreadsheetml.revisionLog+xml"/>
  <Override PartName="/xl/revisions/revisionLog552.xml" ContentType="application/vnd.openxmlformats-officedocument.spreadsheetml.revisionLog+xml"/>
  <Override PartName="/xl/revisions/revisionLog997.xml" ContentType="application/vnd.openxmlformats-officedocument.spreadsheetml.revisionLog+xml"/>
  <Override PartName="/xl/revisions/revisionLog1182.xml" ContentType="application/vnd.openxmlformats-officedocument.spreadsheetml.revisionLog+xml"/>
  <Override PartName="/xl/revisions/revisionLog191.xml" ContentType="application/vnd.openxmlformats-officedocument.spreadsheetml.revisionLog+xml"/>
  <Override PartName="/xl/revisions/revisionLog205.xml" ContentType="application/vnd.openxmlformats-officedocument.spreadsheetml.revisionLog+xml"/>
  <Override PartName="/xl/revisions/revisionLog412.xml" ContentType="application/vnd.openxmlformats-officedocument.spreadsheetml.revisionLog+xml"/>
  <Override PartName="/xl/revisions/revisionLog857.xml" ContentType="application/vnd.openxmlformats-officedocument.spreadsheetml.revisionLog+xml"/>
  <Override PartName="/xl/revisions/revisionLog1042.xml" ContentType="application/vnd.openxmlformats-officedocument.spreadsheetml.revisionLog+xml"/>
  <Override PartName="/xl/revisions/revisionLog289.xml" ContentType="application/vnd.openxmlformats-officedocument.spreadsheetml.revisionLog+xml"/>
  <Override PartName="/xl/revisions/revisionLog496.xml" ContentType="application/vnd.openxmlformats-officedocument.spreadsheetml.revisionLog+xml"/>
  <Override PartName="/xl/revisions/revisionLog717.xml" ContentType="application/vnd.openxmlformats-officedocument.spreadsheetml.revisionLog+xml"/>
  <Override PartName="/xl/revisions/revisionLog924.xml" ContentType="application/vnd.openxmlformats-officedocument.spreadsheetml.revisionLog+xml"/>
  <Override PartName="/xl/revisions/revisionLog1347.xml" ContentType="application/vnd.openxmlformats-officedocument.spreadsheetml.revisionLog+xml"/>
  <Override PartName="/xl/revisions/revisionLog53.xml" ContentType="application/vnd.openxmlformats-officedocument.spreadsheetml.revisionLog+xml"/>
  <Override PartName="/xl/revisions/revisionLog149.xml" ContentType="application/vnd.openxmlformats-officedocument.spreadsheetml.revisionLog+xml"/>
  <Override PartName="/xl/revisions/revisionLog356.xml" ContentType="application/vnd.openxmlformats-officedocument.spreadsheetml.revisionLog+xml"/>
  <Override PartName="/xl/revisions/revisionLog563.xml" ContentType="application/vnd.openxmlformats-officedocument.spreadsheetml.revisionLog+xml"/>
  <Override PartName="/xl/revisions/revisionLog770.xml" ContentType="application/vnd.openxmlformats-officedocument.spreadsheetml.revisionLog+xml"/>
  <Override PartName="/xl/revisions/revisionLog1193.xml" ContentType="application/vnd.openxmlformats-officedocument.spreadsheetml.revisionLog+xml"/>
  <Override PartName="/xl/revisions/revisionLog1207.xml" ContentType="application/vnd.openxmlformats-officedocument.spreadsheetml.revisionLog+xml"/>
  <Override PartName="/xl/revisions/revisionLog216.xml" ContentType="application/vnd.openxmlformats-officedocument.spreadsheetml.revisionLog+xml"/>
  <Override PartName="/xl/revisions/revisionLog423.xml" ContentType="application/vnd.openxmlformats-officedocument.spreadsheetml.revisionLog+xml"/>
  <Override PartName="/xl/revisions/revisionLog868.xml" ContentType="application/vnd.openxmlformats-officedocument.spreadsheetml.revisionLog+xml"/>
  <Override PartName="/xl/revisions/revisionLog1053.xml" ContentType="application/vnd.openxmlformats-officedocument.spreadsheetml.revisionLog+xml"/>
  <Override PartName="/xl/revisions/revisionLog1260.xml" ContentType="application/vnd.openxmlformats-officedocument.spreadsheetml.revisionLog+xml"/>
  <Override PartName="/xl/revisions/revisionLog630.xml" ContentType="application/vnd.openxmlformats-officedocument.spreadsheetml.revisionLog+xml"/>
  <Override PartName="/xl/revisions/revisionLog728.xml" ContentType="application/vnd.openxmlformats-officedocument.spreadsheetml.revisionLog+xml"/>
  <Override PartName="/xl/revisions/revisionLog935.xml" ContentType="application/vnd.openxmlformats-officedocument.spreadsheetml.revisionLog+xml"/>
  <Override PartName="/xl/revisions/revisionLog1358.xml" ContentType="application/vnd.openxmlformats-officedocument.spreadsheetml.revisionLog+xml"/>
  <Override PartName="/xl/revisions/revisionLog64.xml" ContentType="application/vnd.openxmlformats-officedocument.spreadsheetml.revisionLog+xml"/>
  <Override PartName="/xl/revisions/revisionLog367.xml" ContentType="application/vnd.openxmlformats-officedocument.spreadsheetml.revisionLog+xml"/>
  <Override PartName="/xl/revisions/revisionLog574.xml" ContentType="application/vnd.openxmlformats-officedocument.spreadsheetml.revisionLog+xml"/>
  <Override PartName="/xl/revisions/revisionLog1120.xml" ContentType="application/vnd.openxmlformats-officedocument.spreadsheetml.revisionLog+xml"/>
  <Override PartName="/xl/revisions/revisionLog1218.xml" ContentType="application/vnd.openxmlformats-officedocument.spreadsheetml.revisionLog+xml"/>
  <Override PartName="/xl/revisions/revisionLog227.xml" ContentType="application/vnd.openxmlformats-officedocument.spreadsheetml.revisionLog+xml"/>
  <Override PartName="/xl/revisions/revisionLog781.xml" ContentType="application/vnd.openxmlformats-officedocument.spreadsheetml.revisionLog+xml"/>
  <Override PartName="/xl/revisions/revisionLog879.xml" ContentType="application/vnd.openxmlformats-officedocument.spreadsheetml.revisionLog+xml"/>
  <Override PartName="/xl/revisions/revisionLog434.xml" ContentType="application/vnd.openxmlformats-officedocument.spreadsheetml.revisionLog+xml"/>
  <Override PartName="/xl/revisions/revisionLog641.xml" ContentType="application/vnd.openxmlformats-officedocument.spreadsheetml.revisionLog+xml"/>
  <Override PartName="/xl/revisions/revisionLog739.xml" ContentType="application/vnd.openxmlformats-officedocument.spreadsheetml.revisionLog+xml"/>
  <Override PartName="/xl/revisions/revisionLog1064.xml" ContentType="application/vnd.openxmlformats-officedocument.spreadsheetml.revisionLog+xml"/>
  <Override PartName="/xl/revisions/revisionLog1271.xml" ContentType="application/vnd.openxmlformats-officedocument.spreadsheetml.revisionLog+xml"/>
  <Override PartName="/xl/revisions/revisionLog280.xml" ContentType="application/vnd.openxmlformats-officedocument.spreadsheetml.revisionLog+xml"/>
  <Override PartName="/xl/revisions/revisionLog501.xml" ContentType="application/vnd.openxmlformats-officedocument.spreadsheetml.revisionLog+xml"/>
  <Override PartName="/xl/revisions/revisionLog946.xml" ContentType="application/vnd.openxmlformats-officedocument.spreadsheetml.revisionLog+xml"/>
  <Override PartName="/xl/revisions/revisionLog1131.xml" ContentType="application/vnd.openxmlformats-officedocument.spreadsheetml.revisionLog+xml"/>
  <Override PartName="/xl/revisions/revisionLog1229.xml" ContentType="application/vnd.openxmlformats-officedocument.spreadsheetml.revisionLog+xml"/>
  <Override PartName="/xl/revisions/revisionLog75.xml" ContentType="application/vnd.openxmlformats-officedocument.spreadsheetml.revisionLog+xml"/>
  <Override PartName="/xl/revisions/revisionLog140.xml" ContentType="application/vnd.openxmlformats-officedocument.spreadsheetml.revisionLog+xml"/>
  <Override PartName="/xl/revisions/revisionLog378.xml" ContentType="application/vnd.openxmlformats-officedocument.spreadsheetml.revisionLog+xml"/>
  <Override PartName="/xl/revisions/revisionLog585.xml" ContentType="application/vnd.openxmlformats-officedocument.spreadsheetml.revisionLog+xml"/>
  <Override PartName="/xl/revisions/revisionLog792.xml" ContentType="application/vnd.openxmlformats-officedocument.spreadsheetml.revisionLog+xml"/>
  <Override PartName="/xl/revisions/revisionLog806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238.xml" ContentType="application/vnd.openxmlformats-officedocument.spreadsheetml.revisionLog+xml"/>
  <Override PartName="/xl/revisions/revisionLog445.xml" ContentType="application/vnd.openxmlformats-officedocument.spreadsheetml.revisionLog+xml"/>
  <Override PartName="/xl/revisions/revisionLog652.xml" ContentType="application/vnd.openxmlformats-officedocument.spreadsheetml.revisionLog+xml"/>
  <Override PartName="/xl/revisions/revisionLog1075.xml" ContentType="application/vnd.openxmlformats-officedocument.spreadsheetml.revisionLog+xml"/>
  <Override PartName="/xl/revisions/revisionLog1282.xml" ContentType="application/vnd.openxmlformats-officedocument.spreadsheetml.revisionLog+xml"/>
  <Override PartName="/xl/revisions/revisionLog291.xml" ContentType="application/vnd.openxmlformats-officedocument.spreadsheetml.revisionLog+xml"/>
  <Override PartName="/xl/revisions/revisionLog305.xml" ContentType="application/vnd.openxmlformats-officedocument.spreadsheetml.revisionLog+xml"/>
  <Override PartName="/xl/revisions/revisionLog512.xml" ContentType="application/vnd.openxmlformats-officedocument.spreadsheetml.revisionLog+xml"/>
  <Override PartName="/xl/revisions/revisionLog957.xml" ContentType="application/vnd.openxmlformats-officedocument.spreadsheetml.revisionLog+xml"/>
  <Override PartName="/xl/revisions/revisionLog1142.xml" ContentType="application/vnd.openxmlformats-officedocument.spreadsheetml.revisionLog+xml"/>
  <Override PartName="/xl/revisions/revisionLog86.xml" ContentType="application/vnd.openxmlformats-officedocument.spreadsheetml.revisionLog+xml"/>
  <Override PartName="/xl/revisions/revisionLog151.xml" ContentType="application/vnd.openxmlformats-officedocument.spreadsheetml.revisionLog+xml"/>
  <Override PartName="/xl/revisions/revisionLog389.xml" ContentType="application/vnd.openxmlformats-officedocument.spreadsheetml.revisionLog+xml"/>
  <Override PartName="/xl/revisions/revisionLog596.xml" ContentType="application/vnd.openxmlformats-officedocument.spreadsheetml.revisionLog+xml"/>
  <Override PartName="/xl/revisions/revisionLog817.xml" ContentType="application/vnd.openxmlformats-officedocument.spreadsheetml.revisionLog+xml"/>
  <Override PartName="/xl/revisions/revisionLog1002.xml" ContentType="application/vnd.openxmlformats-officedocument.spreadsheetml.revisionLog+xml"/>
  <Override PartName="/xl/revisions/revisionLog249.xml" ContentType="application/vnd.openxmlformats-officedocument.spreadsheetml.revisionLog+xml"/>
  <Override PartName="/xl/revisions/revisionLog456.xml" ContentType="application/vnd.openxmlformats-officedocument.spreadsheetml.revisionLog+xml"/>
  <Override PartName="/xl/revisions/revisionLog663.xml" ContentType="application/vnd.openxmlformats-officedocument.spreadsheetml.revisionLog+xml"/>
  <Override PartName="/xl/revisions/revisionLog870.xml" ContentType="application/vnd.openxmlformats-officedocument.spreadsheetml.revisionLog+xml"/>
  <Override PartName="/xl/revisions/revisionLog1086.xml" ContentType="application/vnd.openxmlformats-officedocument.spreadsheetml.revisionLog+xml"/>
  <Override PartName="/xl/revisions/revisionLog1293.xml" ContentType="application/vnd.openxmlformats-officedocument.spreadsheetml.revisionLog+xml"/>
  <Override PartName="/xl/revisions/revisionLog1307.xml" ContentType="application/vnd.openxmlformats-officedocument.spreadsheetml.revisionLog+xml"/>
  <Override PartName="/xl/revisions/revisionLog13.xml" ContentType="application/vnd.openxmlformats-officedocument.spreadsheetml.revisionLog+xml"/>
  <Override PartName="/xl/revisions/revisionLog109.xml" ContentType="application/vnd.openxmlformats-officedocument.spreadsheetml.revisionLog+xml"/>
  <Override PartName="/xl/revisions/revisionLog316.xml" ContentType="application/vnd.openxmlformats-officedocument.spreadsheetml.revisionLog+xml"/>
  <Override PartName="/xl/revisions/revisionLog523.xml" ContentType="application/vnd.openxmlformats-officedocument.spreadsheetml.revisionLog+xml"/>
  <Override PartName="/xl/revisions/revisionLog968.xml" ContentType="application/vnd.openxmlformats-officedocument.spreadsheetml.revisionLog+xml"/>
  <Override PartName="/xl/revisions/revisionLog1153.xml" ContentType="application/vnd.openxmlformats-officedocument.spreadsheetml.revisionLog+xml"/>
  <Override PartName="/xl/revisions/revisionLog97.xml" ContentType="application/vnd.openxmlformats-officedocument.spreadsheetml.revisionLog+xml"/>
  <Override PartName="/xl/revisions/revisionLog730.xml" ContentType="application/vnd.openxmlformats-officedocument.spreadsheetml.revisionLog+xml"/>
  <Override PartName="/xl/revisions/revisionLog828.xml" ContentType="application/vnd.openxmlformats-officedocument.spreadsheetml.revisionLog+xml"/>
  <Override PartName="/xl/revisions/revisionLog1013.xml" ContentType="application/vnd.openxmlformats-officedocument.spreadsheetml.revisionLog+xml"/>
  <Override PartName="/xl/revisions/revisionLog1360.xml" ContentType="application/vnd.openxmlformats-officedocument.spreadsheetml.revisionLog+xml"/>
  <Override PartName="/xl/revisions/revisionLog162.xml" ContentType="application/vnd.openxmlformats-officedocument.spreadsheetml.revisionLog+xml"/>
  <Override PartName="/xl/revisions/revisionLog467.xml" ContentType="application/vnd.openxmlformats-officedocument.spreadsheetml.revisionLog+xml"/>
  <Override PartName="/xl/revisions/revisionLog1097.xml" ContentType="application/vnd.openxmlformats-officedocument.spreadsheetml.revisionLog+xml"/>
  <Override PartName="/xl/revisions/revisionLog1220.xml" ContentType="application/vnd.openxmlformats-officedocument.spreadsheetml.revisionLog+xml"/>
  <Override PartName="/xl/revisions/revisionLog1318.xml" ContentType="application/vnd.openxmlformats-officedocument.spreadsheetml.revisionLog+xml"/>
  <Override PartName="/xl/revisions/revisionLog674.xml" ContentType="application/vnd.openxmlformats-officedocument.spreadsheetml.revisionLog+xml"/>
  <Override PartName="/xl/revisions/revisionLog881.xml" ContentType="application/vnd.openxmlformats-officedocument.spreadsheetml.revisionLog+xml"/>
  <Override PartName="/xl/revisions/revisionLog979.xml" ContentType="application/vnd.openxmlformats-officedocument.spreadsheetml.revisionLog+xml"/>
  <Override PartName="/xl/revisions/revisionLog24.xml" ContentType="application/vnd.openxmlformats-officedocument.spreadsheetml.revisionLog+xml"/>
  <Override PartName="/xl/revisions/revisionLog327.xml" ContentType="application/vnd.openxmlformats-officedocument.spreadsheetml.revisionLog+xml"/>
  <Override PartName="/xl/revisions/revisionLog534.xml" ContentType="application/vnd.openxmlformats-officedocument.spreadsheetml.revisionLog+xml"/>
  <Override PartName="/xl/revisions/revisionLog741.xml" ContentType="application/vnd.openxmlformats-officedocument.spreadsheetml.revisionLog+xml"/>
  <Override PartName="/xl/revisions/revisionLog839.xml" ContentType="application/vnd.openxmlformats-officedocument.spreadsheetml.revisionLog+xml"/>
  <Override PartName="/xl/revisions/revisionLog1164.xml" ContentType="application/vnd.openxmlformats-officedocument.spreadsheetml.revisionLog+xml"/>
  <Override PartName="/xl/revisions/revisionLog173.xml" ContentType="application/vnd.openxmlformats-officedocument.spreadsheetml.revisionLog+xml"/>
  <Override PartName="/xl/revisions/revisionLog380.xml" ContentType="application/vnd.openxmlformats-officedocument.spreadsheetml.revisionLog+xml"/>
  <Override PartName="/xl/revisions/revisionLog601.xml" ContentType="application/vnd.openxmlformats-officedocument.spreadsheetml.revisionLog+xml"/>
  <Override PartName="/xl/revisions/revisionLog1024.xml" ContentType="application/vnd.openxmlformats-officedocument.spreadsheetml.revisionLog+xml"/>
  <Override PartName="/xl/revisions/revisionLog1231.xml" ContentType="application/vnd.openxmlformats-officedocument.spreadsheetml.revisionLog+xml"/>
  <Override PartName="/xl/revisions/revisionLog240.xml" ContentType="application/vnd.openxmlformats-officedocument.spreadsheetml.revisionLog+xml"/>
  <Override PartName="/xl/revisions/revisionLog478.xml" ContentType="application/vnd.openxmlformats-officedocument.spreadsheetml.revisionLog+xml"/>
  <Override PartName="/xl/revisions/revisionLog685.xml" ContentType="application/vnd.openxmlformats-officedocument.spreadsheetml.revisionLog+xml"/>
  <Override PartName="/xl/revisions/revisionLog892.xml" ContentType="application/vnd.openxmlformats-officedocument.spreadsheetml.revisionLog+xml"/>
  <Override PartName="/xl/revisions/revisionLog906.xml" ContentType="application/vnd.openxmlformats-officedocument.spreadsheetml.revisionLog+xml"/>
  <Override PartName="/xl/revisions/revisionLog1329.xml" ContentType="application/vnd.openxmlformats-officedocument.spreadsheetml.revisionLog+xml"/>
  <Override PartName="/xl/revisions/revisionLog35.xml" ContentType="application/vnd.openxmlformats-officedocument.spreadsheetml.revisionLog+xml"/>
  <Override PartName="/xl/revisions/revisionLog100.xml" ContentType="application/vnd.openxmlformats-officedocument.spreadsheetml.revisionLog+xml"/>
  <Override PartName="/xl/revisions/revisionLog338.xml" ContentType="application/vnd.openxmlformats-officedocument.spreadsheetml.revisionLog+xml"/>
  <Override PartName="/xl/revisions/revisionLog545.xml" ContentType="application/vnd.openxmlformats-officedocument.spreadsheetml.revisionLog+xml"/>
  <Override PartName="/xl/revisions/revisionLog752.xml" ContentType="application/vnd.openxmlformats-officedocument.spreadsheetml.revisionLog+xml"/>
  <Override PartName="/xl/revisions/revisionLog1175.xml" ContentType="application/vnd.openxmlformats-officedocument.spreadsheetml.revisionLog+xml"/>
  <Override PartName="/xl/revisions/revisionLog184.xml" ContentType="application/vnd.openxmlformats-officedocument.spreadsheetml.revisionLog+xml"/>
  <Override PartName="/xl/revisions/revisionLog391.xml" ContentType="application/vnd.openxmlformats-officedocument.spreadsheetml.revisionLog+xml"/>
  <Override PartName="/xl/revisions/revisionLog405.xml" ContentType="application/vnd.openxmlformats-officedocument.spreadsheetml.revisionLog+xml"/>
  <Override PartName="/xl/revisions/revisionLog612.xml" ContentType="application/vnd.openxmlformats-officedocument.spreadsheetml.revisionLog+xml"/>
  <Override PartName="/xl/revisions/revisionLog1035.xml" ContentType="application/vnd.openxmlformats-officedocument.spreadsheetml.revisionLog+xml"/>
  <Override PartName="/xl/revisions/revisionLog1242.xml" ContentType="application/vnd.openxmlformats-officedocument.spreadsheetml.revisionLog+xml"/>
  <Override PartName="/xl/revisions/revisionLog251.xml" ContentType="application/vnd.openxmlformats-officedocument.spreadsheetml.revisionLog+xml"/>
  <Override PartName="/xl/revisions/revisionLog489.xml" ContentType="application/vnd.openxmlformats-officedocument.spreadsheetml.revisionLog+xml"/>
  <Override PartName="/xl/revisions/revisionLog696.xml" ContentType="application/vnd.openxmlformats-officedocument.spreadsheetml.revisionLog+xml"/>
  <Override PartName="/xl/revisions/revisionLog917.xml" ContentType="application/vnd.openxmlformats-officedocument.spreadsheetml.revisionLog+xml"/>
  <Override PartName="/xl/revisions/revisionLog1102.xml" ContentType="application/vnd.openxmlformats-officedocument.spreadsheetml.revisionLog+xml"/>
  <Override PartName="/xl/revisions/revisionLog46.xml" ContentType="application/vnd.openxmlformats-officedocument.spreadsheetml.revisionLog+xml"/>
  <Override PartName="/xl/revisions/revisionLog349.xml" ContentType="application/vnd.openxmlformats-officedocument.spreadsheetml.revisionLog+xml"/>
  <Override PartName="/xl/revisions/revisionLog556.xml" ContentType="application/vnd.openxmlformats-officedocument.spreadsheetml.revisionLog+xml"/>
  <Override PartName="/xl/revisions/revisionLog763.xml" ContentType="application/vnd.openxmlformats-officedocument.spreadsheetml.revisionLog+xml"/>
  <Override PartName="/xl/revisions/revisionLog1186.xml" ContentType="application/vnd.openxmlformats-officedocument.spreadsheetml.revisionLog+xml"/>
  <Override PartName="/xl/revisions/revisionLog111.xml" ContentType="application/vnd.openxmlformats-officedocument.spreadsheetml.revisionLog+xml"/>
  <Override PartName="/xl/revisions/revisionLog195.xml" ContentType="application/vnd.openxmlformats-officedocument.spreadsheetml.revisionLog+xml"/>
  <Override PartName="/xl/revisions/revisionLog209.xml" ContentType="application/vnd.openxmlformats-officedocument.spreadsheetml.revisionLog+xml"/>
  <Override PartName="/xl/revisions/revisionLog416.xml" ContentType="application/vnd.openxmlformats-officedocument.spreadsheetml.revisionLog+xml"/>
  <Override PartName="/xl/revisions/revisionLog970.xml" ContentType="application/vnd.openxmlformats-officedocument.spreadsheetml.revisionLog+xml"/>
  <Override PartName="/xl/revisions/revisionLog1046.xml" ContentType="application/vnd.openxmlformats-officedocument.spreadsheetml.revisionLog+xml"/>
  <Override PartName="/xl/revisions/revisionLog1253.xml" ContentType="application/vnd.openxmlformats-officedocument.spreadsheetml.revisionLog+xml"/>
  <Override PartName="/xl/revisions/revisionLog623.xml" ContentType="application/vnd.openxmlformats-officedocument.spreadsheetml.revisionLog+xml"/>
  <Override PartName="/xl/revisions/revisionLog830.xml" ContentType="application/vnd.openxmlformats-officedocument.spreadsheetml.revisionLog+xml"/>
  <Override PartName="/xl/revisions/revisionLog928.xml" ContentType="application/vnd.openxmlformats-officedocument.spreadsheetml.revisionLog+xml"/>
  <Override PartName="/xl/revisions/revisionLog57.xml" ContentType="application/vnd.openxmlformats-officedocument.spreadsheetml.revisionLog+xml"/>
  <Override PartName="/xl/revisions/revisionLog262.xml" ContentType="application/vnd.openxmlformats-officedocument.spreadsheetml.revisionLog+xml"/>
  <Override PartName="/xl/revisions/revisionLog567.xml" ContentType="application/vnd.openxmlformats-officedocument.spreadsheetml.revisionLog+xml"/>
  <Override PartName="/xl/revisions/revisionLog1113.xml" ContentType="application/vnd.openxmlformats-officedocument.spreadsheetml.revisionLog+xml"/>
  <Override PartName="/xl/revisions/revisionLog1197.xml" ContentType="application/vnd.openxmlformats-officedocument.spreadsheetml.revisionLog+xml"/>
  <Override PartName="/xl/revisions/revisionLog1320.xml" ContentType="application/vnd.openxmlformats-officedocument.spreadsheetml.revisionLog+xml"/>
  <Override PartName="/xl/revisions/revisionLog122.xml" ContentType="application/vnd.openxmlformats-officedocument.spreadsheetml.revisionLog+xml"/>
  <Override PartName="/xl/revisions/revisionLog774.xml" ContentType="application/vnd.openxmlformats-officedocument.spreadsheetml.revisionLog+xml"/>
  <Override PartName="/xl/revisions/revisionLog981.xml" ContentType="application/vnd.openxmlformats-officedocument.spreadsheetml.revisionLog+xml"/>
  <Override PartName="/xl/revisions/revisionLog1057.xml" ContentType="application/vnd.openxmlformats-officedocument.spreadsheetml.revisionLog+xml"/>
  <Override PartName="/xl/revisions/revisionLog427.xml" ContentType="application/vnd.openxmlformats-officedocument.spreadsheetml.revisionLog+xml"/>
  <Override PartName="/xl/revisions/revisionLog634.xml" ContentType="application/vnd.openxmlformats-officedocument.spreadsheetml.revisionLog+xml"/>
  <Override PartName="/xl/revisions/revisionLog841.xml" ContentType="application/vnd.openxmlformats-officedocument.spreadsheetml.revisionLog+xml"/>
  <Override PartName="/xl/revisions/revisionLog1264.xml" ContentType="application/vnd.openxmlformats-officedocument.spreadsheetml.revisionLog+xml"/>
  <Override PartName="/xl/revisions/revisionLog273.xml" ContentType="application/vnd.openxmlformats-officedocument.spreadsheetml.revisionLog+xml"/>
  <Override PartName="/xl/revisions/revisionLog480.xml" ContentType="application/vnd.openxmlformats-officedocument.spreadsheetml.revisionLog+xml"/>
  <Override PartName="/xl/revisions/revisionLog701.xml" ContentType="application/vnd.openxmlformats-officedocument.spreadsheetml.revisionLog+xml"/>
  <Override PartName="/xl/revisions/revisionLog939.xml" ContentType="application/vnd.openxmlformats-officedocument.spreadsheetml.revisionLog+xml"/>
  <Override PartName="/xl/revisions/revisionLog1124.xml" ContentType="application/vnd.openxmlformats-officedocument.spreadsheetml.revisionLog+xml"/>
  <Override PartName="/xl/revisions/revisionLog1331.xml" ContentType="application/vnd.openxmlformats-officedocument.spreadsheetml.revisionLog+xml"/>
  <Override PartName="/xl/revisions/revisionLog68.xml" ContentType="application/vnd.openxmlformats-officedocument.spreadsheetml.revisionLog+xml"/>
  <Override PartName="/xl/revisions/revisionLog133.xml" ContentType="application/vnd.openxmlformats-officedocument.spreadsheetml.revisionLog+xml"/>
  <Override PartName="/xl/revisions/revisionLog340.xml" ContentType="application/vnd.openxmlformats-officedocument.spreadsheetml.revisionLog+xml"/>
  <Override PartName="/xl/revisions/revisionLog578.xml" ContentType="application/vnd.openxmlformats-officedocument.spreadsheetml.revisionLog+xml"/>
  <Override PartName="/xl/revisions/revisionLog785.xml" ContentType="application/vnd.openxmlformats-officedocument.spreadsheetml.revisionLog+xml"/>
  <Override PartName="/xl/revisions/revisionLog992.xml" ContentType="application/vnd.openxmlformats-officedocument.spreadsheetml.revisionLog+xml"/>
  <Override PartName="/xl/revisions/revisionLog200.xml" ContentType="application/vnd.openxmlformats-officedocument.spreadsheetml.revisionLog+xml"/>
  <Override PartName="/xl/revisions/revisionLog438.xml" ContentType="application/vnd.openxmlformats-officedocument.spreadsheetml.revisionLog+xml"/>
  <Override PartName="/xl/revisions/revisionLog645.xml" ContentType="application/vnd.openxmlformats-officedocument.spreadsheetml.revisionLog+xml"/>
  <Override PartName="/xl/revisions/revisionLog852.xml" ContentType="application/vnd.openxmlformats-officedocument.spreadsheetml.revisionLog+xml"/>
  <Override PartName="/xl/revisions/revisionLog1068.xml" ContentType="application/vnd.openxmlformats-officedocument.spreadsheetml.revisionLog+xml"/>
  <Override PartName="/xl/revisions/revisionLog1275.xml" ContentType="application/vnd.openxmlformats-officedocument.spreadsheetml.revisionLog+xml"/>
  <Override PartName="/xl/revisions/revisionLog284.xml" ContentType="application/vnd.openxmlformats-officedocument.spreadsheetml.revisionLog+xml"/>
  <Override PartName="/xl/revisions/revisionLog491.xml" ContentType="application/vnd.openxmlformats-officedocument.spreadsheetml.revisionLog+xml"/>
  <Override PartName="/xl/revisions/revisionLog505.xml" ContentType="application/vnd.openxmlformats-officedocument.spreadsheetml.revisionLog+xml"/>
  <Override PartName="/xl/revisions/revisionLog712.xml" ContentType="application/vnd.openxmlformats-officedocument.spreadsheetml.revisionLog+xml"/>
  <Override PartName="/xl/revisions/revisionLog1135.xml" ContentType="application/vnd.openxmlformats-officedocument.spreadsheetml.revisionLog+xml"/>
  <Override PartName="/xl/revisions/revisionLog1342.xml" ContentType="application/vnd.openxmlformats-officedocument.spreadsheetml.revisionLog+xml"/>
  <Override PartName="/xl/revisions/revisionLog37.xml" ContentType="application/vnd.openxmlformats-officedocument.spreadsheetml.revisionLog+xml"/>
  <Override PartName="/xl/revisions/revisionLog79.xml" ContentType="application/vnd.openxmlformats-officedocument.spreadsheetml.revisionLog+xml"/>
  <Override PartName="/xl/revisions/revisionLog102.xml" ContentType="application/vnd.openxmlformats-officedocument.spreadsheetml.revisionLog+xml"/>
  <Override PartName="/xl/revisions/revisionLog144.xml" ContentType="application/vnd.openxmlformats-officedocument.spreadsheetml.revisionLog+xml"/>
  <Override PartName="/xl/revisions/revisionLog547.xml" ContentType="application/vnd.openxmlformats-officedocument.spreadsheetml.revisionLog+xml"/>
  <Override PartName="/xl/revisions/revisionLog589.xml" ContentType="application/vnd.openxmlformats-officedocument.spreadsheetml.revisionLog+xml"/>
  <Override PartName="/xl/revisions/revisionLog754.xml" ContentType="application/vnd.openxmlformats-officedocument.spreadsheetml.revisionLog+xml"/>
  <Override PartName="/xl/revisions/revisionLog796.xml" ContentType="application/vnd.openxmlformats-officedocument.spreadsheetml.revisionLog+xml"/>
  <Override PartName="/xl/revisions/revisionLog961.xml" ContentType="application/vnd.openxmlformats-officedocument.spreadsheetml.revisionLog+xml"/>
  <Override PartName="/xl/revisions/revisionLog1202.xml" ContentType="application/vnd.openxmlformats-officedocument.spreadsheetml.revisionLog+xml"/>
  <Override PartName="/xl/revisions/revisionLog90.xml" ContentType="application/vnd.openxmlformats-officedocument.spreadsheetml.revisionLog+xml"/>
  <Override PartName="/xl/revisions/revisionLog186.xml" ContentType="application/vnd.openxmlformats-officedocument.spreadsheetml.revisionLog+xml"/>
  <Override PartName="/xl/revisions/revisionLog351.xml" ContentType="application/vnd.openxmlformats-officedocument.spreadsheetml.revisionLog+xml"/>
  <Override PartName="/xl/revisions/revisionLog393.xml" ContentType="application/vnd.openxmlformats-officedocument.spreadsheetml.revisionLog+xml"/>
  <Override PartName="/xl/revisions/revisionLog407.xml" ContentType="application/vnd.openxmlformats-officedocument.spreadsheetml.revisionLog+xml"/>
  <Override PartName="/xl/revisions/revisionLog449.xml" ContentType="application/vnd.openxmlformats-officedocument.spreadsheetml.revisionLog+xml"/>
  <Override PartName="/xl/revisions/revisionLog614.xml" ContentType="application/vnd.openxmlformats-officedocument.spreadsheetml.revisionLog+xml"/>
  <Override PartName="/xl/revisions/revisionLog656.xml" ContentType="application/vnd.openxmlformats-officedocument.spreadsheetml.revisionLog+xml"/>
  <Override PartName="/xl/revisions/revisionLog821.xml" ContentType="application/vnd.openxmlformats-officedocument.spreadsheetml.revisionLog+xml"/>
  <Override PartName="/xl/revisions/revisionLog863.xml" ContentType="application/vnd.openxmlformats-officedocument.spreadsheetml.revisionLog+xml"/>
  <Override PartName="/xl/revisions/revisionLog1037.xml" ContentType="application/vnd.openxmlformats-officedocument.spreadsheetml.revisionLog+xml"/>
  <Override PartName="/xl/revisions/revisionLog1079.xml" ContentType="application/vnd.openxmlformats-officedocument.spreadsheetml.revisionLog+xml"/>
  <Override PartName="/xl/revisions/revisionLog1244.xml" ContentType="application/vnd.openxmlformats-officedocument.spreadsheetml.revisionLog+xml"/>
  <Override PartName="/xl/revisions/revisionLog1286.xml" ContentType="application/vnd.openxmlformats-officedocument.spreadsheetml.revisionLog+xml"/>
  <Override PartName="/xl/revisions/revisionLog211.xml" ContentType="application/vnd.openxmlformats-officedocument.spreadsheetml.revisionLog+xml"/>
  <Override PartName="/xl/revisions/revisionLog253.xml" ContentType="application/vnd.openxmlformats-officedocument.spreadsheetml.revisionLog+xml"/>
  <Override PartName="/xl/revisions/revisionLog295.xml" ContentType="application/vnd.openxmlformats-officedocument.spreadsheetml.revisionLog+xml"/>
  <Override PartName="/xl/revisions/revisionLog309.xml" ContentType="application/vnd.openxmlformats-officedocument.spreadsheetml.revisionLog+xml"/>
  <Override PartName="/xl/revisions/revisionLog460.xml" ContentType="application/vnd.openxmlformats-officedocument.spreadsheetml.revisionLog+xml"/>
  <Override PartName="/xl/revisions/revisionLog516.xml" ContentType="application/vnd.openxmlformats-officedocument.spreadsheetml.revisionLog+xml"/>
  <Override PartName="/xl/revisions/revisionLog698.xml" ContentType="application/vnd.openxmlformats-officedocument.spreadsheetml.revisionLog+xml"/>
  <Override PartName="/xl/revisions/revisionLog919.xml" ContentType="application/vnd.openxmlformats-officedocument.spreadsheetml.revisionLog+xml"/>
  <Override PartName="/xl/revisions/revisionLog1090.xml" ContentType="application/vnd.openxmlformats-officedocument.spreadsheetml.revisionLog+xml"/>
  <Override PartName="/xl/revisions/revisionLog1104.xml" ContentType="application/vnd.openxmlformats-officedocument.spreadsheetml.revisionLog+xml"/>
  <Override PartName="/xl/revisions/revisionLog1146.xml" ContentType="application/vnd.openxmlformats-officedocument.spreadsheetml.revisionLog+xml"/>
  <Override PartName="/xl/revisions/revisionLog1311.xml" ContentType="application/vnd.openxmlformats-officedocument.spreadsheetml.revisionLog+xml"/>
  <Override PartName="/xl/revisions/revisionLog48.xml" ContentType="application/vnd.openxmlformats-officedocument.spreadsheetml.revisionLog+xml"/>
  <Override PartName="/xl/revisions/revisionLog113.xml" ContentType="application/vnd.openxmlformats-officedocument.spreadsheetml.revisionLog+xml"/>
  <Override PartName="/xl/revisions/revisionLog320.xml" ContentType="application/vnd.openxmlformats-officedocument.spreadsheetml.revisionLog+xml"/>
  <Override PartName="/xl/revisions/revisionLog558.xml" ContentType="application/vnd.openxmlformats-officedocument.spreadsheetml.revisionLog+xml"/>
  <Override PartName="/xl/revisions/revisionLog723.xml" ContentType="application/vnd.openxmlformats-officedocument.spreadsheetml.revisionLog+xml"/>
  <Override PartName="/xl/revisions/revisionLog765.xml" ContentType="application/vnd.openxmlformats-officedocument.spreadsheetml.revisionLog+xml"/>
  <Override PartName="/xl/revisions/revisionLog930.xml" ContentType="application/vnd.openxmlformats-officedocument.spreadsheetml.revisionLog+xml"/>
  <Override PartName="/xl/revisions/revisionLog972.xml" ContentType="application/vnd.openxmlformats-officedocument.spreadsheetml.revisionLog+xml"/>
  <Override PartName="/xl/revisions/revisionLog1006.xml" ContentType="application/vnd.openxmlformats-officedocument.spreadsheetml.revisionLog+xml"/>
  <Override PartName="/xl/revisions/revisionLog1188.xml" ContentType="application/vnd.openxmlformats-officedocument.spreadsheetml.revisionLog+xml"/>
  <Override PartName="/xl/revisions/revisionLog1353.xml" ContentType="application/vnd.openxmlformats-officedocument.spreadsheetml.revisionLog+xml"/>
  <Override PartName="/xl/revisions/revisionLog155.xml" ContentType="application/vnd.openxmlformats-officedocument.spreadsheetml.revisionLog+xml"/>
  <Override PartName="/xl/revisions/revisionLog197.xml" ContentType="application/vnd.openxmlformats-officedocument.spreadsheetml.revisionLog+xml"/>
  <Override PartName="/xl/revisions/revisionLog362.xml" ContentType="application/vnd.openxmlformats-officedocument.spreadsheetml.revisionLog+xml"/>
  <Override PartName="/xl/revisions/revisionLog418.xml" ContentType="application/vnd.openxmlformats-officedocument.spreadsheetml.revisionLog+xml"/>
  <Override PartName="/xl/revisions/revisionLog625.xml" ContentType="application/vnd.openxmlformats-officedocument.spreadsheetml.revisionLog+xml"/>
  <Override PartName="/xl/revisions/revisionLog832.xml" ContentType="application/vnd.openxmlformats-officedocument.spreadsheetml.revisionLog+xml"/>
  <Override PartName="/xl/revisions/revisionLog1048.xml" ContentType="application/vnd.openxmlformats-officedocument.spreadsheetml.revisionLog+xml"/>
  <Override PartName="/xl/revisions/revisionLog1213.xml" ContentType="application/vnd.openxmlformats-officedocument.spreadsheetml.revisionLog+xml"/>
  <Override PartName="/xl/revisions/revisionLog1255.xml" ContentType="application/vnd.openxmlformats-officedocument.spreadsheetml.revisionLog+xml"/>
  <Override PartName="/xl/revisions/revisionLog1297.xml" ContentType="application/vnd.openxmlformats-officedocument.spreadsheetml.revisionLog+xml"/>
  <Override PartName="/xl/revisions/revisionLog222.xml" ContentType="application/vnd.openxmlformats-officedocument.spreadsheetml.revisionLog+xml"/>
  <Override PartName="/xl/revisions/revisionLog264.xml" ContentType="application/vnd.openxmlformats-officedocument.spreadsheetml.revisionLog+xml"/>
  <Override PartName="/xl/revisions/revisionLog471.xml" ContentType="application/vnd.openxmlformats-officedocument.spreadsheetml.revisionLog+xml"/>
  <Override PartName="/xl/revisions/revisionLog667.xml" ContentType="application/vnd.openxmlformats-officedocument.spreadsheetml.revisionLog+xml"/>
  <Override PartName="/xl/revisions/revisionLog874.xml" ContentType="application/vnd.openxmlformats-officedocument.spreadsheetml.revisionLog+xml"/>
  <Override PartName="/xl/revisions/revisionLog1115.xml" ContentType="application/vnd.openxmlformats-officedocument.spreadsheetml.revisionLog+xml"/>
  <Override PartName="/xl/revisions/revisionLog1322.xml" ContentType="application/vnd.openxmlformats-officedocument.spreadsheetml.revisionLog+xml"/>
  <Override PartName="/xl/revisions/revisionLog17.xml" ContentType="application/vnd.openxmlformats-officedocument.spreadsheetml.revisionLog+xml"/>
  <Override PartName="/xl/revisions/revisionLog59.xml" ContentType="application/vnd.openxmlformats-officedocument.spreadsheetml.revisionLog+xml"/>
  <Override PartName="/xl/revisions/revisionLog124.xml" ContentType="application/vnd.openxmlformats-officedocument.spreadsheetml.revisionLog+xml"/>
  <Override PartName="/xl/revisions/revisionLog527.xml" ContentType="application/vnd.openxmlformats-officedocument.spreadsheetml.revisionLog+xml"/>
  <Override PartName="/xl/revisions/revisionLog569.xml" ContentType="application/vnd.openxmlformats-officedocument.spreadsheetml.revisionLog+xml"/>
  <Override PartName="/xl/revisions/revisionLog734.xml" ContentType="application/vnd.openxmlformats-officedocument.spreadsheetml.revisionLog+xml"/>
  <Override PartName="/xl/revisions/revisionLog776.xml" ContentType="application/vnd.openxmlformats-officedocument.spreadsheetml.revisionLog+xml"/>
  <Override PartName="/xl/revisions/revisionLog941.xml" ContentType="application/vnd.openxmlformats-officedocument.spreadsheetml.revisionLog+xml"/>
  <Override PartName="/xl/revisions/revisionLog983.xml" ContentType="application/vnd.openxmlformats-officedocument.spreadsheetml.revisionLog+xml"/>
  <Override PartName="/xl/revisions/revisionLog1157.xml" ContentType="application/vnd.openxmlformats-officedocument.spreadsheetml.revisionLog+xml"/>
  <Override PartName="/xl/revisions/revisionLog1199.xml" ContentType="application/vnd.openxmlformats-officedocument.spreadsheetml.revisionLog+xml"/>
  <Override PartName="/xl/revisions/revisionLog70.xml" ContentType="application/vnd.openxmlformats-officedocument.spreadsheetml.revisionLog+xml"/>
  <Override PartName="/xl/revisions/revisionLog166.xml" ContentType="application/vnd.openxmlformats-officedocument.spreadsheetml.revisionLog+xml"/>
  <Override PartName="/xl/revisions/revisionLog331.xml" ContentType="application/vnd.openxmlformats-officedocument.spreadsheetml.revisionLog+xml"/>
  <Override PartName="/xl/revisions/revisionLog373.xml" ContentType="application/vnd.openxmlformats-officedocument.spreadsheetml.revisionLog+xml"/>
  <Override PartName="/xl/revisions/revisionLog429.xml" ContentType="application/vnd.openxmlformats-officedocument.spreadsheetml.revisionLog+xml"/>
  <Override PartName="/xl/revisions/revisionLog580.xml" ContentType="application/vnd.openxmlformats-officedocument.spreadsheetml.revisionLog+xml"/>
  <Override PartName="/xl/revisions/revisionLog636.xml" ContentType="application/vnd.openxmlformats-officedocument.spreadsheetml.revisionLog+xml"/>
  <Override PartName="/xl/revisions/revisionLog801.xml" ContentType="application/vnd.openxmlformats-officedocument.spreadsheetml.revisionLog+xml"/>
  <Override PartName="/xl/revisions/revisionLog1017.xml" ContentType="application/vnd.openxmlformats-officedocument.spreadsheetml.revisionLog+xml"/>
  <Override PartName="/xl/revisions/revisionLog1059.xml" ContentType="application/vnd.openxmlformats-officedocument.spreadsheetml.revisionLog+xml"/>
  <Override PartName="/xl/revisions/revisionLog1224.xml" ContentType="application/vnd.openxmlformats-officedocument.spreadsheetml.revisionLog+xml"/>
  <Override PartName="/xl/revisions/revisionLog1266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233.xml" ContentType="application/vnd.openxmlformats-officedocument.spreadsheetml.revisionLog+xml"/>
  <Override PartName="/xl/revisions/revisionLog440.xml" ContentType="application/vnd.openxmlformats-officedocument.spreadsheetml.revisionLog+xml"/>
  <Override PartName="/xl/revisions/revisionLog678.xml" ContentType="application/vnd.openxmlformats-officedocument.spreadsheetml.revisionLog+xml"/>
  <Override PartName="/xl/revisions/revisionLog843.xml" ContentType="application/vnd.openxmlformats-officedocument.spreadsheetml.revisionLog+xml"/>
  <Override PartName="/xl/revisions/revisionLog885.xml" ContentType="application/vnd.openxmlformats-officedocument.spreadsheetml.revisionLog+xml"/>
  <Override PartName="/xl/revisions/revisionLog1070.xml" ContentType="application/vnd.openxmlformats-officedocument.spreadsheetml.revisionLog+xml"/>
  <Override PartName="/xl/revisions/revisionLog1126.xml" ContentType="application/vnd.openxmlformats-officedocument.spreadsheetml.revisionLog+xml"/>
  <Override PartName="/xl/revisions/revisionLog28.xml" ContentType="application/vnd.openxmlformats-officedocument.spreadsheetml.revisionLog+xml"/>
  <Override PartName="/xl/revisions/revisionLog275.xml" ContentType="application/vnd.openxmlformats-officedocument.spreadsheetml.revisionLog+xml"/>
  <Override PartName="/xl/revisions/revisionLog300.xml" ContentType="application/vnd.openxmlformats-officedocument.spreadsheetml.revisionLog+xml"/>
  <Override PartName="/xl/revisions/revisionLog482.xml" ContentType="application/vnd.openxmlformats-officedocument.spreadsheetml.revisionLog+xml"/>
  <Override PartName="/xl/revisions/revisionLog538.xml" ContentType="application/vnd.openxmlformats-officedocument.spreadsheetml.revisionLog+xml"/>
  <Override PartName="/xl/revisions/revisionLog703.xml" ContentType="application/vnd.openxmlformats-officedocument.spreadsheetml.revisionLog+xml"/>
  <Override PartName="/xl/revisions/revisionLog745.xml" ContentType="application/vnd.openxmlformats-officedocument.spreadsheetml.revisionLog+xml"/>
  <Override PartName="/xl/revisions/revisionLog910.xml" ContentType="application/vnd.openxmlformats-officedocument.spreadsheetml.revisionLog+xml"/>
  <Override PartName="/xl/revisions/revisionLog952.xml" ContentType="application/vnd.openxmlformats-officedocument.spreadsheetml.revisionLog+xml"/>
  <Override PartName="/xl/revisions/revisionLog1168.xml" ContentType="application/vnd.openxmlformats-officedocument.spreadsheetml.revisionLog+xml"/>
  <Override PartName="/xl/revisions/revisionLog1333.xml" ContentType="application/vnd.openxmlformats-officedocument.spreadsheetml.revisionLog+xml"/>
  <Override PartName="/xl/revisions/revisionLog81.xml" ContentType="application/vnd.openxmlformats-officedocument.spreadsheetml.revisionLog+xml"/>
  <Override PartName="/xl/revisions/revisionLog135.xml" ContentType="application/vnd.openxmlformats-officedocument.spreadsheetml.revisionLog+xml"/>
  <Override PartName="/xl/revisions/revisionLog177.xml" ContentType="application/vnd.openxmlformats-officedocument.spreadsheetml.revisionLog+xml"/>
  <Override PartName="/xl/revisions/revisionLog342.xml" ContentType="application/vnd.openxmlformats-officedocument.spreadsheetml.revisionLog+xml"/>
  <Override PartName="/xl/revisions/revisionLog384.xml" ContentType="application/vnd.openxmlformats-officedocument.spreadsheetml.revisionLog+xml"/>
  <Override PartName="/xl/revisions/revisionLog591.xml" ContentType="application/vnd.openxmlformats-officedocument.spreadsheetml.revisionLog+xml"/>
  <Override PartName="/xl/revisions/revisionLog605.xml" ContentType="application/vnd.openxmlformats-officedocument.spreadsheetml.revisionLog+xml"/>
  <Override PartName="/xl/revisions/revisionLog787.xml" ContentType="application/vnd.openxmlformats-officedocument.spreadsheetml.revisionLog+xml"/>
  <Override PartName="/xl/revisions/revisionLog812.xml" ContentType="application/vnd.openxmlformats-officedocument.spreadsheetml.revisionLog+xml"/>
  <Override PartName="/xl/revisions/revisionLog994.xml" ContentType="application/vnd.openxmlformats-officedocument.spreadsheetml.revisionLog+xml"/>
  <Override PartName="/xl/revisions/revisionLog1028.xml" ContentType="application/vnd.openxmlformats-officedocument.spreadsheetml.revisionLog+xml"/>
  <Override PartName="/xl/revisions/revisionLog1235.xml" ContentType="application/vnd.openxmlformats-officedocument.spreadsheetml.revisionLog+xml"/>
  <Override PartName="/xl/revisions/revisionLog202.xml" ContentType="application/vnd.openxmlformats-officedocument.spreadsheetml.revisionLog+xml"/>
  <Override PartName="/xl/revisions/revisionLog244.xml" ContentType="application/vnd.openxmlformats-officedocument.spreadsheetml.revisionLog+xml"/>
  <Override PartName="/xl/revisions/revisionLog647.xml" ContentType="application/vnd.openxmlformats-officedocument.spreadsheetml.revisionLog+xml"/>
  <Override PartName="/xl/revisions/revisionLog689.xml" ContentType="application/vnd.openxmlformats-officedocument.spreadsheetml.revisionLog+xml"/>
  <Override PartName="/xl/revisions/revisionLog854.xml" ContentType="application/vnd.openxmlformats-officedocument.spreadsheetml.revisionLog+xml"/>
  <Override PartName="/xl/revisions/revisionLog896.xml" ContentType="application/vnd.openxmlformats-officedocument.spreadsheetml.revisionLog+xml"/>
  <Override PartName="/xl/revisions/revisionLog1081.xml" ContentType="application/vnd.openxmlformats-officedocument.spreadsheetml.revisionLog+xml"/>
  <Override PartName="/xl/revisions/revisionLog1277.xml" ContentType="application/vnd.openxmlformats-officedocument.spreadsheetml.revisionLog+xml"/>
  <Override PartName="/xl/revisions/revisionLog1302.xml" ContentType="application/vnd.openxmlformats-officedocument.spreadsheetml.revisionLog+xml"/>
  <Override PartName="/xl/revisions/revisionLog39.xml" ContentType="application/vnd.openxmlformats-officedocument.spreadsheetml.revisionLog+xml"/>
  <Override PartName="/xl/revisions/revisionLog286.xml" ContentType="application/vnd.openxmlformats-officedocument.spreadsheetml.revisionLog+xml"/>
  <Override PartName="/xl/revisions/revisionLog451.xml" ContentType="application/vnd.openxmlformats-officedocument.spreadsheetml.revisionLog+xml"/>
  <Override PartName="/xl/revisions/revisionLog493.xml" ContentType="application/vnd.openxmlformats-officedocument.spreadsheetml.revisionLog+xml"/>
  <Override PartName="/xl/revisions/revisionLog507.xml" ContentType="application/vnd.openxmlformats-officedocument.spreadsheetml.revisionLog+xml"/>
  <Override PartName="/xl/revisions/revisionLog549.xml" ContentType="application/vnd.openxmlformats-officedocument.spreadsheetml.revisionLog+xml"/>
  <Override PartName="/xl/revisions/revisionLog714.xml" ContentType="application/vnd.openxmlformats-officedocument.spreadsheetml.revisionLog+xml"/>
  <Override PartName="/xl/revisions/revisionLog756.xml" ContentType="application/vnd.openxmlformats-officedocument.spreadsheetml.revisionLog+xml"/>
  <Override PartName="/xl/revisions/revisionLog921.xml" ContentType="application/vnd.openxmlformats-officedocument.spreadsheetml.revisionLog+xml"/>
  <Override PartName="/xl/revisions/revisionLog1137.xml" ContentType="application/vnd.openxmlformats-officedocument.spreadsheetml.revisionLog+xml"/>
  <Override PartName="/xl/revisions/revisionLog1179.xml" ContentType="application/vnd.openxmlformats-officedocument.spreadsheetml.revisionLog+xml"/>
  <Override PartName="/xl/revisions/revisionLog1344.xml" ContentType="application/vnd.openxmlformats-officedocument.spreadsheetml.revisionLog+xml"/>
  <Override PartName="/xl/revisions/revisionLog50.xml" ContentType="application/vnd.openxmlformats-officedocument.spreadsheetml.revisionLog+xml"/>
  <Override PartName="/xl/revisions/revisionLog104.xml" ContentType="application/vnd.openxmlformats-officedocument.spreadsheetml.revisionLog+xml"/>
  <Override PartName="/xl/revisions/revisionLog146.xml" ContentType="application/vnd.openxmlformats-officedocument.spreadsheetml.revisionLog+xml"/>
  <Override PartName="/xl/revisions/revisionLog188.xml" ContentType="application/vnd.openxmlformats-officedocument.spreadsheetml.revisionLog+xml"/>
  <Override PartName="/xl/revisions/revisionLog311.xml" ContentType="application/vnd.openxmlformats-officedocument.spreadsheetml.revisionLog+xml"/>
  <Override PartName="/xl/revisions/revisionLog353.xml" ContentType="application/vnd.openxmlformats-officedocument.spreadsheetml.revisionLog+xml"/>
  <Override PartName="/xl/revisions/revisionLog395.xml" ContentType="application/vnd.openxmlformats-officedocument.spreadsheetml.revisionLog+xml"/>
  <Override PartName="/xl/revisions/revisionLog409.xml" ContentType="application/vnd.openxmlformats-officedocument.spreadsheetml.revisionLog+xml"/>
  <Override PartName="/xl/revisions/revisionLog560.xml" ContentType="application/vnd.openxmlformats-officedocument.spreadsheetml.revisionLog+xml"/>
  <Override PartName="/xl/revisions/revisionLog798.xml" ContentType="application/vnd.openxmlformats-officedocument.spreadsheetml.revisionLog+xml"/>
  <Override PartName="/xl/revisions/revisionLog963.xml" ContentType="application/vnd.openxmlformats-officedocument.spreadsheetml.revisionLog+xml"/>
  <Override PartName="/xl/revisions/revisionLog1039.xml" ContentType="application/vnd.openxmlformats-officedocument.spreadsheetml.revisionLog+xml"/>
  <Override PartName="/xl/revisions/revisionLog1190.xml" ContentType="application/vnd.openxmlformats-officedocument.spreadsheetml.revisionLog+xml"/>
  <Override PartName="/xl/revisions/revisionLog1204.xml" ContentType="application/vnd.openxmlformats-officedocument.spreadsheetml.revisionLog+xml"/>
  <Override PartName="/xl/revisions/revisionLog1246.xml" ContentType="application/vnd.openxmlformats-officedocument.spreadsheetml.revisionLog+xml"/>
  <Override PartName="/xl/revisions/revisionLog92.xml" ContentType="application/vnd.openxmlformats-officedocument.spreadsheetml.revisionLog+xml"/>
  <Override PartName="/xl/revisions/revisionLog213.xml" ContentType="application/vnd.openxmlformats-officedocument.spreadsheetml.revisionLog+xml"/>
  <Override PartName="/xl/revisions/revisionLog420.xml" ContentType="application/vnd.openxmlformats-officedocument.spreadsheetml.revisionLog+xml"/>
  <Override PartName="/xl/revisions/revisionLog616.xml" ContentType="application/vnd.openxmlformats-officedocument.spreadsheetml.revisionLog+xml"/>
  <Override PartName="/xl/revisions/revisionLog658.xml" ContentType="application/vnd.openxmlformats-officedocument.spreadsheetml.revisionLog+xml"/>
  <Override PartName="/xl/revisions/revisionLog823.xml" ContentType="application/vnd.openxmlformats-officedocument.spreadsheetml.revisionLog+xml"/>
  <Override PartName="/xl/revisions/revisionLog865.xml" ContentType="application/vnd.openxmlformats-officedocument.spreadsheetml.revisionLog+xml"/>
  <Override PartName="/xl/revisions/revisionLog1050.xml" ContentType="application/vnd.openxmlformats-officedocument.spreadsheetml.revisionLog+xml"/>
  <Override PartName="/xl/revisions/revisionLog1288.xml" ContentType="application/vnd.openxmlformats-officedocument.spreadsheetml.revisionLog+xml"/>
  <Override PartName="/xl/revisions/revisionLog255.xml" ContentType="application/vnd.openxmlformats-officedocument.spreadsheetml.revisionLog+xml"/>
  <Override PartName="/xl/revisions/revisionLog297.xml" ContentType="application/vnd.openxmlformats-officedocument.spreadsheetml.revisionLog+xml"/>
  <Override PartName="/xl/revisions/revisionLog462.xml" ContentType="application/vnd.openxmlformats-officedocument.spreadsheetml.revisionLog+xml"/>
  <Override PartName="/xl/revisions/revisionLog518.xml" ContentType="application/vnd.openxmlformats-officedocument.spreadsheetml.revisionLog+xml"/>
  <Override PartName="/xl/revisions/revisionLog725.xml" ContentType="application/vnd.openxmlformats-officedocument.spreadsheetml.revisionLog+xml"/>
  <Override PartName="/xl/revisions/revisionLog932.xml" ContentType="application/vnd.openxmlformats-officedocument.spreadsheetml.revisionLog+xml"/>
  <Override PartName="/xl/revisions/revisionLog1092.xml" ContentType="application/vnd.openxmlformats-officedocument.spreadsheetml.revisionLog+xml"/>
  <Override PartName="/xl/revisions/revisionLog1106.xml" ContentType="application/vnd.openxmlformats-officedocument.spreadsheetml.revisionLog+xml"/>
  <Override PartName="/xl/revisions/revisionLog1148.xml" ContentType="application/vnd.openxmlformats-officedocument.spreadsheetml.revisionLog+xml"/>
  <Override PartName="/xl/revisions/revisionLog1313.xml" ContentType="application/vnd.openxmlformats-officedocument.spreadsheetml.revisionLog+xml"/>
  <Override PartName="/xl/revisions/revisionLog1355.xml" ContentType="application/vnd.openxmlformats-officedocument.spreadsheetml.revisionLog+xml"/>
  <Override PartName="/xl/revisions/revisionLog115.xml" ContentType="application/vnd.openxmlformats-officedocument.spreadsheetml.revisionLog+xml"/>
  <Override PartName="/xl/revisions/revisionLog157.xml" ContentType="application/vnd.openxmlformats-officedocument.spreadsheetml.revisionLog+xml"/>
  <Override PartName="/xl/revisions/revisionLog322.xml" ContentType="application/vnd.openxmlformats-officedocument.spreadsheetml.revisionLog+xml"/>
  <Override PartName="/xl/revisions/revisionLog364.xml" ContentType="application/vnd.openxmlformats-officedocument.spreadsheetml.revisionLog+xml"/>
  <Override PartName="/xl/revisions/revisionLog767.xml" ContentType="application/vnd.openxmlformats-officedocument.spreadsheetml.revisionLog+xml"/>
  <Override PartName="/xl/revisions/revisionLog974.xml" ContentType="application/vnd.openxmlformats-officedocument.spreadsheetml.revisionLog+xml"/>
  <Override PartName="/xl/revisions/revisionLog1008.xml" ContentType="application/vnd.openxmlformats-officedocument.spreadsheetml.revisionLog+xml"/>
  <Override PartName="/xl/revisions/revisionLog1215.xml" ContentType="application/vnd.openxmlformats-officedocument.spreadsheetml.revisionLog+xml"/>
  <Override PartName="/xl/revisions/revisionLog61.xml" ContentType="application/vnd.openxmlformats-officedocument.spreadsheetml.revisionLog+xml"/>
  <Override PartName="/xl/revisions/revisionLog199.xml" ContentType="application/vnd.openxmlformats-officedocument.spreadsheetml.revisionLog+xml"/>
  <Override PartName="/xl/revisions/revisionLog571.xml" ContentType="application/vnd.openxmlformats-officedocument.spreadsheetml.revisionLog+xml"/>
  <Override PartName="/xl/revisions/revisionLog627.xml" ContentType="application/vnd.openxmlformats-officedocument.spreadsheetml.revisionLog+xml"/>
  <Override PartName="/xl/revisions/revisionLog669.xml" ContentType="application/vnd.openxmlformats-officedocument.spreadsheetml.revisionLog+xml"/>
  <Override PartName="/xl/revisions/revisionLog834.xml" ContentType="application/vnd.openxmlformats-officedocument.spreadsheetml.revisionLog+xml"/>
  <Override PartName="/xl/revisions/revisionLog876.xml" ContentType="application/vnd.openxmlformats-officedocument.spreadsheetml.revisionLog+xml"/>
  <Override PartName="/xl/revisions/revisionLog1257.xml" ContentType="application/vnd.openxmlformats-officedocument.spreadsheetml.revisionLog+xml"/>
  <Override PartName="/xl/revisions/revisionLog1299.xml" ContentType="application/vnd.openxmlformats-officedocument.spreadsheetml.revisionLog+xml"/>
  <Override PartName="/xl/revisions/revisionLog19.xml" ContentType="application/vnd.openxmlformats-officedocument.spreadsheetml.revisionLog+xml"/>
  <Override PartName="/xl/revisions/revisionLog224.xml" ContentType="application/vnd.openxmlformats-officedocument.spreadsheetml.revisionLog+xml"/>
  <Override PartName="/xl/revisions/revisionLog266.xml" ContentType="application/vnd.openxmlformats-officedocument.spreadsheetml.revisionLog+xml"/>
  <Override PartName="/xl/revisions/revisionLog431.xml" ContentType="application/vnd.openxmlformats-officedocument.spreadsheetml.revisionLog+xml"/>
  <Override PartName="/xl/revisions/revisionLog473.xml" ContentType="application/vnd.openxmlformats-officedocument.spreadsheetml.revisionLog+xml"/>
  <Override PartName="/xl/revisions/revisionLog529.xml" ContentType="application/vnd.openxmlformats-officedocument.spreadsheetml.revisionLog+xml"/>
  <Override PartName="/xl/revisions/revisionLog680.xml" ContentType="application/vnd.openxmlformats-officedocument.spreadsheetml.revisionLog+xml"/>
  <Override PartName="/xl/revisions/revisionLog736.xml" ContentType="application/vnd.openxmlformats-officedocument.spreadsheetml.revisionLog+xml"/>
  <Override PartName="/xl/revisions/revisionLog901.xml" ContentType="application/vnd.openxmlformats-officedocument.spreadsheetml.revisionLog+xml"/>
  <Override PartName="/xl/revisions/revisionLog1061.xml" ContentType="application/vnd.openxmlformats-officedocument.spreadsheetml.revisionLog+xml"/>
  <Override PartName="/xl/revisions/revisionLog1117.xml" ContentType="application/vnd.openxmlformats-officedocument.spreadsheetml.revisionLog+xml"/>
  <Override PartName="/xl/revisions/revisionLog1159.xml" ContentType="application/vnd.openxmlformats-officedocument.spreadsheetml.revisionLog+xml"/>
  <Override PartName="/xl/revisions/revisionLog1324.xml" ContentType="application/vnd.openxmlformats-officedocument.spreadsheetml.revisionLog+xml"/>
  <Override PartName="/xl/revisions/revisionLog30.xml" ContentType="application/vnd.openxmlformats-officedocument.spreadsheetml.revisionLog+xml"/>
  <Override PartName="/xl/revisions/revisionLog126.xml" ContentType="application/vnd.openxmlformats-officedocument.spreadsheetml.revisionLog+xml"/>
  <Override PartName="/xl/revisions/revisionLog168.xml" ContentType="application/vnd.openxmlformats-officedocument.spreadsheetml.revisionLog+xml"/>
  <Override PartName="/xl/revisions/revisionLog333.xml" ContentType="application/vnd.openxmlformats-officedocument.spreadsheetml.revisionLog+xml"/>
  <Override PartName="/xl/revisions/revisionLog540.xml" ContentType="application/vnd.openxmlformats-officedocument.spreadsheetml.revisionLog+xml"/>
  <Override PartName="/xl/revisions/revisionLog778.xml" ContentType="application/vnd.openxmlformats-officedocument.spreadsheetml.revisionLog+xml"/>
  <Override PartName="/xl/revisions/revisionLog943.xml" ContentType="application/vnd.openxmlformats-officedocument.spreadsheetml.revisionLog+xml"/>
  <Override PartName="/xl/revisions/revisionLog985.xml" ContentType="application/vnd.openxmlformats-officedocument.spreadsheetml.revisionLog+xml"/>
  <Override PartName="/xl/revisions/revisionLog1019.xml" ContentType="application/vnd.openxmlformats-officedocument.spreadsheetml.revisionLog+xml"/>
  <Override PartName="/xl/revisions/revisionLog1170.xml" ContentType="application/vnd.openxmlformats-officedocument.spreadsheetml.revisionLog+xml"/>
  <Override PartName="/xl/revisions/revisionLog72.xml" ContentType="application/vnd.openxmlformats-officedocument.spreadsheetml.revisionLog+xml"/>
  <Override PartName="/xl/revisions/revisionLog375.xml" ContentType="application/vnd.openxmlformats-officedocument.spreadsheetml.revisionLog+xml"/>
  <Override PartName="/xl/revisions/revisionLog582.xml" ContentType="application/vnd.openxmlformats-officedocument.spreadsheetml.revisionLog+xml"/>
  <Override PartName="/xl/revisions/revisionLog638.xml" ContentType="application/vnd.openxmlformats-officedocument.spreadsheetml.revisionLog+xml"/>
  <Override PartName="/xl/revisions/revisionLog803.xml" ContentType="application/vnd.openxmlformats-officedocument.spreadsheetml.revisionLog+xml"/>
  <Override PartName="/xl/revisions/revisionLog845.xml" ContentType="application/vnd.openxmlformats-officedocument.spreadsheetml.revisionLog+xml"/>
  <Override PartName="/xl/revisions/revisionLog1030.xml" ContentType="application/vnd.openxmlformats-officedocument.spreadsheetml.revisionLog+xml"/>
  <Override PartName="/xl/revisions/revisionLog1226.xml" ContentType="application/vnd.openxmlformats-officedocument.spreadsheetml.revisionLog+xml"/>
  <Override PartName="/xl/revisions/revisionLog1268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235.xml" ContentType="application/vnd.openxmlformats-officedocument.spreadsheetml.revisionLog+xml"/>
  <Override PartName="/xl/revisions/revisionLog277.xml" ContentType="application/vnd.openxmlformats-officedocument.spreadsheetml.revisionLog+xml"/>
  <Override PartName="/xl/revisions/revisionLog400.xml" ContentType="application/vnd.openxmlformats-officedocument.spreadsheetml.revisionLog+xml"/>
  <Override PartName="/xl/revisions/revisionLog442.xml" ContentType="application/vnd.openxmlformats-officedocument.spreadsheetml.revisionLog+xml"/>
  <Override PartName="/xl/revisions/revisionLog484.xml" ContentType="application/vnd.openxmlformats-officedocument.spreadsheetml.revisionLog+xml"/>
  <Override PartName="/xl/revisions/revisionLog705.xml" ContentType="application/vnd.openxmlformats-officedocument.spreadsheetml.revisionLog+xml"/>
  <Override PartName="/xl/revisions/revisionLog887.xml" ContentType="application/vnd.openxmlformats-officedocument.spreadsheetml.revisionLog+xml"/>
  <Override PartName="/xl/revisions/revisionLog1072.xml" ContentType="application/vnd.openxmlformats-officedocument.spreadsheetml.revisionLog+xml"/>
  <Override PartName="/xl/revisions/revisionLog1128.xml" ContentType="application/vnd.openxmlformats-officedocument.spreadsheetml.revisionLog+xml"/>
  <Override PartName="/xl/revisions/revisionLog1335.xml" ContentType="application/vnd.openxmlformats-officedocument.spreadsheetml.revisionLog+xml"/>
  <Override PartName="/xl/revisions/revisionLog137.xml" ContentType="application/vnd.openxmlformats-officedocument.spreadsheetml.revisionLog+xml"/>
  <Override PartName="/xl/revisions/revisionLog302.xml" ContentType="application/vnd.openxmlformats-officedocument.spreadsheetml.revisionLog+xml"/>
  <Override PartName="/xl/revisions/revisionLog344.xml" ContentType="application/vnd.openxmlformats-officedocument.spreadsheetml.revisionLog+xml"/>
  <Override PartName="/xl/revisions/revisionLog691.xml" ContentType="application/vnd.openxmlformats-officedocument.spreadsheetml.revisionLog+xml"/>
  <Override PartName="/xl/revisions/revisionLog747.xml" ContentType="application/vnd.openxmlformats-officedocument.spreadsheetml.revisionLog+xml"/>
  <Override PartName="/xl/revisions/revisionLog789.xml" ContentType="application/vnd.openxmlformats-officedocument.spreadsheetml.revisionLog+xml"/>
  <Override PartName="/xl/revisions/revisionLog912.xml" ContentType="application/vnd.openxmlformats-officedocument.spreadsheetml.revisionLog+xml"/>
  <Override PartName="/xl/revisions/revisionLog954.xml" ContentType="application/vnd.openxmlformats-officedocument.spreadsheetml.revisionLog+xml"/>
  <Override PartName="/xl/revisions/revisionLog996.xml" ContentType="application/vnd.openxmlformats-officedocument.spreadsheetml.revisionLog+xml"/>
  <Override PartName="/xl/revisions/revisionLog41.xml" ContentType="application/vnd.openxmlformats-officedocument.spreadsheetml.revisionLog+xml"/>
  <Override PartName="/xl/revisions/revisionLog83.xml" ContentType="application/vnd.openxmlformats-officedocument.spreadsheetml.revisionLog+xml"/>
  <Override PartName="/xl/revisions/revisionLog179.xml" ContentType="application/vnd.openxmlformats-officedocument.spreadsheetml.revisionLog+xml"/>
  <Override PartName="/xl/revisions/revisionLog386.xml" ContentType="application/vnd.openxmlformats-officedocument.spreadsheetml.revisionLog+xml"/>
  <Override PartName="/xl/revisions/revisionLog551.xml" ContentType="application/vnd.openxmlformats-officedocument.spreadsheetml.revisionLog+xml"/>
  <Override PartName="/xl/revisions/revisionLog593.xml" ContentType="application/vnd.openxmlformats-officedocument.spreadsheetml.revisionLog+xml"/>
  <Override PartName="/xl/revisions/revisionLog607.xml" ContentType="application/vnd.openxmlformats-officedocument.spreadsheetml.revisionLog+xml"/>
  <Override PartName="/xl/revisions/revisionLog649.xml" ContentType="application/vnd.openxmlformats-officedocument.spreadsheetml.revisionLog+xml"/>
  <Override PartName="/xl/revisions/revisionLog814.xml" ContentType="application/vnd.openxmlformats-officedocument.spreadsheetml.revisionLog+xml"/>
  <Override PartName="/xl/revisions/revisionLog856.xml" ContentType="application/vnd.openxmlformats-officedocument.spreadsheetml.revisionLog+xml"/>
  <Override PartName="/xl/revisions/revisionLog1181.xml" ContentType="application/vnd.openxmlformats-officedocument.spreadsheetml.revisionLog+xml"/>
  <Override PartName="/xl/revisions/revisionLog1237.xml" ContentType="application/vnd.openxmlformats-officedocument.spreadsheetml.revisionLog+xml"/>
  <Override PartName="/xl/revisions/revisionLog1279.xml" ContentType="application/vnd.openxmlformats-officedocument.spreadsheetml.revisionLog+xml"/>
  <Override PartName="/xl/revisions/revisionLog190.xml" ContentType="application/vnd.openxmlformats-officedocument.spreadsheetml.revisionLog+xml"/>
  <Override PartName="/xl/revisions/revisionLog204.xml" ContentType="application/vnd.openxmlformats-officedocument.spreadsheetml.revisionLog+xml"/>
  <Override PartName="/xl/revisions/revisionLog246.xml" ContentType="application/vnd.openxmlformats-officedocument.spreadsheetml.revisionLog+xml"/>
  <Override PartName="/xl/revisions/revisionLog288.xml" ContentType="application/vnd.openxmlformats-officedocument.spreadsheetml.revisionLog+xml"/>
  <Override PartName="/xl/revisions/revisionLog411.xml" ContentType="application/vnd.openxmlformats-officedocument.spreadsheetml.revisionLog+xml"/>
  <Override PartName="/xl/revisions/revisionLog453.xml" ContentType="application/vnd.openxmlformats-officedocument.spreadsheetml.revisionLog+xml"/>
  <Override PartName="/xl/revisions/revisionLog509.xml" ContentType="application/vnd.openxmlformats-officedocument.spreadsheetml.revisionLog+xml"/>
  <Override PartName="/xl/revisions/revisionLog660.xml" ContentType="application/vnd.openxmlformats-officedocument.spreadsheetml.revisionLog+xml"/>
  <Override PartName="/xl/revisions/revisionLog898.xml" ContentType="application/vnd.openxmlformats-officedocument.spreadsheetml.revisionLog+xml"/>
  <Override PartName="/xl/revisions/revisionLog1041.xml" ContentType="application/vnd.openxmlformats-officedocument.spreadsheetml.revisionLog+xml"/>
  <Override PartName="/xl/revisions/revisionLog1083.xml" ContentType="application/vnd.openxmlformats-officedocument.spreadsheetml.revisionLog+xml"/>
  <Override PartName="/xl/revisions/revisionLog1139.xml" ContentType="application/vnd.openxmlformats-officedocument.spreadsheetml.revisionLog+xml"/>
  <Override PartName="/xl/revisions/revisionLog1290.xml" ContentType="application/vnd.openxmlformats-officedocument.spreadsheetml.revisionLog+xml"/>
  <Override PartName="/xl/revisions/revisionLog1304.xml" ContentType="application/vnd.openxmlformats-officedocument.spreadsheetml.revisionLog+xml"/>
  <Override PartName="/xl/revisions/revisionLog1346.xml" ContentType="application/vnd.openxmlformats-officedocument.spreadsheetml.revisionLog+xml"/>
  <Override PartName="/xl/revisions/revisionLog106.xml" ContentType="application/vnd.openxmlformats-officedocument.spreadsheetml.revisionLog+xml"/>
  <Override PartName="/xl/revisions/revisionLog313.xml" ContentType="application/vnd.openxmlformats-officedocument.spreadsheetml.revisionLog+xml"/>
  <Override PartName="/xl/revisions/revisionLog495.xml" ContentType="application/vnd.openxmlformats-officedocument.spreadsheetml.revisionLog+xml"/>
  <Override PartName="/xl/revisions/revisionLog716.xml" ContentType="application/vnd.openxmlformats-officedocument.spreadsheetml.revisionLog+xml"/>
  <Override PartName="/xl/revisions/revisionLog758.xml" ContentType="application/vnd.openxmlformats-officedocument.spreadsheetml.revisionLog+xml"/>
  <Override PartName="/xl/revisions/revisionLog923.xml" ContentType="application/vnd.openxmlformats-officedocument.spreadsheetml.revisionLog+xml"/>
  <Override PartName="/xl/revisions/revisionLog965.xml" ContentType="application/vnd.openxmlformats-officedocument.spreadsheetml.revisionLog+xml"/>
  <Override PartName="/xl/revisions/revisionLog1150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52.xml" ContentType="application/vnd.openxmlformats-officedocument.spreadsheetml.revisionLog+xml"/>
  <Override PartName="/xl/revisions/revisionLog94.xml" ContentType="application/vnd.openxmlformats-officedocument.spreadsheetml.revisionLog+xml"/>
  <Override PartName="/xl/revisions/revisionLog148.xml" ContentType="application/vnd.openxmlformats-officedocument.spreadsheetml.revisionLog+xml"/>
  <Override PartName="/xl/revisions/revisionLog355.xml" ContentType="application/vnd.openxmlformats-officedocument.spreadsheetml.revisionLog+xml"/>
  <Override PartName="/xl/revisions/revisionLog397.xml" ContentType="application/vnd.openxmlformats-officedocument.spreadsheetml.revisionLog+xml"/>
  <Override PartName="/xl/revisions/revisionLog520.xml" ContentType="application/vnd.openxmlformats-officedocument.spreadsheetml.revisionLog+xml"/>
  <Override PartName="/xl/revisions/revisionLog562.xml" ContentType="application/vnd.openxmlformats-officedocument.spreadsheetml.revisionLog+xml"/>
  <Override PartName="/xl/revisions/revisionLog618.xml" ContentType="application/vnd.openxmlformats-officedocument.spreadsheetml.revisionLog+xml"/>
  <Override PartName="/xl/revisions/revisionLog825.xml" ContentType="application/vnd.openxmlformats-officedocument.spreadsheetml.revisionLog+xml"/>
  <Override PartName="/xl/revisions/revisionLog1192.xml" ContentType="application/vnd.openxmlformats-officedocument.spreadsheetml.revisionLog+xml"/>
  <Override PartName="/xl/revisions/revisionLog1206.xml" ContentType="application/vnd.openxmlformats-officedocument.spreadsheetml.revisionLog+xml"/>
  <Override PartName="/xl/revisions/revisionLog1248.xml" ContentType="application/vnd.openxmlformats-officedocument.spreadsheetml.revisionLog+xml"/>
  <Override PartName="/xl/revisions/revisionLog215.xml" ContentType="application/vnd.openxmlformats-officedocument.spreadsheetml.revisionLog+xml"/>
  <Override PartName="/xl/revisions/revisionLog257.xml" ContentType="application/vnd.openxmlformats-officedocument.spreadsheetml.revisionLog+xml"/>
  <Override PartName="/xl/revisions/revisionLog422.xml" ContentType="application/vnd.openxmlformats-officedocument.spreadsheetml.revisionLog+xml"/>
  <Override PartName="/xl/revisions/revisionLog464.xml" ContentType="application/vnd.openxmlformats-officedocument.spreadsheetml.revisionLog+xml"/>
  <Override PartName="/xl/revisions/revisionLog867.xml" ContentType="application/vnd.openxmlformats-officedocument.spreadsheetml.revisionLog+xml"/>
  <Override PartName="/xl/revisions/revisionLog1010.xml" ContentType="application/vnd.openxmlformats-officedocument.spreadsheetml.revisionLog+xml"/>
  <Override PartName="/xl/revisions/revisionLog1052.xml" ContentType="application/vnd.openxmlformats-officedocument.spreadsheetml.revisionLog+xml"/>
  <Override PartName="/xl/revisions/revisionLog1094.xml" ContentType="application/vnd.openxmlformats-officedocument.spreadsheetml.revisionLog+xml"/>
  <Override PartName="/xl/revisions/revisionLog1108.xml" ContentType="application/vnd.openxmlformats-officedocument.spreadsheetml.revisionLog+xml"/>
  <Override PartName="/xl/revisions/revisionLog1315.xml" ContentType="application/vnd.openxmlformats-officedocument.spreadsheetml.revisionLog+xml"/>
  <Override PartName="/xl/revisions/revisionLog299.xml" ContentType="application/vnd.openxmlformats-officedocument.spreadsheetml.revisionLog+xml"/>
  <Override PartName="/xl/revisions/revisionLog727.xml" ContentType="application/vnd.openxmlformats-officedocument.spreadsheetml.revisionLog+xml"/>
  <Override PartName="/xl/revisions/revisionLog934.xml" ContentType="application/vnd.openxmlformats-officedocument.spreadsheetml.revisionLog+xml"/>
  <Override PartName="/xl/revisions/revisionLog1357.xml" ContentType="application/vnd.openxmlformats-officedocument.spreadsheetml.revisionLog+xml"/>
  <Override PartName="/xl/revisions/revisionLog63.xml" ContentType="application/vnd.openxmlformats-officedocument.spreadsheetml.revisionLog+xml"/>
  <Override PartName="/xl/revisions/revisionLog159.xml" ContentType="application/vnd.openxmlformats-officedocument.spreadsheetml.revisionLog+xml"/>
  <Override PartName="/xl/revisions/revisionLog366.xml" ContentType="application/vnd.openxmlformats-officedocument.spreadsheetml.revisionLog+xml"/>
  <Override PartName="/xl/revisions/revisionLog573.xml" ContentType="application/vnd.openxmlformats-officedocument.spreadsheetml.revisionLog+xml"/>
  <Override PartName="/xl/revisions/revisionLog780.xml" ContentType="application/vnd.openxmlformats-officedocument.spreadsheetml.revisionLog+xml"/>
  <Override PartName="/xl/revisions/revisionLog1217.xml" ContentType="application/vnd.openxmlformats-officedocument.spreadsheetml.revisionLog+xml"/>
  <Override PartName="/xl/revisions/revisionLog226.xml" ContentType="application/vnd.openxmlformats-officedocument.spreadsheetml.revisionLog+xml"/>
  <Override PartName="/xl/revisions/revisionLog433.xml" ContentType="application/vnd.openxmlformats-officedocument.spreadsheetml.revisionLog+xml"/>
  <Override PartName="/xl/revisions/revisionLog878.xml" ContentType="application/vnd.openxmlformats-officedocument.spreadsheetml.revisionLog+xml"/>
  <Override PartName="/xl/revisions/revisionLog1063.xml" ContentType="application/vnd.openxmlformats-officedocument.spreadsheetml.revisionLog+xml"/>
  <Override PartName="/xl/revisions/revisionLog1270.xml" ContentType="application/vnd.openxmlformats-officedocument.spreadsheetml.revisionLog+xml"/>
  <Override PartName="/xl/revisions/revisionLog640.xml" ContentType="application/vnd.openxmlformats-officedocument.spreadsheetml.revisionLog+xml"/>
  <Override PartName="/xl/revisions/revisionLog738.xml" ContentType="application/vnd.openxmlformats-officedocument.spreadsheetml.revisionLog+xml"/>
  <Override PartName="/xl/revisions/revisionLog945.xml" ContentType="application/vnd.openxmlformats-officedocument.spreadsheetml.revisionLog+xml"/>
  <Override PartName="/xl/revisions/revisionLog74.xml" ContentType="application/vnd.openxmlformats-officedocument.spreadsheetml.revisionLog+xml"/>
  <Override PartName="/xl/revisions/revisionLog377.xml" ContentType="application/vnd.openxmlformats-officedocument.spreadsheetml.revisionLog+xml"/>
  <Override PartName="/xl/revisions/revisionLog500.xml" ContentType="application/vnd.openxmlformats-officedocument.spreadsheetml.revisionLog+xml"/>
  <Override PartName="/xl/revisions/revisionLog584.xml" ContentType="application/vnd.openxmlformats-officedocument.spreadsheetml.revisionLog+xml"/>
  <Override PartName="/xl/revisions/revisionLog805.xml" ContentType="application/vnd.openxmlformats-officedocument.spreadsheetml.revisionLog+xml"/>
  <Override PartName="/xl/revisions/revisionLog1130.xml" ContentType="application/vnd.openxmlformats-officedocument.spreadsheetml.revisionLog+xml"/>
  <Override PartName="/xl/revisions/revisionLog1228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237.xml" ContentType="application/vnd.openxmlformats-officedocument.spreadsheetml.revisionLog+xml"/>
  <Override PartName="/xl/revisions/revisionLog791.xml" ContentType="application/vnd.openxmlformats-officedocument.spreadsheetml.revisionLog+xml"/>
  <Override PartName="/xl/revisions/revisionLog889.xml" ContentType="application/vnd.openxmlformats-officedocument.spreadsheetml.revisionLog+xml"/>
  <Override PartName="/xl/revisions/revisionLog1074.xml" ContentType="application/vnd.openxmlformats-officedocument.spreadsheetml.revisionLog+xml"/>
  <Override PartName="/xl/revisions/revisionLog444.xml" ContentType="application/vnd.openxmlformats-officedocument.spreadsheetml.revisionLog+xml"/>
  <Override PartName="/xl/revisions/revisionLog651.xml" ContentType="application/vnd.openxmlformats-officedocument.spreadsheetml.revisionLog+xml"/>
  <Override PartName="/xl/revisions/revisionLog749.xml" ContentType="application/vnd.openxmlformats-officedocument.spreadsheetml.revisionLog+xml"/>
  <Override PartName="/xl/revisions/revisionLog1281.xml" ContentType="application/vnd.openxmlformats-officedocument.spreadsheetml.revisionLog+xml"/>
  <Override PartName="/xl/revisions/revisionLog290.xml" ContentType="application/vnd.openxmlformats-officedocument.spreadsheetml.revisionLog+xml"/>
  <Override PartName="/xl/revisions/revisionLog304.xml" ContentType="application/vnd.openxmlformats-officedocument.spreadsheetml.revisionLog+xml"/>
  <Override PartName="/xl/revisions/revisionLog388.xml" ContentType="application/vnd.openxmlformats-officedocument.spreadsheetml.revisionLog+xml"/>
  <Override PartName="/xl/revisions/revisionLog511.xml" ContentType="application/vnd.openxmlformats-officedocument.spreadsheetml.revisionLog+xml"/>
  <Override PartName="/xl/revisions/revisionLog609.xml" ContentType="application/vnd.openxmlformats-officedocument.spreadsheetml.revisionLog+xml"/>
  <Override PartName="/xl/revisions/revisionLog956.xml" ContentType="application/vnd.openxmlformats-officedocument.spreadsheetml.revisionLog+xml"/>
  <Override PartName="/xl/revisions/revisionLog1141.xml" ContentType="application/vnd.openxmlformats-officedocument.spreadsheetml.revisionLog+xml"/>
  <Override PartName="/xl/revisions/revisionLog1239.xml" ContentType="application/vnd.openxmlformats-officedocument.spreadsheetml.revisionLog+xml"/>
  <Override PartName="/xl/revisions/revisionLog85.xml" ContentType="application/vnd.openxmlformats-officedocument.spreadsheetml.revisionLog+xml"/>
  <Override PartName="/xl/revisions/revisionLog150.xml" ContentType="application/vnd.openxmlformats-officedocument.spreadsheetml.revisionLog+xml"/>
  <Override PartName="/xl/revisions/revisionLog595.xml" ContentType="application/vnd.openxmlformats-officedocument.spreadsheetml.revisionLog+xml"/>
  <Override PartName="/xl/revisions/revisionLog816.xml" ContentType="application/vnd.openxmlformats-officedocument.spreadsheetml.revisionLog+xml"/>
  <Override PartName="/xl/revisions/revisionLog1001.xml" ContentType="application/vnd.openxmlformats-officedocument.spreadsheetml.revisionLog+xml"/>
  <Override PartName="/xl/revisions/revisionLog248.xml" ContentType="application/vnd.openxmlformats-officedocument.spreadsheetml.revisionLog+xml"/>
  <Override PartName="/xl/revisions/revisionLog455.xml" ContentType="application/vnd.openxmlformats-officedocument.spreadsheetml.revisionLog+xml"/>
  <Override PartName="/xl/revisions/revisionLog662.xml" ContentType="application/vnd.openxmlformats-officedocument.spreadsheetml.revisionLog+xml"/>
  <Override PartName="/xl/revisions/revisionLog1085.xml" ContentType="application/vnd.openxmlformats-officedocument.spreadsheetml.revisionLog+xml"/>
  <Override PartName="/xl/revisions/revisionLog1292.xml" ContentType="application/vnd.openxmlformats-officedocument.spreadsheetml.revisionLog+xml"/>
  <Override PartName="/xl/revisions/revisionLog1306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108.xml" ContentType="application/vnd.openxmlformats-officedocument.spreadsheetml.revisionLog+xml"/>
  <Override PartName="/xl/revisions/revisionLog315.xml" ContentType="application/vnd.openxmlformats-officedocument.spreadsheetml.revisionLog+xml"/>
  <Override PartName="/xl/revisions/revisionLog522.xml" ContentType="application/vnd.openxmlformats-officedocument.spreadsheetml.revisionLog+xml"/>
  <Override PartName="/xl/revisions/revisionLog967.xml" ContentType="application/vnd.openxmlformats-officedocument.spreadsheetml.revisionLog+xml"/>
  <Override PartName="/xl/revisions/revisionLog1152.xml" ContentType="application/vnd.openxmlformats-officedocument.spreadsheetml.revisionLog+xml"/>
  <Override PartName="/xl/revisions/revisionLog96.xml" ContentType="application/vnd.openxmlformats-officedocument.spreadsheetml.revisionLog+xml"/>
  <Override PartName="/xl/revisions/revisionLog161.xml" ContentType="application/vnd.openxmlformats-officedocument.spreadsheetml.revisionLog+xml"/>
  <Override PartName="/xl/revisions/revisionLog399.xml" ContentType="application/vnd.openxmlformats-officedocument.spreadsheetml.revisionLog+xml"/>
  <Override PartName="/xl/revisions/revisionLog827.xml" ContentType="application/vnd.openxmlformats-officedocument.spreadsheetml.revisionLog+xml"/>
  <Override PartName="/xl/revisions/revisionLog1012.xml" ContentType="application/vnd.openxmlformats-officedocument.spreadsheetml.revisionLog+xml"/>
  <Override PartName="/xl/revisions/revisionLog259.xml" ContentType="application/vnd.openxmlformats-officedocument.spreadsheetml.revisionLog+xml"/>
  <Override PartName="/xl/revisions/revisionLog466.xml" ContentType="application/vnd.openxmlformats-officedocument.spreadsheetml.revisionLog+xml"/>
  <Override PartName="/xl/revisions/revisionLog673.xml" ContentType="application/vnd.openxmlformats-officedocument.spreadsheetml.revisionLog+xml"/>
  <Override PartName="/xl/revisions/revisionLog880.xml" ContentType="application/vnd.openxmlformats-officedocument.spreadsheetml.revisionLog+xml"/>
  <Override PartName="/xl/revisions/revisionLog1096.xml" ContentType="application/vnd.openxmlformats-officedocument.spreadsheetml.revisionLog+xml"/>
  <Override PartName="/xl/revisions/revisionLog1317.xml" ContentType="application/vnd.openxmlformats-officedocument.spreadsheetml.revisionLog+xml"/>
  <Override PartName="/xl/revisions/revisionLog23.xml" ContentType="application/vnd.openxmlformats-officedocument.spreadsheetml.revisionLog+xml"/>
  <Override PartName="/xl/revisions/revisionLog119.xml" ContentType="application/vnd.openxmlformats-officedocument.spreadsheetml.revisionLog+xml"/>
  <Override PartName="/xl/revisions/revisionLog326.xml" ContentType="application/vnd.openxmlformats-officedocument.spreadsheetml.revisionLog+xml"/>
  <Override PartName="/xl/revisions/revisionLog533.xml" ContentType="application/vnd.openxmlformats-officedocument.spreadsheetml.revisionLog+xml"/>
  <Override PartName="/xl/revisions/revisionLog978.xml" ContentType="application/vnd.openxmlformats-officedocument.spreadsheetml.revisionLog+xml"/>
  <Override PartName="/xl/revisions/revisionLog1163.xml" ContentType="application/vnd.openxmlformats-officedocument.spreadsheetml.revisionLog+xml"/>
  <Override PartName="/xl/revisions/revisionLog740.xml" ContentType="application/vnd.openxmlformats-officedocument.spreadsheetml.revisionLog+xml"/>
  <Override PartName="/xl/revisions/revisionLog838.xml" ContentType="application/vnd.openxmlformats-officedocument.spreadsheetml.revisionLog+xml"/>
  <Override PartName="/xl/revisions/revisionLog1023.xml" ContentType="application/vnd.openxmlformats-officedocument.spreadsheetml.revisionLog+xml"/>
  <Override PartName="/xl/revisions/revisionLog172.xml" ContentType="application/vnd.openxmlformats-officedocument.spreadsheetml.revisionLog+xml"/>
  <Override PartName="/xl/revisions/revisionLog477.xml" ContentType="application/vnd.openxmlformats-officedocument.spreadsheetml.revisionLog+xml"/>
  <Override PartName="/xl/revisions/revisionLog600.xml" ContentType="application/vnd.openxmlformats-officedocument.spreadsheetml.revisionLog+xml"/>
  <Override PartName="/xl/revisions/revisionLog684.xml" ContentType="application/vnd.openxmlformats-officedocument.spreadsheetml.revisionLog+xml"/>
  <Override PartName="/xl/revisions/revisionLog1230.xml" ContentType="application/vnd.openxmlformats-officedocument.spreadsheetml.revisionLog+xml"/>
  <Override PartName="/xl/revisions/revisionLog1328.xml" ContentType="application/vnd.openxmlformats-officedocument.spreadsheetml.revisionLog+xml"/>
  <Override PartName="/xl/revisions/revisionLog337.xml" ContentType="application/vnd.openxmlformats-officedocument.spreadsheetml.revisionLog+xml"/>
  <Override PartName="/xl/revisions/revisionLog891.xml" ContentType="application/vnd.openxmlformats-officedocument.spreadsheetml.revisionLog+xml"/>
  <Override PartName="/xl/revisions/revisionLog905.xml" ContentType="application/vnd.openxmlformats-officedocument.spreadsheetml.revisionLog+xml"/>
  <Override PartName="/xl/revisions/revisionLog989.xml" ContentType="application/vnd.openxmlformats-officedocument.spreadsheetml.revisionLog+xml"/>
  <Override PartName="/xl/revisions/revisionLog34.xml" ContentType="application/vnd.openxmlformats-officedocument.spreadsheetml.revisionLog+xml"/>
  <Override PartName="/xl/revisions/revisionLog544.xml" ContentType="application/vnd.openxmlformats-officedocument.spreadsheetml.revisionLog+xml"/>
  <Override PartName="/xl/revisions/revisionLog751.xml" ContentType="application/vnd.openxmlformats-officedocument.spreadsheetml.revisionLog+xml"/>
  <Override PartName="/xl/revisions/revisionLog849.xml" ContentType="application/vnd.openxmlformats-officedocument.spreadsheetml.revisionLog+xml"/>
  <Override PartName="/xl/revisions/revisionLog1174.xml" ContentType="application/vnd.openxmlformats-officedocument.spreadsheetml.revisionLog+xml"/>
  <Override PartName="/xl/revisions/revisionLog183.xml" ContentType="application/vnd.openxmlformats-officedocument.spreadsheetml.revisionLog+xml"/>
  <Override PartName="/xl/revisions/revisionLog390.xml" ContentType="application/vnd.openxmlformats-officedocument.spreadsheetml.revisionLog+xml"/>
  <Override PartName="/xl/revisions/revisionLog404.xml" ContentType="application/vnd.openxmlformats-officedocument.spreadsheetml.revisionLog+xml"/>
  <Override PartName="/xl/revisions/revisionLog611.xml" ContentType="application/vnd.openxmlformats-officedocument.spreadsheetml.revisionLog+xml"/>
  <Override PartName="/xl/revisions/revisionLog1034.xml" ContentType="application/vnd.openxmlformats-officedocument.spreadsheetml.revisionLog+xml"/>
  <Override PartName="/xl/revisions/revisionLog1241.xml" ContentType="application/vnd.openxmlformats-officedocument.spreadsheetml.revisionLog+xml"/>
  <Override PartName="/xl/revisions/revisionLog1339.xml" ContentType="application/vnd.openxmlformats-officedocument.spreadsheetml.revisionLog+xml"/>
  <Override PartName="/xl/revisions/revisionLog250.xml" ContentType="application/vnd.openxmlformats-officedocument.spreadsheetml.revisionLog+xml"/>
  <Override PartName="/xl/revisions/revisionLog488.xml" ContentType="application/vnd.openxmlformats-officedocument.spreadsheetml.revisionLog+xml"/>
  <Override PartName="/xl/revisions/revisionLog695.xml" ContentType="application/vnd.openxmlformats-officedocument.spreadsheetml.revisionLog+xml"/>
  <Override PartName="/xl/revisions/revisionLog709.xml" ContentType="application/vnd.openxmlformats-officedocument.spreadsheetml.revisionLog+xml"/>
  <Override PartName="/xl/revisions/revisionLog916.xml" ContentType="application/vnd.openxmlformats-officedocument.spreadsheetml.revisionLog+xml"/>
  <Override PartName="/xl/revisions/revisionLog1101.xml" ContentType="application/vnd.openxmlformats-officedocument.spreadsheetml.revisionLog+xml"/>
  <Override PartName="/xl/revisions/revisionLog45.xml" ContentType="application/vnd.openxmlformats-officedocument.spreadsheetml.revisionLog+xml"/>
  <Override PartName="/xl/revisions/revisionLog110.xml" ContentType="application/vnd.openxmlformats-officedocument.spreadsheetml.revisionLog+xml"/>
  <Override PartName="/xl/revisions/revisionLog348.xml" ContentType="application/vnd.openxmlformats-officedocument.spreadsheetml.revisionLog+xml"/>
  <Override PartName="/xl/revisions/revisionLog555.xml" ContentType="application/vnd.openxmlformats-officedocument.spreadsheetml.revisionLog+xml"/>
  <Override PartName="/xl/revisions/revisionLog762.xml" ContentType="application/vnd.openxmlformats-officedocument.spreadsheetml.revisionLog+xml"/>
  <Override PartName="/xl/revisions/revisionLog1185.xml" ContentType="application/vnd.openxmlformats-officedocument.spreadsheetml.revisionLog+xml"/>
  <Override PartName="/xl/revisions/revisionLog194.xml" ContentType="application/vnd.openxmlformats-officedocument.spreadsheetml.revisionLog+xml"/>
  <Override PartName="/xl/revisions/revisionLog208.xml" ContentType="application/vnd.openxmlformats-officedocument.spreadsheetml.revisionLog+xml"/>
  <Override PartName="/xl/revisions/revisionLog415.xml" ContentType="application/vnd.openxmlformats-officedocument.spreadsheetml.revisionLog+xml"/>
  <Override PartName="/xl/revisions/revisionLog622.xml" ContentType="application/vnd.openxmlformats-officedocument.spreadsheetml.revisionLog+xml"/>
  <Override PartName="/xl/revisions/revisionLog1045.xml" ContentType="application/vnd.openxmlformats-officedocument.spreadsheetml.revisionLog+xml"/>
  <Override PartName="/xl/revisions/revisionLog1252.xml" ContentType="application/vnd.openxmlformats-officedocument.spreadsheetml.revisionLog+xml"/>
  <Override PartName="/xl/revisions/revisionLog261.xml" ContentType="application/vnd.openxmlformats-officedocument.spreadsheetml.revisionLog+xml"/>
  <Override PartName="/xl/revisions/revisionLog499.xml" ContentType="application/vnd.openxmlformats-officedocument.spreadsheetml.revisionLog+xml"/>
  <Override PartName="/xl/revisions/revisionLog927.xml" ContentType="application/vnd.openxmlformats-officedocument.spreadsheetml.revisionLog+xml"/>
  <Override PartName="/xl/revisions/revisionLog1112.xml" ContentType="application/vnd.openxmlformats-officedocument.spreadsheetml.revisionLog+xml"/>
  <Override PartName="/xl/revisions/revisionLog56.xml" ContentType="application/vnd.openxmlformats-officedocument.spreadsheetml.revisionLog+xml"/>
  <Override PartName="/xl/revisions/revisionLog359.xml" ContentType="application/vnd.openxmlformats-officedocument.spreadsheetml.revisionLog+xml"/>
  <Override PartName="/xl/revisions/revisionLog566.xml" ContentType="application/vnd.openxmlformats-officedocument.spreadsheetml.revisionLog+xml"/>
  <Override PartName="/xl/revisions/revisionLog773.xml" ContentType="application/vnd.openxmlformats-officedocument.spreadsheetml.revisionLog+xml"/>
  <Override PartName="/xl/revisions/revisionLog1196.xml" ContentType="application/vnd.openxmlformats-officedocument.spreadsheetml.revisionLog+xml"/>
  <Override PartName="/xl/revisions/revisionLog121.xml" ContentType="application/vnd.openxmlformats-officedocument.spreadsheetml.revisionLog+xml"/>
  <Override PartName="/xl/revisions/revisionLog219.xml" ContentType="application/vnd.openxmlformats-officedocument.spreadsheetml.revisionLog+xml"/>
  <Override PartName="/xl/revisions/revisionLog426.xml" ContentType="application/vnd.openxmlformats-officedocument.spreadsheetml.revisionLog+xml"/>
  <Override PartName="/xl/revisions/revisionLog633.xml" ContentType="application/vnd.openxmlformats-officedocument.spreadsheetml.revisionLog+xml"/>
  <Override PartName="/xl/revisions/revisionLog980.xml" ContentType="application/vnd.openxmlformats-officedocument.spreadsheetml.revisionLog+xml"/>
  <Override PartName="/xl/revisions/revisionLog1056.xml" ContentType="application/vnd.openxmlformats-officedocument.spreadsheetml.revisionLog+xml"/>
  <Override PartName="/xl/revisions/revisionLog1263.xml" ContentType="application/vnd.openxmlformats-officedocument.spreadsheetml.revisionLog+xml"/>
  <Override PartName="/xl/revisions/revisionLog840.xml" ContentType="application/vnd.openxmlformats-officedocument.spreadsheetml.revisionLog+xml"/>
  <Override PartName="/xl/revisions/revisionLog938.xml" ContentType="application/vnd.openxmlformats-officedocument.spreadsheetml.revisionLog+xml"/>
  <Override PartName="/xl/revisions/revisionLog67.xml" ContentType="application/vnd.openxmlformats-officedocument.spreadsheetml.revisionLog+xml"/>
  <Override PartName="/xl/revisions/revisionLog272.xml" ContentType="application/vnd.openxmlformats-officedocument.spreadsheetml.revisionLog+xml"/>
  <Override PartName="/xl/revisions/revisionLog577.xml" ContentType="application/vnd.openxmlformats-officedocument.spreadsheetml.revisionLog+xml"/>
  <Override PartName="/xl/revisions/revisionLog700.xml" ContentType="application/vnd.openxmlformats-officedocument.spreadsheetml.revisionLog+xml"/>
  <Override PartName="/xl/revisions/revisionLog1123.xml" ContentType="application/vnd.openxmlformats-officedocument.spreadsheetml.revisionLog+xml"/>
  <Override PartName="/xl/revisions/revisionLog1330.xml" ContentType="application/vnd.openxmlformats-officedocument.spreadsheetml.revisionLog+xml"/>
  <Override PartName="/xl/revisions/revisionLog132.xml" ContentType="application/vnd.openxmlformats-officedocument.spreadsheetml.revisionLog+xml"/>
  <Override PartName="/xl/revisions/revisionLog784.xml" ContentType="application/vnd.openxmlformats-officedocument.spreadsheetml.revisionLog+xml"/>
  <Override PartName="/xl/revisions/revisionLog991.xml" ContentType="application/vnd.openxmlformats-officedocument.spreadsheetml.revisionLog+xml"/>
  <Override PartName="/xl/revisions/revisionLog1067.xml" ContentType="application/vnd.openxmlformats-officedocument.spreadsheetml.revisionLog+xml"/>
  <Override PartName="/xl/revisions/revisionLog437.xml" ContentType="application/vnd.openxmlformats-officedocument.spreadsheetml.revisionLog+xml"/>
  <Override PartName="/xl/revisions/revisionLog644.xml" ContentType="application/vnd.openxmlformats-officedocument.spreadsheetml.revisionLog+xml"/>
  <Override PartName="/xl/revisions/revisionLog851.xml" ContentType="application/vnd.openxmlformats-officedocument.spreadsheetml.revisionLog+xml"/>
  <Override PartName="/xl/revisions/revisionLog1274.xml" ContentType="application/vnd.openxmlformats-officedocument.spreadsheetml.revisionLog+xml"/>
  <Override PartName="/xl/revisions/revisionLog283.xml" ContentType="application/vnd.openxmlformats-officedocument.spreadsheetml.revisionLog+xml"/>
  <Override PartName="/xl/revisions/revisionLog490.xml" ContentType="application/vnd.openxmlformats-officedocument.spreadsheetml.revisionLog+xml"/>
  <Override PartName="/xl/revisions/revisionLog504.xml" ContentType="application/vnd.openxmlformats-officedocument.spreadsheetml.revisionLog+xml"/>
  <Override PartName="/xl/revisions/revisionLog711.xml" ContentType="application/vnd.openxmlformats-officedocument.spreadsheetml.revisionLog+xml"/>
  <Override PartName="/xl/revisions/revisionLog949.xml" ContentType="application/vnd.openxmlformats-officedocument.spreadsheetml.revisionLog+xml"/>
  <Override PartName="/xl/revisions/revisionLog1134.xml" ContentType="application/vnd.openxmlformats-officedocument.spreadsheetml.revisionLog+xml"/>
  <Override PartName="/xl/revisions/revisionLog1341.xml" ContentType="application/vnd.openxmlformats-officedocument.spreadsheetml.revisionLog+xml"/>
  <Override PartName="/xl/revisions/revisionLog78.xml" ContentType="application/vnd.openxmlformats-officedocument.spreadsheetml.revisionLog+xml"/>
  <Override PartName="/xl/revisions/revisionLog143.xml" ContentType="application/vnd.openxmlformats-officedocument.spreadsheetml.revisionLog+xml"/>
  <Override PartName="/xl/revisions/revisionLog350.xml" ContentType="application/vnd.openxmlformats-officedocument.spreadsheetml.revisionLog+xml"/>
  <Override PartName="/xl/revisions/revisionLog588.xml" ContentType="application/vnd.openxmlformats-officedocument.spreadsheetml.revisionLog+xml"/>
  <Override PartName="/xl/revisions/revisionLog795.xml" ContentType="application/vnd.openxmlformats-officedocument.spreadsheetml.revisionLog+xml"/>
  <Override PartName="/xl/revisions/revisionLog809.xml" ContentType="application/vnd.openxmlformats-officedocument.spreadsheetml.revisionLog+xml"/>
  <Override PartName="/xl/revisions/revisionLog1201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210.xml" ContentType="application/vnd.openxmlformats-officedocument.spreadsheetml.revisionLog+xml"/>
  <Override PartName="/xl/revisions/revisionLog448.xml" ContentType="application/vnd.openxmlformats-officedocument.spreadsheetml.revisionLog+xml"/>
  <Override PartName="/xl/revisions/revisionLog655.xml" ContentType="application/vnd.openxmlformats-officedocument.spreadsheetml.revisionLog+xml"/>
  <Override PartName="/xl/revisions/revisionLog862.xml" ContentType="application/vnd.openxmlformats-officedocument.spreadsheetml.revisionLog+xml"/>
  <Override PartName="/xl/revisions/revisionLog1078.xml" ContentType="application/vnd.openxmlformats-officedocument.spreadsheetml.revisionLog+xml"/>
  <Override PartName="/xl/revisions/revisionLog1285.xml" ContentType="application/vnd.openxmlformats-officedocument.spreadsheetml.revisionLog+xml"/>
  <Override PartName="/xl/revisions/revisionLog294.xml" ContentType="application/vnd.openxmlformats-officedocument.spreadsheetml.revisionLog+xml"/>
  <Override PartName="/xl/revisions/revisionLog308.xml" ContentType="application/vnd.openxmlformats-officedocument.spreadsheetml.revisionLog+xml"/>
  <Override PartName="/xl/revisions/revisionLog515.xml" ContentType="application/vnd.openxmlformats-officedocument.spreadsheetml.revisionLog+xml"/>
  <Override PartName="/xl/revisions/revisionLog722.xml" ContentType="application/vnd.openxmlformats-officedocument.spreadsheetml.revisionLog+xml"/>
  <Override PartName="/xl/revisions/revisionLog1145.xml" ContentType="application/vnd.openxmlformats-officedocument.spreadsheetml.revisionLog+xml"/>
  <Override PartName="/xl/revisions/revisionLog1352.xml" ContentType="application/vnd.openxmlformats-officedocument.spreadsheetml.revisionLog+xml"/>
  <Override PartName="/xl/revisions/revisionLog89.xml" ContentType="application/vnd.openxmlformats-officedocument.spreadsheetml.revisionLog+xml"/>
  <Override PartName="/xl/revisions/revisionLog154.xml" ContentType="application/vnd.openxmlformats-officedocument.spreadsheetml.revisionLog+xml"/>
  <Override PartName="/xl/revisions/revisionLog361.xml" ContentType="application/vnd.openxmlformats-officedocument.spreadsheetml.revisionLog+xml"/>
  <Override PartName="/xl/revisions/revisionLog599.xml" ContentType="application/vnd.openxmlformats-officedocument.spreadsheetml.revisionLog+xml"/>
  <Override PartName="/xl/revisions/revisionLog1005.xml" ContentType="application/vnd.openxmlformats-officedocument.spreadsheetml.revisionLog+xml"/>
  <Override PartName="/xl/revisions/revisionLog1212.xml" ContentType="application/vnd.openxmlformats-officedocument.spreadsheetml.revisionLog+xml"/>
  <Override PartName="/xl/revisions/revisionLog459.xml" ContentType="application/vnd.openxmlformats-officedocument.spreadsheetml.revisionLog+xml"/>
  <Override PartName="/xl/revisions/revisionLog666.xml" ContentType="application/vnd.openxmlformats-officedocument.spreadsheetml.revisionLog+xml"/>
  <Override PartName="/xl/revisions/revisionLog873.xml" ContentType="application/vnd.openxmlformats-officedocument.spreadsheetml.revisionLog+xml"/>
  <Override PartName="/xl/revisions/revisionLog1089.xml" ContentType="application/vnd.openxmlformats-officedocument.spreadsheetml.revisionLog+xml"/>
  <Override PartName="/xl/revisions/revisionLog1296.xml" ContentType="application/vnd.openxmlformats-officedocument.spreadsheetml.revisionLog+xml"/>
  <Override PartName="/xl/revisions/revisionLog16.xml" ContentType="application/vnd.openxmlformats-officedocument.spreadsheetml.revisionLog+xml"/>
  <Override PartName="/xl/revisions/revisionLog221.xml" ContentType="application/vnd.openxmlformats-officedocument.spreadsheetml.revisionLog+xml"/>
  <Override PartName="/xl/revisions/revisionLog319.xml" ContentType="application/vnd.openxmlformats-officedocument.spreadsheetml.revisionLog+xml"/>
  <Override PartName="/xl/revisions/revisionLog526.xml" ContentType="application/vnd.openxmlformats-officedocument.spreadsheetml.revisionLog+xml"/>
  <Override PartName="/xl/revisions/revisionLog1156.xml" ContentType="application/vnd.openxmlformats-officedocument.spreadsheetml.revisionLog+xml"/>
  <Override PartName="/xl/revisions/revisionLog1363.xml" ContentType="application/vnd.openxmlformats-officedocument.spreadsheetml.revisionLog+xml"/>
  <Override PartName="/xl/revisions/revisionLog733.xml" ContentType="application/vnd.openxmlformats-officedocument.spreadsheetml.revisionLog+xml"/>
  <Override PartName="/xl/revisions/revisionLog940.xml" ContentType="application/vnd.openxmlformats-officedocument.spreadsheetml.revisionLog+xml"/>
  <Override PartName="/xl/revisions/revisionLog1016.xml" ContentType="application/vnd.openxmlformats-officedocument.spreadsheetml.revisionLog+xml"/>
  <Override PartName="/xl/revisions/revisionLog165.xml" ContentType="application/vnd.openxmlformats-officedocument.spreadsheetml.revisionLog+xml"/>
  <Override PartName="/xl/revisions/revisionLog372.xml" ContentType="application/vnd.openxmlformats-officedocument.spreadsheetml.revisionLog+xml"/>
  <Override PartName="/xl/revisions/revisionLog677.xml" ContentType="application/vnd.openxmlformats-officedocument.spreadsheetml.revisionLog+xml"/>
  <Override PartName="/xl/revisions/revisionLog800.xml" ContentType="application/vnd.openxmlformats-officedocument.spreadsheetml.revisionLog+xml"/>
  <Override PartName="/xl/revisions/revisionLog1223.xml" ContentType="application/vnd.openxmlformats-officedocument.spreadsheetml.revisionLog+xml"/>
  <Override PartName="/xl/revisions/revisionLog232.xml" ContentType="application/vnd.openxmlformats-officedocument.spreadsheetml.revisionLog+xml"/>
  <Override PartName="/xl/revisions/revisionLog884.xml" ContentType="application/vnd.openxmlformats-officedocument.spreadsheetml.revisionLog+xml"/>
  <Override PartName="/xl/revisions/revisionLog27.xml" ContentType="application/vnd.openxmlformats-officedocument.spreadsheetml.revisionLog+xml"/>
  <Override PartName="/xl/revisions/revisionLog537.xml" ContentType="application/vnd.openxmlformats-officedocument.spreadsheetml.revisionLog+xml"/>
  <Override PartName="/xl/revisions/revisionLog744.xml" ContentType="application/vnd.openxmlformats-officedocument.spreadsheetml.revisionLog+xml"/>
  <Override PartName="/xl/revisions/revisionLog951.xml" ContentType="application/vnd.openxmlformats-officedocument.spreadsheetml.revisionLog+xml"/>
  <Override PartName="/xl/revisions/revisionLog1167.xml" ContentType="application/vnd.openxmlformats-officedocument.spreadsheetml.revisionLog+xml"/>
  <Override PartName="/xl/revisions/revisionLog80.xml" ContentType="application/vnd.openxmlformats-officedocument.spreadsheetml.revisionLog+xml"/>
  <Override PartName="/xl/revisions/revisionLog176.xml" ContentType="application/vnd.openxmlformats-officedocument.spreadsheetml.revisionLog+xml"/>
  <Override PartName="/xl/revisions/revisionLog383.xml" ContentType="application/vnd.openxmlformats-officedocument.spreadsheetml.revisionLog+xml"/>
  <Override PartName="/xl/revisions/revisionLog590.xml" ContentType="application/vnd.openxmlformats-officedocument.spreadsheetml.revisionLog+xml"/>
  <Override PartName="/xl/revisions/revisionLog604.xml" ContentType="application/vnd.openxmlformats-officedocument.spreadsheetml.revisionLog+xml"/>
  <Override PartName="/xl/revisions/revisionLog811.xml" ContentType="application/vnd.openxmlformats-officedocument.spreadsheetml.revisionLog+xml"/>
  <Override PartName="/xl/revisions/revisionLog1027.xml" ContentType="application/vnd.openxmlformats-officedocument.spreadsheetml.revisionLog+xml"/>
  <Override PartName="/xl/revisions/revisionLog1234.xml" ContentType="application/vnd.openxmlformats-officedocument.spreadsheetml.revisionLog+xml"/>
  <Override PartName="/xl/revisions/revisionLog243.xml" ContentType="application/vnd.openxmlformats-officedocument.spreadsheetml.revisionLog+xml"/>
  <Override PartName="/xl/revisions/revisionLog450.xml" ContentType="application/vnd.openxmlformats-officedocument.spreadsheetml.revisionLog+xml"/>
  <Override PartName="/xl/revisions/revisionLog688.xml" ContentType="application/vnd.openxmlformats-officedocument.spreadsheetml.revisionLog+xml"/>
  <Override PartName="/xl/revisions/revisionLog895.xml" ContentType="application/vnd.openxmlformats-officedocument.spreadsheetml.revisionLog+xml"/>
  <Override PartName="/xl/revisions/revisionLog909.xml" ContentType="application/vnd.openxmlformats-officedocument.spreadsheetml.revisionLog+xml"/>
  <Override PartName="/xl/revisions/revisionLog1080.xml" ContentType="application/vnd.openxmlformats-officedocument.spreadsheetml.revisionLog+xml"/>
  <Override PartName="/xl/revisions/revisionLog1301.xml" ContentType="application/vnd.openxmlformats-officedocument.spreadsheetml.revisionLog+xml"/>
  <Override PartName="/xl/revisions/revisionLog38.xml" ContentType="application/vnd.openxmlformats-officedocument.spreadsheetml.revisionLog+xml"/>
  <Override PartName="/xl/revisions/revisionLog103.xml" ContentType="application/vnd.openxmlformats-officedocument.spreadsheetml.revisionLog+xml"/>
  <Override PartName="/xl/revisions/revisionLog310.xml" ContentType="application/vnd.openxmlformats-officedocument.spreadsheetml.revisionLog+xml"/>
  <Override PartName="/xl/revisions/revisionLog548.xml" ContentType="application/vnd.openxmlformats-officedocument.spreadsheetml.revisionLog+xml"/>
  <Override PartName="/xl/revisions/revisionLog755.xml" ContentType="application/vnd.openxmlformats-officedocument.spreadsheetml.revisionLog+xml"/>
  <Override PartName="/xl/revisions/revisionLog962.xml" ContentType="application/vnd.openxmlformats-officedocument.spreadsheetml.revisionLog+xml"/>
  <Override PartName="/xl/revisions/revisionLog1178.xml" ContentType="application/vnd.openxmlformats-officedocument.spreadsheetml.revisionLog+xml"/>
  <Override PartName="/xl/revisions/revisionLog91.xml" ContentType="application/vnd.openxmlformats-officedocument.spreadsheetml.revisionLog+xml"/>
  <Override PartName="/xl/revisions/revisionLog187.xml" ContentType="application/vnd.openxmlformats-officedocument.spreadsheetml.revisionLog+xml"/>
  <Override PartName="/xl/revisions/revisionLog394.xml" ContentType="application/vnd.openxmlformats-officedocument.spreadsheetml.revisionLog+xml"/>
  <Override PartName="/xl/revisions/revisionLog408.xml" ContentType="application/vnd.openxmlformats-officedocument.spreadsheetml.revisionLog+xml"/>
  <Override PartName="/xl/revisions/revisionLog615.xml" ContentType="application/vnd.openxmlformats-officedocument.spreadsheetml.revisionLog+xml"/>
  <Override PartName="/xl/revisions/revisionLog822.xml" ContentType="application/vnd.openxmlformats-officedocument.spreadsheetml.revisionLog+xml"/>
  <Override PartName="/xl/revisions/revisionLog1038.xml" ContentType="application/vnd.openxmlformats-officedocument.spreadsheetml.revisionLog+xml"/>
  <Override PartName="/xl/revisions/revisionLog1245.xml" ContentType="application/vnd.openxmlformats-officedocument.spreadsheetml.revisionLog+xml"/>
  <Override PartName="/xl/revisions/revisionLog254.xml" ContentType="application/vnd.openxmlformats-officedocument.spreadsheetml.revisionLog+xml"/>
  <Override PartName="/xl/revisions/revisionLog699.xml" ContentType="application/vnd.openxmlformats-officedocument.spreadsheetml.revisionLog+xml"/>
  <Override PartName="/xl/revisions/revisionLog1091.xml" ContentType="application/vnd.openxmlformats-officedocument.spreadsheetml.revisionLog+xml"/>
  <Override PartName="/xl/revisions/revisionLog1105.xml" ContentType="application/vnd.openxmlformats-officedocument.spreadsheetml.revisionLog+xml"/>
  <Override PartName="/xl/revisions/revisionLog1312.xml" ContentType="application/vnd.openxmlformats-officedocument.spreadsheetml.revisionLog+xml"/>
  <Override PartName="/xl/revisions/revisionLog49.xml" ContentType="application/vnd.openxmlformats-officedocument.spreadsheetml.revisionLog+xml"/>
  <Override PartName="/xl/revisions/revisionLog114.xml" ContentType="application/vnd.openxmlformats-officedocument.spreadsheetml.revisionLog+xml"/>
  <Override PartName="/xl/revisions/revisionLog461.xml" ContentType="application/vnd.openxmlformats-officedocument.spreadsheetml.revisionLog+xml"/>
  <Override PartName="/xl/revisions/revisionLog559.xml" ContentType="application/vnd.openxmlformats-officedocument.spreadsheetml.revisionLog+xml"/>
  <Override PartName="/xl/revisions/revisionLog766.xml" ContentType="application/vnd.openxmlformats-officedocument.spreadsheetml.revisionLog+xml"/>
  <Override PartName="/xl/revisions/revisionLog1189.xml" ContentType="application/vnd.openxmlformats-officedocument.spreadsheetml.revisionLog+xml"/>
  <Override PartName="/xl/revisions/revisionLog198.xml" ContentType="application/vnd.openxmlformats-officedocument.spreadsheetml.revisionLog+xml"/>
  <Override PartName="/xl/revisions/revisionLog321.xml" ContentType="application/vnd.openxmlformats-officedocument.spreadsheetml.revisionLog+xml"/>
  <Override PartName="/xl/revisions/revisionLog419.xml" ContentType="application/vnd.openxmlformats-officedocument.spreadsheetml.revisionLog+xml"/>
  <Override PartName="/xl/revisions/revisionLog626.xml" ContentType="application/vnd.openxmlformats-officedocument.spreadsheetml.revisionLog+xml"/>
  <Override PartName="/xl/revisions/revisionLog973.xml" ContentType="application/vnd.openxmlformats-officedocument.spreadsheetml.revisionLog+xml"/>
  <Override PartName="/xl/revisions/revisionLog1049.xml" ContentType="application/vnd.openxmlformats-officedocument.spreadsheetml.revisionLog+xml"/>
  <Override PartName="/xl/revisions/revisionLog1256.xml" ContentType="application/vnd.openxmlformats-officedocument.spreadsheetml.revisionLog+xml"/>
  <Override PartName="/xl/revisions/revisionLog833.xml" ContentType="application/vnd.openxmlformats-officedocument.spreadsheetml.revisionLog+xml"/>
  <Override PartName="/xl/revisions/revisionLog1116.xml" ContentType="application/vnd.openxmlformats-officedocument.spreadsheetml.revisionLog+xml"/>
  <Override PartName="/xl/revisions/revisionLog265.xml" ContentType="application/vnd.openxmlformats-officedocument.spreadsheetml.revisionLog+xml"/>
  <Override PartName="/xl/revisions/revisionLog472.xml" ContentType="application/vnd.openxmlformats-officedocument.spreadsheetml.revisionLog+xml"/>
  <Override PartName="/xl/revisions/revisionLog900.xml" ContentType="application/vnd.openxmlformats-officedocument.spreadsheetml.revisionLog+xml"/>
  <Override PartName="/xl/revisions/revisionLog1323.xml" ContentType="application/vnd.openxmlformats-officedocument.spreadsheetml.revisionLog+xml"/>
  <Override PartName="/xl/revisions/revisionLog125.xml" ContentType="application/vnd.openxmlformats-officedocument.spreadsheetml.revisionLog+xml"/>
  <Override PartName="/xl/revisions/revisionLog332.xml" ContentType="application/vnd.openxmlformats-officedocument.spreadsheetml.revisionLog+xml"/>
  <Override PartName="/xl/revisions/revisionLog777.xml" ContentType="application/vnd.openxmlformats-officedocument.spreadsheetml.revisionLog+xml"/>
  <Override PartName="/xl/revisions/revisionLog984.xml" ContentType="application/vnd.openxmlformats-officedocument.spreadsheetml.revisionLog+xml"/>
  <Override PartName="/xl/revisions/revisionLog637.xml" ContentType="application/vnd.openxmlformats-officedocument.spreadsheetml.revisionLog+xml"/>
  <Override PartName="/xl/revisions/revisionLog844.xml" ContentType="application/vnd.openxmlformats-officedocument.spreadsheetml.revisionLog+xml"/>
  <Override PartName="/xl/revisions/revisionLog1267.xml" ContentType="application/vnd.openxmlformats-officedocument.spreadsheetml.revisionLog+xml"/>
  <Override PartName="/xl/revisions/revisionLog276.xml" ContentType="application/vnd.openxmlformats-officedocument.spreadsheetml.revisionLog+xml"/>
  <Override PartName="/xl/revisions/revisionLog483.xml" ContentType="application/vnd.openxmlformats-officedocument.spreadsheetml.revisionLog+xml"/>
  <Override PartName="/xl/revisions/revisionLog690.xml" ContentType="application/vnd.openxmlformats-officedocument.spreadsheetml.revisionLog+xml"/>
  <Override PartName="/xl/revisions/revisionLog704.xml" ContentType="application/vnd.openxmlformats-officedocument.spreadsheetml.revisionLog+xml"/>
  <Override PartName="/xl/revisions/revisionLog911.xml" ContentType="application/vnd.openxmlformats-officedocument.spreadsheetml.revisionLog+xml"/>
  <Override PartName="/xl/revisions/revisionLog1127.xml" ContentType="application/vnd.openxmlformats-officedocument.spreadsheetml.revisionLog+xml"/>
  <Override PartName="/xl/revisions/revisionLog1334.xml" ContentType="application/vnd.openxmlformats-officedocument.spreadsheetml.revisionLog+xml"/>
  <Override PartName="/xl/revisions/revisionLog40.xml" ContentType="application/vnd.openxmlformats-officedocument.spreadsheetml.revisionLog+xml"/>
  <Override PartName="/xl/revisions/revisionLog136.xml" ContentType="application/vnd.openxmlformats-officedocument.spreadsheetml.revisionLog+xml"/>
  <Override PartName="/xl/revisions/revisionLog343.xml" ContentType="application/vnd.openxmlformats-officedocument.spreadsheetml.revisionLog+xml"/>
  <Override PartName="/xl/revisions/revisionLog550.xml" ContentType="application/vnd.openxmlformats-officedocument.spreadsheetml.revisionLog+xml"/>
  <Override PartName="/xl/revisions/revisionLog788.xml" ContentType="application/vnd.openxmlformats-officedocument.spreadsheetml.revisionLog+xml"/>
  <Override PartName="/xl/revisions/revisionLog995.xml" ContentType="application/vnd.openxmlformats-officedocument.spreadsheetml.revisionLog+xml"/>
  <Override PartName="/xl/revisions/revisionLog1180.xml" ContentType="application/vnd.openxmlformats-officedocument.spreadsheetml.revisionLog+xml"/>
  <Override PartName="/xl/revisions/revisionLog203.xml" ContentType="application/vnd.openxmlformats-officedocument.spreadsheetml.revisionLog+xml"/>
  <Override PartName="/xl/revisions/revisionLog648.xml" ContentType="application/vnd.openxmlformats-officedocument.spreadsheetml.revisionLog+xml"/>
  <Override PartName="/xl/revisions/revisionLog855.xml" ContentType="application/vnd.openxmlformats-officedocument.spreadsheetml.revisionLog+xml"/>
  <Override PartName="/xl/revisions/revisionLog1040.xml" ContentType="application/vnd.openxmlformats-officedocument.spreadsheetml.revisionLog+xml"/>
  <Override PartName="/xl/revisions/revisionLog1278.xml" ContentType="application/vnd.openxmlformats-officedocument.spreadsheetml.revisionLog+xml"/>
  <Override PartName="/xl/revisions/revisionLog287.xml" ContentType="application/vnd.openxmlformats-officedocument.spreadsheetml.revisionLog+xml"/>
  <Override PartName="/xl/revisions/revisionLog410.xml" ContentType="application/vnd.openxmlformats-officedocument.spreadsheetml.revisionLog+xml"/>
  <Override PartName="/xl/revisions/revisionLog494.xml" ContentType="application/vnd.openxmlformats-officedocument.spreadsheetml.revisionLog+xml"/>
  <Override PartName="/xl/revisions/revisionLog508.xml" ContentType="application/vnd.openxmlformats-officedocument.spreadsheetml.revisionLog+xml"/>
  <Override PartName="/xl/revisions/revisionLog715.xml" ContentType="application/vnd.openxmlformats-officedocument.spreadsheetml.revisionLog+xml"/>
  <Override PartName="/xl/revisions/revisionLog922.xml" ContentType="application/vnd.openxmlformats-officedocument.spreadsheetml.revisionLog+xml"/>
  <Override PartName="/xl/revisions/revisionLog1138.xml" ContentType="application/vnd.openxmlformats-officedocument.spreadsheetml.revisionLog+xml"/>
  <Override PartName="/xl/revisions/revisionLog1345.xml" ContentType="application/vnd.openxmlformats-officedocument.spreadsheetml.revisionLog+xml"/>
  <Override PartName="/xl/revisions/revisionLog147.xml" ContentType="application/vnd.openxmlformats-officedocument.spreadsheetml.revisionLog+xml"/>
  <Override PartName="/xl/revisions/revisionLog354.xml" ContentType="application/vnd.openxmlformats-officedocument.spreadsheetml.revisionLog+xml"/>
  <Override PartName="/xl/revisions/revisionLog799.xml" ContentType="application/vnd.openxmlformats-officedocument.spreadsheetml.revisionLog+xml"/>
  <Override PartName="/xl/revisions/revisionLog1191.xml" ContentType="application/vnd.openxmlformats-officedocument.spreadsheetml.revisionLog+xml"/>
  <Override PartName="/xl/revisions/revisionLog1205.xml" ContentType="application/vnd.openxmlformats-officedocument.spreadsheetml.revisionLog+xml"/>
  <Override PartName="/xl/revisions/revisionLog51.xml" ContentType="application/vnd.openxmlformats-officedocument.spreadsheetml.revisionLog+xml"/>
  <Override PartName="/xl/revisions/revisionLog561.xml" ContentType="application/vnd.openxmlformats-officedocument.spreadsheetml.revisionLog+xml"/>
  <Override PartName="/xl/revisions/revisionLog659.xml" ContentType="application/vnd.openxmlformats-officedocument.spreadsheetml.revisionLog+xml"/>
  <Override PartName="/xl/revisions/revisionLog866.xml" ContentType="application/vnd.openxmlformats-officedocument.spreadsheetml.revisionLog+xml"/>
  <Override PartName="/xl/revisions/revisionLog1289.xml" ContentType="application/vnd.openxmlformats-officedocument.spreadsheetml.revisionLog+xml"/>
  <Override PartName="/xl/revisions/revisionLog214.xml" ContentType="application/vnd.openxmlformats-officedocument.spreadsheetml.revisionLog+xml"/>
  <Override PartName="/xl/revisions/revisionLog298.xml" ContentType="application/vnd.openxmlformats-officedocument.spreadsheetml.revisionLog+xml"/>
  <Override PartName="/xl/revisions/revisionLog421.xml" ContentType="application/vnd.openxmlformats-officedocument.spreadsheetml.revisionLog+xml"/>
  <Override PartName="/xl/revisions/revisionLog519.xml" ContentType="application/vnd.openxmlformats-officedocument.spreadsheetml.revisionLog+xml"/>
  <Override PartName="/xl/revisions/revisionLog1051.xml" ContentType="application/vnd.openxmlformats-officedocument.spreadsheetml.revisionLog+xml"/>
  <Override PartName="/xl/revisions/revisionLog1149.xml" ContentType="application/vnd.openxmlformats-officedocument.spreadsheetml.revisionLog+xml"/>
  <Override PartName="/xl/revisions/revisionLog1356.xml" ContentType="application/vnd.openxmlformats-officedocument.spreadsheetml.revisionLog+xml"/>
  <Override PartName="/xl/revisions/revisionLog158.xml" ContentType="application/vnd.openxmlformats-officedocument.spreadsheetml.revisionLog+xml"/>
  <Override PartName="/xl/revisions/revisionLog726.xml" ContentType="application/vnd.openxmlformats-officedocument.spreadsheetml.revisionLog+xml"/>
  <Override PartName="/xl/revisions/revisionLog933.xml" ContentType="application/vnd.openxmlformats-officedocument.spreadsheetml.revisionLog+xml"/>
  <Override PartName="/xl/revisions/revisionLog1009.xml" ContentType="application/vnd.openxmlformats-officedocument.spreadsheetml.revisionLog+xml"/>
  <Override PartName="/xl/revisions/revisionLog62.xml" ContentType="application/vnd.openxmlformats-officedocument.spreadsheetml.revisionLog+xml"/>
  <Override PartName="/xl/revisions/revisionLog365.xml" ContentType="application/vnd.openxmlformats-officedocument.spreadsheetml.revisionLog+xml"/>
  <Override PartName="/xl/revisions/revisionLog572.xml" ContentType="application/vnd.openxmlformats-officedocument.spreadsheetml.revisionLog+xml"/>
  <Override PartName="/xl/revisions/revisionLog1216.xml" ContentType="application/vnd.openxmlformats-officedocument.spreadsheetml.revisionLog+xml"/>
  <Override PartName="/xl/revisions/revisionLog225.xml" ContentType="application/vnd.openxmlformats-officedocument.spreadsheetml.revisionLog+xml"/>
  <Override PartName="/xl/revisions/revisionLog432.xml" ContentType="application/vnd.openxmlformats-officedocument.spreadsheetml.revisionLog+xml"/>
  <Override PartName="/xl/revisions/revisionLog877.xml" ContentType="application/vnd.openxmlformats-officedocument.spreadsheetml.revisionLog+xml"/>
  <Override PartName="/xl/revisions/revisionLog1062.xml" ContentType="application/vnd.openxmlformats-officedocument.spreadsheetml.revisionLog+xml"/>
  <Override PartName="/xl/revisions/revisionLog737.xml" ContentType="application/vnd.openxmlformats-officedocument.spreadsheetml.revisionLog+xml"/>
  <Override PartName="/xl/revisions/revisionLog944.xml" ContentType="application/vnd.openxmlformats-officedocument.spreadsheetml.revisionLog+xml"/>
  <Override PartName="/xl/revisions/revisionLog73.xml" ContentType="application/vnd.openxmlformats-officedocument.spreadsheetml.revisionLog+xml"/>
  <Override PartName="/xl/revisions/revisionLog169.xml" ContentType="application/vnd.openxmlformats-officedocument.spreadsheetml.revisionLog+xml"/>
  <Override PartName="/xl/revisions/revisionLog376.xml" ContentType="application/vnd.openxmlformats-officedocument.spreadsheetml.revisionLog+xml"/>
  <Override PartName="/xl/revisions/revisionLog583.xml" ContentType="application/vnd.openxmlformats-officedocument.spreadsheetml.revisionLog+xml"/>
  <Override PartName="/xl/revisions/revisionLog790.xml" ContentType="application/vnd.openxmlformats-officedocument.spreadsheetml.revisionLog+xml"/>
  <Override PartName="/xl/revisions/revisionLog804.xml" ContentType="application/vnd.openxmlformats-officedocument.spreadsheetml.revisionLog+xml"/>
  <Override PartName="/xl/revisions/revisionLog1227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236.xml" ContentType="application/vnd.openxmlformats-officedocument.spreadsheetml.revisionLog+xml"/>
  <Override PartName="/xl/revisions/revisionLog443.xml" ContentType="application/vnd.openxmlformats-officedocument.spreadsheetml.revisionLog+xml"/>
  <Override PartName="/xl/revisions/revisionLog650.xml" ContentType="application/vnd.openxmlformats-officedocument.spreadsheetml.revisionLog+xml"/>
  <Override PartName="/xl/revisions/revisionLog888.xml" ContentType="application/vnd.openxmlformats-officedocument.spreadsheetml.revisionLog+xml"/>
  <Override PartName="/xl/revisions/revisionLog1073.xml" ContentType="application/vnd.openxmlformats-officedocument.spreadsheetml.revisionLog+xml"/>
  <Override PartName="/xl/revisions/revisionLog1280.xml" ContentType="application/vnd.openxmlformats-officedocument.spreadsheetml.revisionLog+xml"/>
  <Override PartName="/xl/revisions/revisionLog303.xml" ContentType="application/vnd.openxmlformats-officedocument.spreadsheetml.revisionLog+xml"/>
  <Override PartName="/xl/revisions/revisionLog748.xml" ContentType="application/vnd.openxmlformats-officedocument.spreadsheetml.revisionLog+xml"/>
  <Override PartName="/xl/revisions/revisionLog955.xml" ContentType="application/vnd.openxmlformats-officedocument.spreadsheetml.revisionLog+xml"/>
  <Override PartName="/xl/revisions/revisionLog1140.xml" ContentType="application/vnd.openxmlformats-officedocument.spreadsheetml.revisionLog+xml"/>
  <Override PartName="/xl/revisions/revisionLog84.xml" ContentType="application/vnd.openxmlformats-officedocument.spreadsheetml.revisionLog+xml"/>
  <Override PartName="/xl/revisions/revisionLog387.xml" ContentType="application/vnd.openxmlformats-officedocument.spreadsheetml.revisionLog+xml"/>
  <Override PartName="/xl/revisions/revisionLog510.xml" ContentType="application/vnd.openxmlformats-officedocument.spreadsheetml.revisionLog+xml"/>
  <Override PartName="/xl/revisions/revisionLog594.xml" ContentType="application/vnd.openxmlformats-officedocument.spreadsheetml.revisionLog+xml"/>
  <Override PartName="/xl/revisions/revisionLog608.xml" ContentType="application/vnd.openxmlformats-officedocument.spreadsheetml.revisionLog+xml"/>
  <Override PartName="/xl/revisions/revisionLog815.xml" ContentType="application/vnd.openxmlformats-officedocument.spreadsheetml.revisionLog+xml"/>
  <Override PartName="/xl/revisions/revisionLog1238.xml" ContentType="application/vnd.openxmlformats-officedocument.spreadsheetml.revisionLog+xml"/>
  <Override PartName="/xl/revisions/revisionLog247.xml" ContentType="application/vnd.openxmlformats-officedocument.spreadsheetml.revisionLog+xml"/>
  <Override PartName="/xl/revisions/revisionLog899.xml" ContentType="application/vnd.openxmlformats-officedocument.spreadsheetml.revisionLog+xml"/>
  <Override PartName="/xl/revisions/revisionLog1000.xml" ContentType="application/vnd.openxmlformats-officedocument.spreadsheetml.revisionLog+xml"/>
  <Override PartName="/xl/revisions/revisionLog1084.xml" ContentType="application/vnd.openxmlformats-officedocument.spreadsheetml.revisionLog+xml"/>
  <Override PartName="/xl/revisions/revisionLog1305.xml" ContentType="application/vnd.openxmlformats-officedocument.spreadsheetml.revisionLog+xml"/>
  <Override PartName="/xl/revisions/revisionLog107.xml" ContentType="application/vnd.openxmlformats-officedocument.spreadsheetml.revisionLog+xml"/>
  <Override PartName="/xl/revisions/revisionLog454.xml" ContentType="application/vnd.openxmlformats-officedocument.spreadsheetml.revisionLog+xml"/>
  <Override PartName="/xl/revisions/revisionLog661.xml" ContentType="application/vnd.openxmlformats-officedocument.spreadsheetml.revisionLog+xml"/>
  <Override PartName="/xl/revisions/revisionLog759.xml" ContentType="application/vnd.openxmlformats-officedocument.spreadsheetml.revisionLog+xml"/>
  <Override PartName="/xl/revisions/revisionLog966.xml" ContentType="application/vnd.openxmlformats-officedocument.spreadsheetml.revisionLog+xml"/>
  <Override PartName="/xl/revisions/revisionLog1291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314.xml" ContentType="application/vnd.openxmlformats-officedocument.spreadsheetml.revisionLog+xml"/>
  <Override PartName="/xl/revisions/revisionLog398.xml" ContentType="application/vnd.openxmlformats-officedocument.spreadsheetml.revisionLog+xml"/>
  <Override PartName="/xl/revisions/revisionLog521.xml" ContentType="application/vnd.openxmlformats-officedocument.spreadsheetml.revisionLog+xml"/>
  <Override PartName="/xl/revisions/revisionLog619.xml" ContentType="application/vnd.openxmlformats-officedocument.spreadsheetml.revisionLog+xml"/>
  <Override PartName="/xl/revisions/revisionLog1151.xml" ContentType="application/vnd.openxmlformats-officedocument.spreadsheetml.revisionLog+xml"/>
  <Override PartName="/xl/revisions/revisionLog1249.xml" ContentType="application/vnd.openxmlformats-officedocument.spreadsheetml.revisionLog+xml"/>
  <Override PartName="/xl/revisions/revisionLog95.xml" ContentType="application/vnd.openxmlformats-officedocument.spreadsheetml.revisionLog+xml"/>
  <Override PartName="/xl/revisions/revisionLog160.xml" ContentType="application/vnd.openxmlformats-officedocument.spreadsheetml.revisionLog+xml"/>
  <Override PartName="/xl/revisions/revisionLog826.xml" ContentType="application/vnd.openxmlformats-officedocument.spreadsheetml.revisionLog+xml"/>
  <Override PartName="/xl/revisions/revisionLog1011.xml" ContentType="application/vnd.openxmlformats-officedocument.spreadsheetml.revisionLog+xml"/>
  <Override PartName="/xl/revisions/revisionLog1109.xml" ContentType="application/vnd.openxmlformats-officedocument.spreadsheetml.revisionLog+xml"/>
  <Override PartName="/xl/revisions/revisionLog258.xml" ContentType="application/vnd.openxmlformats-officedocument.spreadsheetml.revisionLog+xml"/>
  <Override PartName="/xl/revisions/revisionLog465.xml" ContentType="application/vnd.openxmlformats-officedocument.spreadsheetml.revisionLog+xml"/>
  <Override PartName="/xl/revisions/revisionLog672.xml" ContentType="application/vnd.openxmlformats-officedocument.spreadsheetml.revisionLog+xml"/>
  <Override PartName="/xl/revisions/revisionLog1095.xml" ContentType="application/vnd.openxmlformats-officedocument.spreadsheetml.revisionLog+xml"/>
  <Override PartName="/xl/revisions/revisionLog1316.xml" ContentType="application/vnd.openxmlformats-officedocument.spreadsheetml.revisionLog+xml"/>
  <Override PartName="/xl/revisions/revisionLog22.xml" ContentType="application/vnd.openxmlformats-officedocument.spreadsheetml.revisionLog+xml"/>
  <Override PartName="/xl/revisions/revisionLog118.xml" ContentType="application/vnd.openxmlformats-officedocument.spreadsheetml.revisionLog+xml"/>
  <Override PartName="/xl/revisions/revisionLog325.xml" ContentType="application/vnd.openxmlformats-officedocument.spreadsheetml.revisionLog+xml"/>
  <Override PartName="/xl/revisions/revisionLog532.xml" ContentType="application/vnd.openxmlformats-officedocument.spreadsheetml.revisionLog+xml"/>
  <Override PartName="/xl/revisions/revisionLog977.xml" ContentType="application/vnd.openxmlformats-officedocument.spreadsheetml.revisionLog+xml"/>
  <Override PartName="/xl/revisions/revisionLog1162.xml" ContentType="application/vnd.openxmlformats-officedocument.spreadsheetml.revisionLog+xml"/>
  <Override PartName="/xl/revisions/revisionLog171.xml" ContentType="application/vnd.openxmlformats-officedocument.spreadsheetml.revisionLog+xml"/>
  <Override PartName="/xl/revisions/revisionLog837.xml" ContentType="application/vnd.openxmlformats-officedocument.spreadsheetml.revisionLog+xml"/>
  <Override PartName="/xl/revisions/revisionLog1022.xml" ContentType="application/vnd.openxmlformats-officedocument.spreadsheetml.revisionLog+xml"/>
  <Override PartName="/xl/revisions/revisionLog269.xml" ContentType="application/vnd.openxmlformats-officedocument.spreadsheetml.revisionLog+xml"/>
  <Override PartName="/xl/revisions/revisionLog476.xml" ContentType="application/vnd.openxmlformats-officedocument.spreadsheetml.revisionLog+xml"/>
  <Override PartName="/xl/revisions/revisionLog683.xml" ContentType="application/vnd.openxmlformats-officedocument.spreadsheetml.revisionLog+xml"/>
  <Override PartName="/xl/revisions/revisionLog890.xml" ContentType="application/vnd.openxmlformats-officedocument.spreadsheetml.revisionLog+xml"/>
  <Override PartName="/xl/revisions/revisionLog904.xml" ContentType="application/vnd.openxmlformats-officedocument.spreadsheetml.revisionLog+xml"/>
  <Override PartName="/xl/revisions/revisionLog1327.xml" ContentType="application/vnd.openxmlformats-officedocument.spreadsheetml.revisionLog+xml"/>
  <Override PartName="/xl/revisions/revisionLog33.xml" ContentType="application/vnd.openxmlformats-officedocument.spreadsheetml.revisionLog+xml"/>
  <Override PartName="/xl/revisions/revisionLog129.xml" ContentType="application/vnd.openxmlformats-officedocument.spreadsheetml.revisionLog+xml"/>
  <Override PartName="/xl/revisions/revisionLog336.xml" ContentType="application/vnd.openxmlformats-officedocument.spreadsheetml.revisionLog+xml"/>
  <Override PartName="/xl/revisions/revisionLog543.xml" ContentType="application/vnd.openxmlformats-officedocument.spreadsheetml.revisionLog+xml"/>
  <Override PartName="/xl/revisions/revisionLog988.xml" ContentType="application/vnd.openxmlformats-officedocument.spreadsheetml.revisionLog+xml"/>
  <Override PartName="/xl/revisions/revisionLog1173.xml" ContentType="application/vnd.openxmlformats-officedocument.spreadsheetml.revisionLog+xml"/>
  <Override PartName="/xl/revisions/revisionLog182.xml" ContentType="application/vnd.openxmlformats-officedocument.spreadsheetml.revisionLog+xml"/>
  <Override PartName="/xl/revisions/revisionLog403.xml" ContentType="application/vnd.openxmlformats-officedocument.spreadsheetml.revisionLog+xml"/>
  <Override PartName="/xl/revisions/revisionLog750.xml" ContentType="application/vnd.openxmlformats-officedocument.spreadsheetml.revisionLog+xml"/>
  <Override PartName="/xl/revisions/revisionLog848.xml" ContentType="application/vnd.openxmlformats-officedocument.spreadsheetml.revisionLog+xml"/>
  <Override PartName="/xl/revisions/revisionLog1033.xml" ContentType="application/vnd.openxmlformats-officedocument.spreadsheetml.revisionLog+xml"/>
  <Override PartName="/xl/revisions/revisionLog487.xml" ContentType="application/vnd.openxmlformats-officedocument.spreadsheetml.revisionLog+xml"/>
  <Override PartName="/xl/revisions/revisionLog610.xml" ContentType="application/vnd.openxmlformats-officedocument.spreadsheetml.revisionLog+xml"/>
  <Override PartName="/xl/revisions/revisionLog694.xml" ContentType="application/vnd.openxmlformats-officedocument.spreadsheetml.revisionLog+xml"/>
  <Override PartName="/xl/revisions/revisionLog708.xml" ContentType="application/vnd.openxmlformats-officedocument.spreadsheetml.revisionLog+xml"/>
  <Override PartName="/xl/revisions/revisionLog915.xml" ContentType="application/vnd.openxmlformats-officedocument.spreadsheetml.revisionLog+xml"/>
  <Override PartName="/xl/revisions/revisionLog1240.xml" ContentType="application/vnd.openxmlformats-officedocument.spreadsheetml.revisionLog+xml"/>
  <Override PartName="/xl/revisions/revisionLog1338.xml" ContentType="application/vnd.openxmlformats-officedocument.spreadsheetml.revisionLog+xml"/>
  <Override PartName="/xl/revisions/revisionLog347.xml" ContentType="application/vnd.openxmlformats-officedocument.spreadsheetml.revisionLog+xml"/>
  <Override PartName="/xl/revisions/revisionLog999.xml" ContentType="application/vnd.openxmlformats-officedocument.spreadsheetml.revisionLog+xml"/>
  <Override PartName="/xl/revisions/revisionLog1100.xml" ContentType="application/vnd.openxmlformats-officedocument.spreadsheetml.revisionLog+xml"/>
  <Override PartName="/xl/revisions/revisionLog1184.xml" ContentType="application/vnd.openxmlformats-officedocument.spreadsheetml.revisionLog+xml"/>
  <Override PartName="/xl/revisions/revisionLog44.xml" ContentType="application/vnd.openxmlformats-officedocument.spreadsheetml.revisionLog+xml"/>
  <Override PartName="/xl/revisions/revisionLog554.xml" ContentType="application/vnd.openxmlformats-officedocument.spreadsheetml.revisionLog+xml"/>
  <Override PartName="/xl/revisions/revisionLog761.xml" ContentType="application/vnd.openxmlformats-officedocument.spreadsheetml.revisionLog+xml"/>
  <Override PartName="/xl/revisions/revisionLog859.xml" ContentType="application/vnd.openxmlformats-officedocument.spreadsheetml.revisionLog+xml"/>
  <Override PartName="/xl/revisions/revisionLog193.xml" ContentType="application/vnd.openxmlformats-officedocument.spreadsheetml.revisionLog+xml"/>
  <Override PartName="/xl/revisions/revisionLog207.xml" ContentType="application/vnd.openxmlformats-officedocument.spreadsheetml.revisionLog+xml"/>
  <Override PartName="/xl/revisions/revisionLog414.xml" ContentType="application/vnd.openxmlformats-officedocument.spreadsheetml.revisionLog+xml"/>
  <Override PartName="/xl/revisions/revisionLog498.xml" ContentType="application/vnd.openxmlformats-officedocument.spreadsheetml.revisionLog+xml"/>
  <Override PartName="/xl/revisions/revisionLog621.xml" ContentType="application/vnd.openxmlformats-officedocument.spreadsheetml.revisionLog+xml"/>
  <Override PartName="/xl/revisions/revisionLog1044.xml" ContentType="application/vnd.openxmlformats-officedocument.spreadsheetml.revisionLog+xml"/>
  <Override PartName="/xl/revisions/revisionLog1251.xml" ContentType="application/vnd.openxmlformats-officedocument.spreadsheetml.revisionLog+xml"/>
  <Override PartName="/xl/revisions/revisionLog1349.xml" ContentType="application/vnd.openxmlformats-officedocument.spreadsheetml.revisionLog+xml"/>
  <Override PartName="/xl/revisions/revisionLog260.xml" ContentType="application/vnd.openxmlformats-officedocument.spreadsheetml.revisionLog+xml"/>
  <Override PartName="/xl/revisions/revisionLog719.xml" ContentType="application/vnd.openxmlformats-officedocument.spreadsheetml.revisionLog+xml"/>
  <Override PartName="/xl/revisions/revisionLog926.xml" ContentType="application/vnd.openxmlformats-officedocument.spreadsheetml.revisionLog+xml"/>
  <Override PartName="/xl/revisions/revisionLog1111.xml" ContentType="application/vnd.openxmlformats-officedocument.spreadsheetml.revisionLog+xml"/>
  <Override PartName="/xl/revisions/revisionLog55.xml" ContentType="application/vnd.openxmlformats-officedocument.spreadsheetml.revisionLog+xml"/>
  <Override PartName="/xl/revisions/revisionLog120.xml" ContentType="application/vnd.openxmlformats-officedocument.spreadsheetml.revisionLog+xml"/>
  <Override PartName="/xl/revisions/revisionLog358.xml" ContentType="application/vnd.openxmlformats-officedocument.spreadsheetml.revisionLog+xml"/>
  <Override PartName="/xl/revisions/revisionLog565.xml" ContentType="application/vnd.openxmlformats-officedocument.spreadsheetml.revisionLog+xml"/>
  <Override PartName="/xl/revisions/revisionLog772.xml" ContentType="application/vnd.openxmlformats-officedocument.spreadsheetml.revisionLog+xml"/>
  <Override PartName="/xl/revisions/revisionLog1195.xml" ContentType="application/vnd.openxmlformats-officedocument.spreadsheetml.revisionLog+xml"/>
  <Override PartName="/xl/revisions/revisionLog1209.xml" ContentType="application/vnd.openxmlformats-officedocument.spreadsheetml.revisionLog+xml"/>
  <Override PartName="/xl/revisions/revisionLog218.xml" ContentType="application/vnd.openxmlformats-officedocument.spreadsheetml.revisionLog+xml"/>
  <Override PartName="/xl/revisions/revisionLog425.xml" ContentType="application/vnd.openxmlformats-officedocument.spreadsheetml.revisionLog+xml"/>
  <Override PartName="/xl/revisions/revisionLog632.xml" ContentType="application/vnd.openxmlformats-officedocument.spreadsheetml.revisionLog+xml"/>
  <Override PartName="/xl/revisions/revisionLog1055.xml" ContentType="application/vnd.openxmlformats-officedocument.spreadsheetml.revisionLog+xml"/>
  <Override PartName="/xl/revisions/revisionLog1262.xml" ContentType="application/vnd.openxmlformats-officedocument.spreadsheetml.revisionLog+xml"/>
  <Override PartName="/xl/revisions/revisionLog271.xml" ContentType="application/vnd.openxmlformats-officedocument.spreadsheetml.revisionLog+xml"/>
  <Override PartName="/xl/revisions/revisionLog937.xml" ContentType="application/vnd.openxmlformats-officedocument.spreadsheetml.revisionLog+xml"/>
  <Override PartName="/xl/revisions/revisionLog1122.xml" ContentType="application/vnd.openxmlformats-officedocument.spreadsheetml.revisionLog+xml"/>
  <Override PartName="/xl/revisions/revisionLog66.xml" ContentType="application/vnd.openxmlformats-officedocument.spreadsheetml.revisionLog+xml"/>
  <Override PartName="/xl/revisions/revisionLog131.xml" ContentType="application/vnd.openxmlformats-officedocument.spreadsheetml.revisionLog+xml"/>
  <Override PartName="/xl/revisions/revisionLog369.xml" ContentType="application/vnd.openxmlformats-officedocument.spreadsheetml.revisionLog+xml"/>
  <Override PartName="/xl/revisions/revisionLog576.xml" ContentType="application/vnd.openxmlformats-officedocument.spreadsheetml.revisionLog+xml"/>
  <Override PartName="/xl/revisions/revisionLog783.xml" ContentType="application/vnd.openxmlformats-officedocument.spreadsheetml.revisionLog+xml"/>
  <Override PartName="/xl/revisions/revisionLog990.xml" ContentType="application/vnd.openxmlformats-officedocument.spreadsheetml.revisionLog+xml"/>
  <Override PartName="/xl/revisions/revisionLog229.xml" ContentType="application/vnd.openxmlformats-officedocument.spreadsheetml.revisionLog+xml"/>
  <Override PartName="/xl/revisions/revisionLog436.xml" ContentType="application/vnd.openxmlformats-officedocument.spreadsheetml.revisionLog+xml"/>
  <Override PartName="/xl/revisions/revisionLog643.xml" ContentType="application/vnd.openxmlformats-officedocument.spreadsheetml.revisionLog+xml"/>
  <Override PartName="/xl/revisions/revisionLog1066.xml" ContentType="application/vnd.openxmlformats-officedocument.spreadsheetml.revisionLog+xml"/>
  <Override PartName="/xl/revisions/revisionLog1273.xml" ContentType="application/vnd.openxmlformats-officedocument.spreadsheetml.revisionLog+xml"/>
  <Override PartName="/xl/revisions/revisionLog850.xml" ContentType="application/vnd.openxmlformats-officedocument.spreadsheetml.revisionLog+xml"/>
  <Override PartName="/xl/revisions/revisionLog948.xml" ContentType="application/vnd.openxmlformats-officedocument.spreadsheetml.revisionLog+xml"/>
  <Override PartName="/xl/revisions/revisionLog1133.xml" ContentType="application/vnd.openxmlformats-officedocument.spreadsheetml.revisionLog+xml"/>
  <Override PartName="/xl/revisions/revisionLog77.xml" ContentType="application/vnd.openxmlformats-officedocument.spreadsheetml.revisionLog+xml"/>
  <Override PartName="/xl/revisions/revisionLog282.xml" ContentType="application/vnd.openxmlformats-officedocument.spreadsheetml.revisionLog+xml"/>
  <Override PartName="/xl/revisions/revisionLog503.xml" ContentType="application/vnd.openxmlformats-officedocument.spreadsheetml.revisionLog+xml"/>
  <Override PartName="/xl/revisions/revisionLog587.xml" ContentType="application/vnd.openxmlformats-officedocument.spreadsheetml.revisionLog+xml"/>
  <Override PartName="/xl/revisions/revisionLog710.xml" ContentType="application/vnd.openxmlformats-officedocument.spreadsheetml.revisionLog+xml"/>
  <Override PartName="/xl/revisions/revisionLog808.xml" ContentType="application/vnd.openxmlformats-officedocument.spreadsheetml.revisionLog+xml"/>
  <Override PartName="/xl/revisions/revisionLog1340.xml" ContentType="application/vnd.openxmlformats-officedocument.spreadsheetml.revisionLog+xml"/>
  <Override PartName="/xl/revisions/revisionLog8.xml" ContentType="application/vnd.openxmlformats-officedocument.spreadsheetml.revisionLog+xml"/>
  <Override PartName="/xl/revisions/revisionLog142.xml" ContentType="application/vnd.openxmlformats-officedocument.spreadsheetml.revisionLog+xml"/>
  <Override PartName="/xl/revisions/revisionLog447.xml" ContentType="application/vnd.openxmlformats-officedocument.spreadsheetml.revisionLog+xml"/>
  <Override PartName="/xl/revisions/revisionLog794.xml" ContentType="application/vnd.openxmlformats-officedocument.spreadsheetml.revisionLog+xml"/>
  <Override PartName="/xl/revisions/revisionLog1077.xml" ContentType="application/vnd.openxmlformats-officedocument.spreadsheetml.revisionLog+xml"/>
  <Override PartName="/xl/revisions/revisionLog1200.xml" ContentType="application/vnd.openxmlformats-officedocument.spreadsheetml.revisionLog+xml"/>
  <Override PartName="/xl/revisions/revisionLog654.xml" ContentType="application/vnd.openxmlformats-officedocument.spreadsheetml.revisionLog+xml"/>
  <Override PartName="/xl/revisions/revisionLog861.xml" ContentType="application/vnd.openxmlformats-officedocument.spreadsheetml.revisionLog+xml"/>
  <Override PartName="/xl/revisions/revisionLog959.xml" ContentType="application/vnd.openxmlformats-officedocument.spreadsheetml.revisionLog+xml"/>
  <Override PartName="/xl/revisions/revisionLog1284.xml" ContentType="application/vnd.openxmlformats-officedocument.spreadsheetml.revisionLog+xml"/>
  <Override PartName="/xl/revisions/revisionLog293.xml" ContentType="application/vnd.openxmlformats-officedocument.spreadsheetml.revisionLog+xml"/>
  <Override PartName="/xl/revisions/revisionLog307.xml" ContentType="application/vnd.openxmlformats-officedocument.spreadsheetml.revisionLog+xml"/>
  <Override PartName="/xl/revisions/revisionLog514.xml" ContentType="application/vnd.openxmlformats-officedocument.spreadsheetml.revisionLog+xml"/>
  <Override PartName="/xl/revisions/revisionLog721.xml" ContentType="application/vnd.openxmlformats-officedocument.spreadsheetml.revisionLog+xml"/>
  <Override PartName="/xl/revisions/revisionLog1144.xml" ContentType="application/vnd.openxmlformats-officedocument.spreadsheetml.revisionLog+xml"/>
  <Override PartName="/xl/revisions/revisionLog1351.xml" ContentType="application/vnd.openxmlformats-officedocument.spreadsheetml.revisionLog+xml"/>
  <Override PartName="/xl/revisions/revisionLog88.xml" ContentType="application/vnd.openxmlformats-officedocument.spreadsheetml.revisionLog+xml"/>
  <Override PartName="/xl/revisions/revisionLog153.xml" ContentType="application/vnd.openxmlformats-officedocument.spreadsheetml.revisionLog+xml"/>
  <Override PartName="/xl/revisions/revisionLog360.xml" ContentType="application/vnd.openxmlformats-officedocument.spreadsheetml.revisionLog+xml"/>
  <Override PartName="/xl/revisions/revisionLog598.xml" ContentType="application/vnd.openxmlformats-officedocument.spreadsheetml.revisionLog+xml"/>
  <Override PartName="/xl/revisions/revisionLog819.xml" ContentType="application/vnd.openxmlformats-officedocument.spreadsheetml.revisionLog+xml"/>
  <Override PartName="/xl/revisions/revisionLog1004.xml" ContentType="application/vnd.openxmlformats-officedocument.spreadsheetml.revisionLog+xml"/>
  <Override PartName="/xl/revisions/revisionLog1211.xml" ContentType="application/vnd.openxmlformats-officedocument.spreadsheetml.revisionLog+xml"/>
  <Override PartName="/xl/revisions/revisionLog220.xml" ContentType="application/vnd.openxmlformats-officedocument.spreadsheetml.revisionLog+xml"/>
  <Override PartName="/xl/revisions/revisionLog458.xml" ContentType="application/vnd.openxmlformats-officedocument.spreadsheetml.revisionLog+xml"/>
  <Override PartName="/xl/revisions/revisionLog665.xml" ContentType="application/vnd.openxmlformats-officedocument.spreadsheetml.revisionLog+xml"/>
  <Override PartName="/xl/revisions/revisionLog872.xml" ContentType="application/vnd.openxmlformats-officedocument.spreadsheetml.revisionLog+xml"/>
  <Override PartName="/xl/revisions/revisionLog1088.xml" ContentType="application/vnd.openxmlformats-officedocument.spreadsheetml.revisionLog+xml"/>
  <Override PartName="/xl/revisions/revisionLog1295.xml" ContentType="application/vnd.openxmlformats-officedocument.spreadsheetml.revisionLog+xml"/>
  <Override PartName="/xl/revisions/revisionLog1309.xml" ContentType="application/vnd.openxmlformats-officedocument.spreadsheetml.revisionLog+xml"/>
  <Override PartName="/xl/revisions/revisionLog15.xml" ContentType="application/vnd.openxmlformats-officedocument.spreadsheetml.revisionLog+xml"/>
  <Override PartName="/xl/revisions/revisionLog318.xml" ContentType="application/vnd.openxmlformats-officedocument.spreadsheetml.revisionLog+xml"/>
  <Override PartName="/xl/revisions/revisionLog525.xml" ContentType="application/vnd.openxmlformats-officedocument.spreadsheetml.revisionLog+xml"/>
  <Override PartName="/xl/revisions/revisionLog732.xml" ContentType="application/vnd.openxmlformats-officedocument.spreadsheetml.revisionLog+xml"/>
  <Override PartName="/xl/revisions/revisionLog1155.xml" ContentType="application/vnd.openxmlformats-officedocument.spreadsheetml.revisionLog+xml"/>
  <Override PartName="/xl/revisions/revisionLog1362.xml" ContentType="application/vnd.openxmlformats-officedocument.spreadsheetml.revisionLog+xml"/>
  <Override PartName="/xl/revisions/revisionLog99.xml" ContentType="application/vnd.openxmlformats-officedocument.spreadsheetml.revisionLog+xml"/>
  <Override PartName="/xl/revisions/revisionLog164.xml" ContentType="application/vnd.openxmlformats-officedocument.spreadsheetml.revisionLog+xml"/>
  <Override PartName="/xl/revisions/revisionLog371.xml" ContentType="application/vnd.openxmlformats-officedocument.spreadsheetml.revisionLog+xml"/>
  <Override PartName="/xl/revisions/revisionLog1015.xml" ContentType="application/vnd.openxmlformats-officedocument.spreadsheetml.revisionLog+xml"/>
  <Override PartName="/xl/revisions/revisionLog1222.xml" ContentType="application/vnd.openxmlformats-officedocument.spreadsheetml.revisionLog+xml"/>
  <Override PartName="/xl/revisions/revisionLog469.xml" ContentType="application/vnd.openxmlformats-officedocument.spreadsheetml.revisionLog+xml"/>
  <Override PartName="/xl/revisions/revisionLog676.xml" ContentType="application/vnd.openxmlformats-officedocument.spreadsheetml.revisionLog+xml"/>
  <Override PartName="/xl/revisions/revisionLog883.xml" ContentType="application/vnd.openxmlformats-officedocument.spreadsheetml.revisionLog+xml"/>
  <Override PartName="/xl/revisions/revisionLog1099.xml" ContentType="application/vnd.openxmlformats-officedocument.spreadsheetml.revisionLog+xml"/>
  <Override PartName="/xl/revisions/revisionLog26.xml" ContentType="application/vnd.openxmlformats-officedocument.spreadsheetml.revisionLog+xml"/>
  <Override PartName="/xl/revisions/revisionLog231.xml" ContentType="application/vnd.openxmlformats-officedocument.spreadsheetml.revisionLog+xml"/>
  <Override PartName="/xl/revisions/revisionLog329.xml" ContentType="application/vnd.openxmlformats-officedocument.spreadsheetml.revisionLog+xml"/>
  <Override PartName="/xl/revisions/revisionLog536.xml" ContentType="application/vnd.openxmlformats-officedocument.spreadsheetml.revisionLog+xml"/>
  <Override PartName="/xl/revisions/revisionLog1166.xml" ContentType="application/vnd.openxmlformats-officedocument.spreadsheetml.revisionLog+xml"/>
  <Override PartName="/xl/revisions/revisionLog175.xml" ContentType="application/vnd.openxmlformats-officedocument.spreadsheetml.revisionLog+xml"/>
  <Override PartName="/xl/revisions/revisionLog743.xml" ContentType="application/vnd.openxmlformats-officedocument.spreadsheetml.revisionLog+xml"/>
  <Override PartName="/xl/revisions/revisionLog950.xml" ContentType="application/vnd.openxmlformats-officedocument.spreadsheetml.revisionLog+xml"/>
  <Override PartName="/xl/revisions/revisionLog1026.xml" ContentType="application/vnd.openxmlformats-officedocument.spreadsheetml.revisionLog+xml"/>
  <Override PartName="/xl/revisions/revisionLog382.xml" ContentType="application/vnd.openxmlformats-officedocument.spreadsheetml.revisionLog+xml"/>
  <Override PartName="/xl/revisions/revisionLog603.xml" ContentType="application/vnd.openxmlformats-officedocument.spreadsheetml.revisionLog+xml"/>
  <Override PartName="/xl/revisions/revisionLog687.xml" ContentType="application/vnd.openxmlformats-officedocument.spreadsheetml.revisionLog+xml"/>
  <Override PartName="/xl/revisions/revisionLog810.xml" ContentType="application/vnd.openxmlformats-officedocument.spreadsheetml.revisionLog+xml"/>
  <Override PartName="/xl/revisions/revisionLog908.xml" ContentType="application/vnd.openxmlformats-officedocument.spreadsheetml.revisionLog+xml"/>
  <Override PartName="/xl/revisions/revisionLog1233.xml" ContentType="application/vnd.openxmlformats-officedocument.spreadsheetml.revisionLog+xml"/>
  <Override PartName="/xl/revisions/revisionLog242.xml" ContentType="application/vnd.openxmlformats-officedocument.spreadsheetml.revisionLog+xml"/>
  <Override PartName="/xl/revisions/revisionLog894.xml" ContentType="application/vnd.openxmlformats-officedocument.spreadsheetml.revisionLog+xml"/>
  <Override PartName="/xl/revisions/revisionLog1177.xml" ContentType="application/vnd.openxmlformats-officedocument.spreadsheetml.revisionLog+xml"/>
  <Override PartName="/xl/revisions/revisionLog1300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uongnguyen\0000_Project\001_Prj\02_JOEM\"/>
    </mc:Choice>
  </mc:AlternateContent>
  <bookViews>
    <workbookView xWindow="-120" yWindow="0" windowWidth="2280" windowHeight="0" activeTab="1"/>
  </bookViews>
  <sheets>
    <sheet name="Merged_COEM" sheetId="1" r:id="rId1"/>
    <sheet name="Merged_JOEM" sheetId="2" r:id="rId2"/>
    <sheet name="|-&gt;" sheetId="3" r:id="rId3"/>
    <sheet name="Report_For_Each_Project_COEM" sheetId="4" r:id="rId4"/>
    <sheet name="Report_For_Each_Project_JOEM" sheetId="5" r:id="rId5"/>
    <sheet name="Template_Total_Report" sheetId="6" r:id="rId6"/>
    <sheet name="Table" sheetId="7" r:id="rId7"/>
    <sheet name="Check_List" sheetId="8" r:id="rId8"/>
    <sheet name="|--&gt;" sheetId="9" r:id="rId9"/>
    <sheet name="Monthly_20200720" sheetId="10" r:id="rId10"/>
  </sheets>
  <definedNames>
    <definedName name="_xlnm._FilterDatabase" localSheetId="0" hidden="1">Merged_COEM!$A$59:$AN$457</definedName>
    <definedName name="_xlnm._FilterDatabase" localSheetId="1" hidden="1">Merged_JOEM!$B$59:$AN$329</definedName>
    <definedName name="Z_004AE50D_49C9_4A96_B731_3C42CAA0B01D_.wvu.FilterData" localSheetId="0" hidden="1">Merged_COEM!$B$59:$AN$59</definedName>
    <definedName name="Z_006FEADE_C1C8_4623_94EF_0C71C28F2B02_.wvu.FilterData" localSheetId="0" hidden="1">Merged_COEM!$A$59:$AN$457</definedName>
    <definedName name="Z_006FEADE_C1C8_4623_94EF_0C71C28F2B02_.wvu.FilterData" localSheetId="1" hidden="1">Merged_JOEM!$B$59:$AN$352</definedName>
    <definedName name="Z_0115AFB4_4C4E_4468_B6CC_4FCA3D2F432C_.wvu.FilterData" localSheetId="0" hidden="1">Merged_COEM!$A$59:$AN$457</definedName>
    <definedName name="Z_01DDD800_722F_415D_AA66_9ADBFD04888B_.wvu.FilterData" localSheetId="1" hidden="1">Merged_JOEM!$B$59:$AN$59</definedName>
    <definedName name="Z_01E511D8_96F0_4FC8_9F7C_EFD3A637D0BF_.wvu.FilterData" localSheetId="0" hidden="1">Merged_COEM!$A$59:$AN$457</definedName>
    <definedName name="Z_01F48ED4_6F4C_49BB_A369_E61277689C61_.wvu.FilterData" localSheetId="0" hidden="1">Merged_COEM!$B$59:$AN$457</definedName>
    <definedName name="Z_027DC486_5FD8_4F20_9789_42783C7EA75D_.wvu.FilterData" localSheetId="0" hidden="1">Merged_COEM!$A$59:$AN$457</definedName>
    <definedName name="Z_040E8B46_CA61_4A56_9419_C22F6B3F774B_.wvu.FilterData" localSheetId="0" hidden="1">Merged_COEM!$B$59:$AN$457</definedName>
    <definedName name="Z_05361591_7A29_421F_B4E3_2E109EC18103_.wvu.FilterData" localSheetId="0" hidden="1">Merged_COEM!$B$59:$AN$457</definedName>
    <definedName name="Z_055B52FC_2B7B_42BC_9AD2_87565E082A86_.wvu.FilterData" localSheetId="0" hidden="1">Merged_COEM!$B$59:$AN$457</definedName>
    <definedName name="Z_0600F77B_03E6_457E_8094_42AB3F458D08_.wvu.FilterData" localSheetId="0" hidden="1">Merged_COEM!$B$59:$AN$457</definedName>
    <definedName name="Z_0600F77B_03E6_457E_8094_42AB3F458D08_.wvu.FilterData" localSheetId="1" hidden="1">Merged_JOEM!$B$59:$AN$352</definedName>
    <definedName name="Z_069C8E6F_B807_4CFF_804F_569E084B63E0_.wvu.FilterData" localSheetId="0" hidden="1">Merged_COEM!$B$59:$AN$59</definedName>
    <definedName name="Z_069C8E6F_B807_4CFF_804F_569E084B63E0_.wvu.FilterData" localSheetId="1" hidden="1">Merged_JOEM!$B$59:$AN$59</definedName>
    <definedName name="Z_06C7A52C_D0C4_4DA2_9863_62727E2D844E_.wvu.FilterData" localSheetId="1" hidden="1">Merged_JOEM!$B$59:$AN$352</definedName>
    <definedName name="Z_06F3585B_DEF9_4D3E_A982_B08A4935ED38_.wvu.FilterData" localSheetId="0" hidden="1">Merged_COEM!$B$59:$AN$59</definedName>
    <definedName name="Z_06F3585B_DEF9_4D3E_A982_B08A4935ED38_.wvu.FilterData" localSheetId="1" hidden="1">Merged_JOEM!$B$59:$AN$59</definedName>
    <definedName name="Z_0716F648_6B27_407A_B8CD_51E5F9DADF9C_.wvu.FilterData" localSheetId="0" hidden="1">Merged_COEM!$A$59:$AN$457</definedName>
    <definedName name="Z_08D9EC9E_19A1_44EF_88CC_A93BDAE68A62_.wvu.FilterData" localSheetId="0" hidden="1">Merged_COEM!$B$59:$AN$457</definedName>
    <definedName name="Z_098A3A6D_BE9F_45E5_9A31_50E901908195_.wvu.FilterData" localSheetId="1" hidden="1">Merged_JOEM!$B$59:$AN$352</definedName>
    <definedName name="Z_09D9796A_BBD2_4AF7_BA95_A36C481CA4B7_.wvu.FilterData" localSheetId="0" hidden="1">Merged_COEM!$B$59:$AN$457</definedName>
    <definedName name="Z_0A69D571_3018_4FA4_8C32_E2DFB0614496_.wvu.FilterData" localSheetId="0" hidden="1">Merged_COEM!$A$59:$AN$457</definedName>
    <definedName name="Z_0A6D8CFE_6EB2_43B1_B145_8F368E64B301_.wvu.FilterData" localSheetId="0" hidden="1">Merged_COEM!$A$59:$AN$457</definedName>
    <definedName name="Z_0A6D8CFE_6EB2_43B1_B145_8F368E64B301_.wvu.FilterData" localSheetId="1" hidden="1">Merged_JOEM!$B$59:$AN$352</definedName>
    <definedName name="Z_0B1AF03D_3BAD_4F40_8443_733DD11D1D4A_.wvu.FilterData" localSheetId="0" hidden="1">Merged_COEM!$B$59:$AN$457</definedName>
    <definedName name="Z_0B1AF03D_3BAD_4F40_8443_733DD11D1D4A_.wvu.FilterData" localSheetId="1" hidden="1">Merged_JOEM!$B$59:$AN$329</definedName>
    <definedName name="Z_0B484F93_8218_48C7_A465_CFF3723D2DDF_.wvu.FilterData" localSheetId="0" hidden="1">Merged_COEM!$A$59:$AN$457</definedName>
    <definedName name="Z_0C6BE164_6BA3_446D_942F_966AE5EA2F00_.wvu.FilterData" localSheetId="0" hidden="1">Merged_COEM!$A$59:$AN$457</definedName>
    <definedName name="Z_0D054155_5EBB_4FC4_A07B_D1F68D4C5368_.wvu.FilterData" localSheetId="0" hidden="1">Merged_COEM!$A$59:$AN$457</definedName>
    <definedName name="Z_0D054155_5EBB_4FC4_A07B_D1F68D4C5368_.wvu.FilterData" localSheetId="1" hidden="1">Merged_JOEM!$B$59:$AN$329</definedName>
    <definedName name="Z_0D0A6154_7CBF_4A37_BEA2_AB537B4B2A67_.wvu.FilterData" localSheetId="0" hidden="1">Merged_COEM!$A$59:$AN$457</definedName>
    <definedName name="Z_0D0A6154_7CBF_4A37_BEA2_AB537B4B2A67_.wvu.FilterData" localSheetId="1" hidden="1">Merged_JOEM!$B$59:$AN$352</definedName>
    <definedName name="Z_0D1BA331_ECC5_4B76_BF88_3D8E1D7061B4_.wvu.FilterData" localSheetId="0" hidden="1">Merged_COEM!$B$59:$AN$59</definedName>
    <definedName name="Z_0D1BA331_ECC5_4B76_BF88_3D8E1D7061B4_.wvu.FilterData" localSheetId="1" hidden="1">Merged_JOEM!$B$59:$AN$59</definedName>
    <definedName name="Z_0E0A1A84_274E_4C87_84D6_9771A179FB59_.wvu.FilterData" localSheetId="0" hidden="1">Merged_COEM!$B$59:$AN$457</definedName>
    <definedName name="Z_0E177208_F531_4668_B683_013CB8491591_.wvu.FilterData" localSheetId="1" hidden="1">Merged_JOEM!$B$59:$AN$352</definedName>
    <definedName name="Z_0EEA61C8_BDF6_4697_A64F_14220225F3CA_.wvu.FilterData" localSheetId="1" hidden="1">Merged_JOEM!$B$59:$AN$352</definedName>
    <definedName name="Z_0EF03E06_FF78_44D3_8575_221339472074_.wvu.FilterData" localSheetId="0" hidden="1">Merged_COEM!$B$59:$AN$59</definedName>
    <definedName name="Z_0F6BA88F_F1C4_4C06_A527_0FB545F1DFFA_.wvu.FilterData" localSheetId="0" hidden="1">Merged_COEM!$B$59:$AN$457</definedName>
    <definedName name="Z_0F860EF4_5649_4931_8506_A849C414452A_.wvu.FilterData" localSheetId="0" hidden="1">Merged_COEM!$B$59:$AN$59</definedName>
    <definedName name="Z_1041A54E_BA3B_4139_9F70_A0421929FFA9_.wvu.FilterData" localSheetId="0" hidden="1">Merged_COEM!$B$59:$AN$457</definedName>
    <definedName name="Z_1041A54E_BA3B_4139_9F70_A0421929FFA9_.wvu.FilterData" localSheetId="1" hidden="1">Merged_JOEM!$B$59:$AN$149</definedName>
    <definedName name="Z_104AE5AC_8222_46F3_AF76_9492CA93E999_.wvu.FilterData" localSheetId="1" hidden="1">Merged_JOEM!$B$59:$AN$158</definedName>
    <definedName name="Z_106E01A2_3463_4675_BE98_7276F6DD7ABE_.wvu.FilterData" localSheetId="0" hidden="1">Merged_COEM!$B$59:$AN$457</definedName>
    <definedName name="Z_10AEEA8C_92E9_4868_801E_16751B8F1C9F_.wvu.FilterData" localSheetId="0" hidden="1">Merged_COEM!$A$59:$AN$457</definedName>
    <definedName name="Z_10AEEA8C_92E9_4868_801E_16751B8F1C9F_.wvu.FilterData" localSheetId="1" hidden="1">Merged_JOEM!$B$59:$AN$352</definedName>
    <definedName name="Z_10B5054A_878E_4E14_88A5_58B709AC46BE_.wvu.FilterData" localSheetId="0" hidden="1">Merged_COEM!$A$59:$AN$457</definedName>
    <definedName name="Z_10B5054A_878E_4E14_88A5_58B709AC46BE_.wvu.FilterData" localSheetId="1" hidden="1">Merged_JOEM!$B$59:$AN$352</definedName>
    <definedName name="Z_112A5131_4CA3_4C05_8D51_688F1EC9E1AD_.wvu.FilterData" localSheetId="0" hidden="1">Merged_COEM!$A$59:$AN$457</definedName>
    <definedName name="Z_112A5131_4CA3_4C05_8D51_688F1EC9E1AD_.wvu.FilterData" localSheetId="1" hidden="1">Merged_JOEM!$B$59:$AN$329</definedName>
    <definedName name="Z_11339B11_1F4C_454D_B7AC_2AE6663A7C4F_.wvu.FilterData" localSheetId="1" hidden="1">Merged_JOEM!$B$59:$AN$352</definedName>
    <definedName name="Z_11367D4E_C5EB_41D2_9AC8_81DB66FC75D0_.wvu.FilterData" localSheetId="0" hidden="1">Merged_COEM!$A$59:$AN$457</definedName>
    <definedName name="Z_11367D4E_C5EB_41D2_9AC8_81DB66FC75D0_.wvu.FilterData" localSheetId="1" hidden="1">Merged_JOEM!$B$59:$AN$352</definedName>
    <definedName name="Z_116C406F_56EF_4929_AB69_7B88A04CBA56_.wvu.FilterData" localSheetId="0" hidden="1">Merged_COEM!$B$59:$AN$59</definedName>
    <definedName name="Z_117E267A_E877_4768_8AA1_4996E8992B7D_.wvu.FilterData" localSheetId="1" hidden="1">Merged_JOEM!$B$59:$AN$329</definedName>
    <definedName name="Z_11B267B4_CCB5_4FD4_A4ED_6557FC3F3694_.wvu.FilterData" localSheetId="0" hidden="1">Merged_COEM!$A$59:$AN$457</definedName>
    <definedName name="Z_120A6944_24D5_4B4D_A680_95B4E8DC27D1_.wvu.FilterData" localSheetId="0" hidden="1">Merged_COEM!$A$59:$AN$457</definedName>
    <definedName name="Z_120A6944_24D5_4B4D_A680_95B4E8DC27D1_.wvu.FilterData" localSheetId="1" hidden="1">Merged_JOEM!$B$59:$AN$352</definedName>
    <definedName name="Z_125E42F3_18DE_4272_A548_D075330F5284_.wvu.FilterData" localSheetId="0" hidden="1">Merged_COEM!$A$59:$AN$457</definedName>
    <definedName name="Z_125E42F3_18DE_4272_A548_D075330F5284_.wvu.FilterData" localSheetId="1" hidden="1">Merged_JOEM!$B$59:$AN$352</definedName>
    <definedName name="Z_1264C60E_C276_46B1_A558_4A5DC0BB48A0_.wvu.FilterData" localSheetId="0" hidden="1">Merged_COEM!$A$59:$AN$457</definedName>
    <definedName name="Z_1316A344_8526_4A5A_91CB_0B6860CD7B09_.wvu.FilterData" localSheetId="0" hidden="1">Merged_COEM!$A$59:$AN$457</definedName>
    <definedName name="Z_132C6898_7BD8_4053_9284_49B13D9C8D59_.wvu.FilterData" localSheetId="0" hidden="1">Merged_COEM!$B$59:$AN$457</definedName>
    <definedName name="Z_132C6898_7BD8_4053_9284_49B13D9C8D59_.wvu.FilterData" localSheetId="1" hidden="1">Merged_JOEM!$B$59:$AN$59</definedName>
    <definedName name="Z_13421632_55CA_4586_B03E_1FC519AC043B_.wvu.FilterData" localSheetId="0" hidden="1">Merged_COEM!$A$59:$AN$457</definedName>
    <definedName name="Z_13421632_55CA_4586_B03E_1FC519AC043B_.wvu.FilterData" localSheetId="1" hidden="1">Merged_JOEM!$B$59:$AN$352</definedName>
    <definedName name="Z_1423035C_B8AF_4653_8B0C_9092ECDBF18B_.wvu.FilterData" localSheetId="0" hidden="1">Merged_COEM!$A$59:$AN$457</definedName>
    <definedName name="Z_1423035C_B8AF_4653_8B0C_9092ECDBF18B_.wvu.FilterData" localSheetId="1" hidden="1">Merged_JOEM!$B$59:$AN$352</definedName>
    <definedName name="Z_1594703F_52BA_4A64_97E2_52459A1FCA6A_.wvu.FilterData" localSheetId="0" hidden="1">Merged_COEM!$A$59:$AN$457</definedName>
    <definedName name="Z_16059B22_ECA7_4CF0_A34D_CD415168CA09_.wvu.FilterData" localSheetId="0" hidden="1">Merged_COEM!$A$59:$AN$457</definedName>
    <definedName name="Z_16059B22_ECA7_4CF0_A34D_CD415168CA09_.wvu.FilterData" localSheetId="1" hidden="1">Merged_JOEM!$B$59:$AN$352</definedName>
    <definedName name="Z_16B45F7C_0861_42E7_9410_12BF8F37DCD7_.wvu.FilterData" localSheetId="0" hidden="1">Merged_COEM!$B$59:$AN$457</definedName>
    <definedName name="Z_16F63D1D_5D08_4984_94E5_2BF0D97B7171_.wvu.FilterData" localSheetId="0" hidden="1">Merged_COEM!$B$59:$AN$457</definedName>
    <definedName name="Z_174A6792_5EF5_42CE_9B3B_86F53BE71447_.wvu.FilterData" localSheetId="0" hidden="1">Merged_COEM!$B$59:$AN$457</definedName>
    <definedName name="Z_17A5DA2D_485D_40DC_A1E4_8633668BB65B_.wvu.FilterData" localSheetId="0" hidden="1">Merged_COEM!$B$59:$AN$457</definedName>
    <definedName name="Z_17A5DA2D_485D_40DC_A1E4_8633668BB65B_.wvu.FilterData" localSheetId="1" hidden="1">Merged_JOEM!$B$59:$AN$247</definedName>
    <definedName name="Z_1838E38E_0617_4284_B70D_EE93F3730ED0_.wvu.FilterData" localSheetId="0" hidden="1">Merged_COEM!$B$59:$AN$457</definedName>
    <definedName name="Z_19A309C6_94D8_4495_BC37_0A5C74B88A19_.wvu.FilterData" localSheetId="0" hidden="1">Merged_COEM!$B$59:$AN$457</definedName>
    <definedName name="Z_19A309C6_94D8_4495_BC37_0A5C74B88A19_.wvu.FilterData" localSheetId="1" hidden="1">Merged_JOEM!$B$59:$AN$329</definedName>
    <definedName name="Z_19CD5048_EBFC_47E8_9FD0_E73DC58D3596_.wvu.FilterData" localSheetId="0" hidden="1">Merged_COEM!$A$59:$AN$457</definedName>
    <definedName name="Z_1A40DE1E_71BB_4C99_BB8D_F9966378505E_.wvu.FilterData" localSheetId="0" hidden="1">Merged_COEM!$B$59:$AN$59</definedName>
    <definedName name="Z_1B4D24DE_B85A_4A3A_8CD0_1A40E6C2EC53_.wvu.FilterData" localSheetId="0" hidden="1">Merged_COEM!$B$59:$AN$457</definedName>
    <definedName name="Z_1B5A17C9_3A39_47DF_8140_88DA3B3AFAA5_.wvu.FilterData" localSheetId="0" hidden="1">Merged_COEM!$A$59:$AN$457</definedName>
    <definedName name="Z_1BFCAE6D_00EB_4CA0_9800_157E5C060610_.wvu.FilterData" localSheetId="0" hidden="1">Merged_COEM!$B$59:$AN$59</definedName>
    <definedName name="Z_1CB84568_0C36_49EF_BD1E_29708DF91946_.wvu.FilterData" localSheetId="0" hidden="1">Merged_COEM!$B$59:$AN$457</definedName>
    <definedName name="Z_1CD1B0AD_724D_4F54_AF9A_84E1CFD23A6B_.wvu.FilterData" localSheetId="0" hidden="1">Merged_COEM!$A$59:$AN$457</definedName>
    <definedName name="Z_1CD1B0AD_724D_4F54_AF9A_84E1CFD23A6B_.wvu.FilterData" localSheetId="1" hidden="1">Merged_JOEM!$B$59:$AN$352</definedName>
    <definedName name="Z_1E307FCD_934B_4070_BDAA_8F2B33379F52_.wvu.FilterData" localSheetId="0" hidden="1">Merged_COEM!$A$59:$AN$457</definedName>
    <definedName name="Z_1E307FCD_934B_4070_BDAA_8F2B33379F52_.wvu.FilterData" localSheetId="1" hidden="1">Merged_JOEM!$B$59:$AN$352</definedName>
    <definedName name="Z_1F96DBC8_93B4_4D2A_9E79_36D8B29E1FEF_.wvu.FilterData" localSheetId="0" hidden="1">Merged_COEM!$B$59:$AN$457</definedName>
    <definedName name="Z_200B8BBC_3261_4338_B3CF_1D7E97745833_.wvu.FilterData" localSheetId="0" hidden="1">Merged_COEM!$B$59:$AN$457</definedName>
    <definedName name="Z_2145B3D5_48CB_4714_A789_B89CA5325EF4_.wvu.FilterData" localSheetId="0" hidden="1">Merged_COEM!$B$59:$AN$363</definedName>
    <definedName name="Z_21BB3E48_D422_446E_8AB6_8B38771A9F18_.wvu.FilterData" localSheetId="0" hidden="1">Merged_COEM!$B$59:$AN$457</definedName>
    <definedName name="Z_21DFCA27_D299_4221_887B_C75003D16FAE_.wvu.FilterData" localSheetId="0" hidden="1">Merged_COEM!$A$59:$AN$457</definedName>
    <definedName name="Z_22065CC9_37AB_47EC_BC97_06D6658ADC1B_.wvu.FilterData" localSheetId="1" hidden="1">Merged_JOEM!$B$59:$AN$247</definedName>
    <definedName name="Z_230AE275_002A_4985_92AF_B9C07BA0C56D_.wvu.FilterData" localSheetId="0" hidden="1">Merged_COEM!$A$59:$AN$457</definedName>
    <definedName name="Z_230AE275_002A_4985_92AF_B9C07BA0C56D_.wvu.FilterData" localSheetId="1" hidden="1">Merged_JOEM!$B$59:$AN$352</definedName>
    <definedName name="Z_243D98C0_AF41_4E98_98EA_8605BD375B77_.wvu.FilterData" localSheetId="0" hidden="1">Merged_COEM!$B$59:$AN$457</definedName>
    <definedName name="Z_248003BD_EA5C_44B1_A093_224389DDBE20_.wvu.FilterData" localSheetId="0" hidden="1">Merged_COEM!$B$59:$AN$457</definedName>
    <definedName name="Z_24F938AF_0FF7_4211_AC75_7C89293FE5CE_.wvu.FilterData" localSheetId="0" hidden="1">Merged_COEM!$B$59:$AN$457</definedName>
    <definedName name="Z_2501AD2B_A07A_49BF_BF9A_AD98671EC307_.wvu.FilterData" localSheetId="0" hidden="1">Merged_COEM!$B$59:$AN$457</definedName>
    <definedName name="Z_250915DF_0B97_45D7_B29D_7EED4C89C1C1_.wvu.FilterData" localSheetId="0" hidden="1">Merged_COEM!$B$59:$AN$457</definedName>
    <definedName name="Z_250915DF_0B97_45D7_B29D_7EED4C89C1C1_.wvu.FilterData" localSheetId="1" hidden="1">Merged_JOEM!$B$59:$AN$59</definedName>
    <definedName name="Z_2524EDF4_CFD1_4CF6_8C84_E557B12D463E_.wvu.FilterData" localSheetId="0" hidden="1">Merged_COEM!$B$59:$AN$457</definedName>
    <definedName name="Z_25FBC392_575A_46D5_8F77_708EBF5D79D6_.wvu.FilterData" localSheetId="0" hidden="1">Merged_COEM!$B$59:$AN$457</definedName>
    <definedName name="Z_25FBC392_575A_46D5_8F77_708EBF5D79D6_.wvu.FilterData" localSheetId="1" hidden="1">Merged_JOEM!$B$59:$AN$59</definedName>
    <definedName name="Z_26D1F5A5_96D6_4E71_B7C1_A23D5D0DBEB6_.wvu.FilterData" localSheetId="0" hidden="1">Merged_COEM!$B$59:$AN$457</definedName>
    <definedName name="Z_278C5F8A_6BC0_4A01_A343_CB5ED23E686C_.wvu.FilterData" localSheetId="0" hidden="1">Merged_COEM!$B$59:$AN$457</definedName>
    <definedName name="Z_28129A8E_4F11_454E_8B08_01465DFCCE16_.wvu.FilterData" localSheetId="0" hidden="1">Merged_COEM!$B$59:$AN$59</definedName>
    <definedName name="Z_28129A8E_4F11_454E_8B08_01465DFCCE16_.wvu.FilterData" localSheetId="1" hidden="1">Merged_JOEM!$B$59:$AN$59</definedName>
    <definedName name="Z_283D4045_5188_4FA2_AA4A_D83AF43FEE1E_.wvu.FilterData" localSheetId="0" hidden="1">Merged_COEM!$A$59:$AN$457</definedName>
    <definedName name="Z_285DD5EF_1CB5_4C35_A533_25F2740DEC08_.wvu.FilterData" localSheetId="0" hidden="1">Merged_COEM!$B$59:$AN$59</definedName>
    <definedName name="Z_29839EDF_F2F9_4AC5_A497_0424D917FB56_.wvu.FilterData" localSheetId="0" hidden="1">Merged_COEM!$B$59:$AN$59</definedName>
    <definedName name="Z_2A7AD122_F9C8_4A2C_A59F_C6EA38D19623_.wvu.FilterData" localSheetId="0" hidden="1">Merged_COEM!$A$59:$AN$457</definedName>
    <definedName name="Z_2A9975D9_7C20_4632_A4AA_EE470CC19EE0_.wvu.FilterData" localSheetId="0" hidden="1">Merged_COEM!$B$59:$AN$457</definedName>
    <definedName name="Z_2AB2D19C_A4BA_4574_8CD8_E01DB9CEF44C_.wvu.FilterData" localSheetId="0" hidden="1">Merged_COEM!$A$59:$AN$457</definedName>
    <definedName name="Z_2AB2D19C_A4BA_4574_8CD8_E01DB9CEF44C_.wvu.FilterData" localSheetId="1" hidden="1">Merged_JOEM!$B$59:$AN$352</definedName>
    <definedName name="Z_2BB144EC_5E5F_4D44_AD8D_03EF7D4BC90D_.wvu.FilterData" localSheetId="0" hidden="1">Merged_COEM!$A$59:$AN$457</definedName>
    <definedName name="Z_2BC2A590_9684_4447_B38C_65C6FB0CEC4B_.wvu.FilterData" localSheetId="0" hidden="1">Merged_COEM!$A$59:$AN$457</definedName>
    <definedName name="Z_2BC2A590_9684_4447_B38C_65C6FB0CEC4B_.wvu.FilterData" localSheetId="1" hidden="1">Merged_JOEM!$B$59:$AN$352</definedName>
    <definedName name="Z_2C3435F1_E81D_47F6_BD8B_DF1F8AAB8E69_.wvu.FilterData" localSheetId="1" hidden="1">Merged_JOEM!$B$59:$AN$59</definedName>
    <definedName name="Z_2D9C8AE5_DCBC_444F_972E_A405F428F9A1_.wvu.FilterData" localSheetId="0" hidden="1">Merged_COEM!$A$59:$AN$457</definedName>
    <definedName name="Z_2D9C8AE5_DCBC_444F_972E_A405F428F9A1_.wvu.FilterData" localSheetId="1" hidden="1">Merged_JOEM!$B$59:$AN$352</definedName>
    <definedName name="Z_2E090A56_2888_4935_9988_615F66B95039_.wvu.FilterData" localSheetId="0" hidden="1">Merged_COEM!$B$59:$AN$457</definedName>
    <definedName name="Z_2E090A56_2888_4935_9988_615F66B95039_.wvu.FilterData" localSheetId="1" hidden="1">Merged_JOEM!$B$59:$AN$247</definedName>
    <definedName name="Z_2E32B38E_8332_4B76_9525_4C9E4A492B76_.wvu.FilterData" localSheetId="0" hidden="1">Merged_COEM!$A$59:$AN$457</definedName>
    <definedName name="Z_2E32B38E_8332_4B76_9525_4C9E4A492B76_.wvu.FilterData" localSheetId="1" hidden="1">Merged_JOEM!$B$59:$AN$352</definedName>
    <definedName name="Z_2E715778_0FD5_4002_A3DD_663BBC9D2879_.wvu.FilterData" localSheetId="0" hidden="1">Merged_COEM!$B$59:$AN$59</definedName>
    <definedName name="Z_2EE4D9DF_B5D6_4F80_B201_455C7DF6B90A_.wvu.FilterData" localSheetId="0" hidden="1">Merged_COEM!$A$59:$AN$457</definedName>
    <definedName name="Z_2FD7C8F0_78E3_4394_A20B_82E7EACF1033_.wvu.FilterData" localSheetId="1" hidden="1">Merged_JOEM!$B$59:$AN$247</definedName>
    <definedName name="Z_308F0676_A9B9_4C93_A293_C6BBBCA54ABC_.wvu.FilterData" localSheetId="0" hidden="1">Merged_COEM!$A$59:$AN$457</definedName>
    <definedName name="Z_30F91928_68DC_482E_AABC_DF89AB048D73_.wvu.FilterData" localSheetId="0" hidden="1">Merged_COEM!$A$59:$AN$457</definedName>
    <definedName name="Z_30F91928_68DC_482E_AABC_DF89AB048D73_.wvu.FilterData" localSheetId="1" hidden="1">Merged_JOEM!$B$59:$AN$352</definedName>
    <definedName name="Z_31148D3F_D233_4B5E_92DE_30A4208F1672_.wvu.FilterData" localSheetId="0" hidden="1">Merged_COEM!$A$59:$AN$457</definedName>
    <definedName name="Z_3130D014_973F_4DF5_B95F_39633D93F2F2_.wvu.FilterData" localSheetId="0" hidden="1">Merged_COEM!$A$59:$AN$457</definedName>
    <definedName name="Z_336B6883_2145_4B58_921E_CEC7185A847E_.wvu.FilterData" localSheetId="0" hidden="1">Merged_COEM!$P$59:$P$458</definedName>
    <definedName name="Z_336B6883_2145_4B58_921E_CEC7185A847E_.wvu.FilterData" localSheetId="1" hidden="1">Merged_JOEM!$S$60:$S$352</definedName>
    <definedName name="Z_35056E6E_D60B_468D_9B77_E32CA6AEE68F_.wvu.FilterData" localSheetId="0" hidden="1">Merged_COEM!$B$59:$AN$363</definedName>
    <definedName name="Z_35056E6E_D60B_468D_9B77_E32CA6AEE68F_.wvu.FilterData" localSheetId="1" hidden="1">Merged_JOEM!$B$59:$AN$247</definedName>
    <definedName name="Z_36540C60_265F_4498_B23A_15E0886B2552_.wvu.FilterData" localSheetId="0" hidden="1">Merged_COEM!$A$59:$AN$457</definedName>
    <definedName name="Z_36B89FCF_06F8_420B_B5B7_D30030E7DBE9_.wvu.FilterData" localSheetId="0" hidden="1">Merged_COEM!$B$59:$AN$457</definedName>
    <definedName name="Z_389C76C2_C502_4EAE_BD4B_6D7DAF4A1938_.wvu.FilterData" localSheetId="0" hidden="1">Merged_COEM!$A$59:$AN$457</definedName>
    <definedName name="Z_3B3E6719_EACB_4D2C_89C1_05FFAB6020FD_.wvu.FilterData" localSheetId="0" hidden="1">Merged_COEM!$B$59:$AN$457</definedName>
    <definedName name="Z_3B3E6719_EACB_4D2C_89C1_05FFAB6020FD_.wvu.FilterData" localSheetId="1" hidden="1">Merged_JOEM!$B$59:$AN$329</definedName>
    <definedName name="Z_3CB910F6_FCE1_4197_8158_137B1AB420F3_.wvu.FilterData" localSheetId="1" hidden="1">Merged_JOEM!$B$59:$AN$329</definedName>
    <definedName name="Z_3D91D09F_6D0C_4255_BA2B_6BD947E2FF0E_.wvu.FilterData" localSheetId="0" hidden="1">Merged_COEM!$B$59:$AN$457</definedName>
    <definedName name="Z_3DA6A480_37AA_4361_B359_67BDC8170173_.wvu.FilterData" localSheetId="0" hidden="1">Merged_COEM!$B$59:$AN$457</definedName>
    <definedName name="Z_3DE9B179_E2E6_467A_9DD7_0F3E3A90D04B_.wvu.FilterData" localSheetId="0" hidden="1">Merged_COEM!$A$59:$AN$457</definedName>
    <definedName name="Z_3F3C2FF1_7DE3_44CF_ADEA_69A591BC0518_.wvu.FilterData" localSheetId="0" hidden="1">Merged_COEM!$A$59:$AN$457</definedName>
    <definedName name="Z_3F7EF641_556C_46DE_86B1_8FD08FA7AADD_.wvu.FilterData" localSheetId="1" hidden="1">Merged_JOEM!$B$59:$AN$59</definedName>
    <definedName name="Z_401E0DCE_A68E_49A9_8102_9884577193E5_.wvu.FilterData" localSheetId="1" hidden="1">Merged_JOEM!$B$59:$AN$352</definedName>
    <definedName name="Z_410A5739_65A6_4083_AD75_810DFD50385D_.wvu.FilterData" localSheetId="0" hidden="1">Merged_COEM!$B$59:$AN$457</definedName>
    <definedName name="Z_410A5739_65A6_4083_AD75_810DFD50385D_.wvu.FilterData" localSheetId="1" hidden="1">Merged_JOEM!$B$59:$AN$247</definedName>
    <definedName name="Z_4113A7E6_6C3F_4D64_B0E0_3D21B9E2D7FB_.wvu.FilterData" localSheetId="0" hidden="1">Merged_COEM!$A$59:$AN$457</definedName>
    <definedName name="Z_4113A7E6_6C3F_4D64_B0E0_3D21B9E2D7FB_.wvu.FilterData" localSheetId="1" hidden="1">Merged_JOEM!$B$59:$AN$352</definedName>
    <definedName name="Z_418FE5D8_ED33_487E_935B_D5A73A0239F7_.wvu.FilterData" localSheetId="0" hidden="1">Merged_COEM!$B$59:$AN$457</definedName>
    <definedName name="Z_41B7224C_354F_4B88_9B98_43627917A540_.wvu.FilterData" localSheetId="0" hidden="1">Merged_COEM!$A$59:$AN$457</definedName>
    <definedName name="Z_41DCA6EC_5692_4454_B626_EEE78EA80FBF_.wvu.FilterData" localSheetId="1" hidden="1">Merged_JOEM!$B$59:$AN$352</definedName>
    <definedName name="Z_41E28B46_16FD_473E_AED2_27DFD35D1D37_.wvu.FilterData" localSheetId="0" hidden="1">Merged_COEM!$B$59:$AN$457</definedName>
    <definedName name="Z_41E28B46_16FD_473E_AED2_27DFD35D1D37_.wvu.FilterData" localSheetId="1" hidden="1">Merged_JOEM!$B$59:$AN$352</definedName>
    <definedName name="Z_42AC1B0D_F791_4C63_92EF_E01CFF03908D_.wvu.FilterData" localSheetId="0" hidden="1">Merged_COEM!$B$59:$AN$457</definedName>
    <definedName name="Z_42AC1B0D_F791_4C63_92EF_E01CFF03908D_.wvu.FilterData" localSheetId="1" hidden="1">Merged_JOEM!$B$59:$AN$352</definedName>
    <definedName name="Z_42AD34C9_C124_4891_A108_88C3C0237529_.wvu.FilterData" localSheetId="0" hidden="1">Merged_COEM!$B$59:$AN$457</definedName>
    <definedName name="Z_42B4B22B_3661_4B4F_B6F8_C22BE5CABCC0_.wvu.FilterData" localSheetId="0" hidden="1">Merged_COEM!$A$59:$AN$457</definedName>
    <definedName name="Z_42DAEA0F_259A_4B16_B3C1_98FD962CB7F5_.wvu.FilterData" localSheetId="0" hidden="1">Merged_COEM!$A$59:$AN$457</definedName>
    <definedName name="Z_42DAEA0F_259A_4B16_B3C1_98FD962CB7F5_.wvu.FilterData" localSheetId="1" hidden="1">Merged_JOEM!$B$59:$AN$329</definedName>
    <definedName name="Z_42E40103_7615_46A1_B31B_E7FFA4654119_.wvu.FilterData" localSheetId="1" hidden="1">Merged_JOEM!$S$60:$S$352</definedName>
    <definedName name="Z_43349B58_238D_424F_9B38_B9A02D36598B_.wvu.FilterData" localSheetId="0" hidden="1">Merged_COEM!$B$59:$AN$457</definedName>
    <definedName name="Z_43B967EC_0D7C_46DF_9BEA_C0266BCF49B2_.wvu.FilterData" localSheetId="0" hidden="1">Merged_COEM!$B$59:$AN$457</definedName>
    <definedName name="Z_45376FFC_9D48_4BF3_8A6A_30CD587F744C_.wvu.FilterData" localSheetId="0" hidden="1">Merged_COEM!$B$59:$AN$457</definedName>
    <definedName name="Z_45558626_06A1_4016_90E1_EC693EB777BB_.wvu.FilterData" localSheetId="0" hidden="1">Merged_COEM!$B$59:$AN$363</definedName>
    <definedName name="Z_4631CDC9_3CB0_46A0_A411_DA030B1C25C6_.wvu.FilterData" localSheetId="0" hidden="1">Merged_COEM!$B$59:$AN$457</definedName>
    <definedName name="Z_4631CDC9_3CB0_46A0_A411_DA030B1C25C6_.wvu.FilterData" localSheetId="1" hidden="1">Merged_JOEM!$B$59:$AN$59</definedName>
    <definedName name="Z_471F4494_0449_4884_B80A_27DCFF4E79A7_.wvu.FilterData" localSheetId="0" hidden="1">Merged_COEM!$P$59:$P$458</definedName>
    <definedName name="Z_48EBC9BD_BBD3_4C6E_B628_D0EABB67588C_.wvu.FilterData" localSheetId="0" hidden="1">Merged_COEM!$B$59:$AN$457</definedName>
    <definedName name="Z_49C41633_B7C8_4854_8F3B_012C131B8151_.wvu.FilterData" localSheetId="0" hidden="1">Merged_COEM!$B$59:$AN$457</definedName>
    <definedName name="Z_4AC7CF20_9D78_47F0_AF1F_29F122739E1A_.wvu.FilterData" localSheetId="0" hidden="1">Merged_COEM!$A$59:$AN$457</definedName>
    <definedName name="Z_4AC7CF20_9D78_47F0_AF1F_29F122739E1A_.wvu.FilterData" localSheetId="1" hidden="1">Merged_JOEM!$B$59:$AN$352</definedName>
    <definedName name="Z_4D18CEA0_D888_4F4D_AE86_1305F839E5A9_.wvu.FilterData" localSheetId="0" hidden="1">Merged_COEM!$B$59:$AN$457</definedName>
    <definedName name="Z_4D74C45C_721C_468D_B7CA_077CBC33B37C_.wvu.FilterData" localSheetId="0" hidden="1">Merged_COEM!$A$59:$AN$457</definedName>
    <definedName name="Z_4DB9989C_4464_43E8_8078_E808BE505BAA_.wvu.FilterData" localSheetId="0" hidden="1">Merged_COEM!$A$59:$AN$457</definedName>
    <definedName name="Z_4DB9989C_4464_43E8_8078_E808BE505BAA_.wvu.FilterData" localSheetId="1" hidden="1">Merged_JOEM!$B$59:$AN$352</definedName>
    <definedName name="Z_4DC21B34_0602_481E_94FE_0BD7F968F358_.wvu.FilterData" localSheetId="0" hidden="1">Merged_COEM!$B$59:$AN$457</definedName>
    <definedName name="Z_4DC27000_A69C_4DC6_9CFF_103008543473_.wvu.FilterData" localSheetId="0" hidden="1">Merged_COEM!$A$59:$AN$457</definedName>
    <definedName name="Z_4E06BDBF_2CED_473B_850B_2A6C7311FF41_.wvu.FilterData" localSheetId="0" hidden="1">Merged_COEM!$A$59:$AN$457</definedName>
    <definedName name="Z_4E06BDBF_2CED_473B_850B_2A6C7311FF41_.wvu.FilterData" localSheetId="1" hidden="1">Merged_JOEM!$B$59:$AN$329</definedName>
    <definedName name="Z_4E40C96A_1DEC_426A_8589_DE34E4915A35_.wvu.FilterData" localSheetId="0" hidden="1">Merged_COEM!$B$59:$AN$457</definedName>
    <definedName name="Z_4E40C96A_1DEC_426A_8589_DE34E4915A35_.wvu.FilterData" localSheetId="1" hidden="1">Merged_JOEM!$B$59:$AN$59</definedName>
    <definedName name="Z_4F06BBAE_E91E_44B6_8F57_972D5EE0D29B_.wvu.FilterData" localSheetId="0" hidden="1">Merged_COEM!$B$59:$AN$59</definedName>
    <definedName name="Z_4F729C5C_B2A1_43F7_9582_A5B50BC46423_.wvu.FilterData" localSheetId="0" hidden="1">Merged_COEM!$B$59:$AN$363</definedName>
    <definedName name="Z_4FB35E73_34FB_4120_9ADC_FE2337D8BECC_.wvu.FilterData" localSheetId="0" hidden="1">Merged_COEM!$B$59:$AN$363</definedName>
    <definedName name="Z_4FED5175_DCDA_44CD_A82D_FF4D7FE13304_.wvu.FilterData" localSheetId="0" hidden="1">Merged_COEM!$B$59:$AN$457</definedName>
    <definedName name="Z_4FED5175_DCDA_44CD_A82D_FF4D7FE13304_.wvu.FilterData" localSheetId="1" hidden="1">Merged_JOEM!$B$59:$AN$247</definedName>
    <definedName name="Z_50DCF7A5_2981_4D29_A1B0_FCC718EF1C57_.wvu.FilterData" localSheetId="0" hidden="1">Merged_COEM!$A$59:$AN$457</definedName>
    <definedName name="Z_514F237C_375F_464E_B009_1C9457CCD9C9_.wvu.FilterData" localSheetId="0" hidden="1">Merged_COEM!$B$59:$AN$457</definedName>
    <definedName name="Z_52019DA7_9246_4B08_9F51_34B8F5416A98_.wvu.FilterData" localSheetId="0" hidden="1">Merged_COEM!$B$59:$AN$457</definedName>
    <definedName name="Z_52A57B55_91F1_44CE_A92C_27384918E1DD_.wvu.FilterData" localSheetId="0" hidden="1">Merged_COEM!$A$59:$AN$457</definedName>
    <definedName name="Z_52A57B55_91F1_44CE_A92C_27384918E1DD_.wvu.FilterData" localSheetId="1" hidden="1">Merged_JOEM!$B$59:$AN$352</definedName>
    <definedName name="Z_52E5463D_8C23_4C5E_9563_8FAC384914C2_.wvu.FilterData" localSheetId="0" hidden="1">Merged_COEM!$A$59:$AN$457</definedName>
    <definedName name="Z_52E5463D_8C23_4C5E_9563_8FAC384914C2_.wvu.FilterData" localSheetId="1" hidden="1">Merged_JOEM!$B$59:$AN$352</definedName>
    <definedName name="Z_53933DC9_8D3E_405A_98A9_80740AC0B9CF_.wvu.FilterData" localSheetId="0" hidden="1">Merged_COEM!$A$59:$AN$457</definedName>
    <definedName name="Z_53933DC9_8D3E_405A_98A9_80740AC0B9CF_.wvu.FilterData" localSheetId="1" hidden="1">Merged_JOEM!$B$59:$AN$352</definedName>
    <definedName name="Z_540ED67E_48A4_42C9_8933_01DBB70F9FC6_.wvu.FilterData" localSheetId="0" hidden="1">Merged_COEM!$A$59:$AN$457</definedName>
    <definedName name="Z_540ED67E_48A4_42C9_8933_01DBB70F9FC6_.wvu.FilterData" localSheetId="1" hidden="1">Merged_JOEM!$B$59:$AN$352</definedName>
    <definedName name="Z_542EBC9D_64B9_4ABA_A324_302A387E309D_.wvu.FilterData" localSheetId="0" hidden="1">Merged_COEM!$B$59:$AN$457</definedName>
    <definedName name="Z_54DB054C_01F1_461C_86D7_4B8791E643D6_.wvu.FilterData" localSheetId="0" hidden="1">Merged_COEM!$A$59:$AN$457</definedName>
    <definedName name="Z_55512613_14D7_4168_A76D_6593BA530EA5_.wvu.FilterData" localSheetId="0" hidden="1">Merged_COEM!$B$59:$AN$59</definedName>
    <definedName name="Z_55512613_14D7_4168_A76D_6593BA530EA5_.wvu.FilterData" localSheetId="1" hidden="1">Merged_JOEM!$B$59:$AN$59</definedName>
    <definedName name="Z_555F3FCB_2741_40F9_A2E8_4947D8EA1113_.wvu.FilterData" localSheetId="0" hidden="1">Merged_COEM!$B$59:$AN$59</definedName>
    <definedName name="Z_55B30DB6_8312_48D0_8EBC_C09666C0024F_.wvu.FilterData" localSheetId="0" hidden="1">Merged_COEM!$A$59:$AN$457</definedName>
    <definedName name="Z_55DD069B_3978_4FE9_9C83_8FBEED3226A1_.wvu.FilterData" localSheetId="1" hidden="1">Merged_JOEM!$B$59:$AN$59</definedName>
    <definedName name="Z_563F0E48_4880_4BA0_8B51_589CD49BC542_.wvu.FilterData" localSheetId="0" hidden="1">Merged_COEM!$B$59:$AN$457</definedName>
    <definedName name="Z_563F0E48_4880_4BA0_8B51_589CD49BC542_.wvu.FilterData" localSheetId="1" hidden="1">Merged_JOEM!$B$59:$AN$247</definedName>
    <definedName name="Z_56EF2257_F8BF_4AD9_8AEB_55C432255099_.wvu.FilterData" localSheetId="0" hidden="1">Merged_COEM!$B$59:$AN$59</definedName>
    <definedName name="Z_56EF2257_F8BF_4AD9_8AEB_55C432255099_.wvu.FilterData" localSheetId="1" hidden="1">Merged_JOEM!$B$59:$AN$59</definedName>
    <definedName name="Z_584FB3CE_102E_4394_9BBE_155B20E57E5A_.wvu.FilterData" localSheetId="0" hidden="1">Merged_COEM!$B$59:$AN$59</definedName>
    <definedName name="Z_587FB410_5482_4AFE_8500_563AD5F77249_.wvu.FilterData" localSheetId="1" hidden="1">Merged_JOEM!$B$59:$AN$158</definedName>
    <definedName name="Z_590C7751_D2AD_44DD_9E2C_6A20FF74A475_.wvu.FilterData" localSheetId="0" hidden="1">Merged_COEM!$B$59:$AN$457</definedName>
    <definedName name="Z_590C7751_D2AD_44DD_9E2C_6A20FF74A475_.wvu.FilterData" localSheetId="1" hidden="1">Merged_JOEM!$B$59:$AN$149</definedName>
    <definedName name="Z_5BB3BEFD_1A62_45A9_98B1_873AA0E36F1C_.wvu.FilterData" localSheetId="0" hidden="1">Merged_COEM!$A$59:$AN$457</definedName>
    <definedName name="Z_5BB3BEFD_1A62_45A9_98B1_873AA0E36F1C_.wvu.FilterData" localSheetId="1" hidden="1">Merged_JOEM!$B$59:$AN$352</definedName>
    <definedName name="Z_5BF3CBF8_AF67_4888_9C50_863FE1C874BA_.wvu.FilterData" localSheetId="1" hidden="1">Merged_JOEM!$B$59:$AN$247</definedName>
    <definedName name="Z_5C3799C0_C642_426B_89BE_BE1EE5249DB4_.wvu.FilterData" localSheetId="0" hidden="1">Merged_COEM!$P$59:$P$458</definedName>
    <definedName name="Z_5C3799C0_C642_426B_89BE_BE1EE5249DB4_.wvu.FilterData" localSheetId="1" hidden="1">Merged_JOEM!$B$59:$AN$59</definedName>
    <definedName name="Z_5C4A574E_1376_4305_B673_0BFEAD2A7E3B_.wvu.FilterData" localSheetId="1" hidden="1">Merged_JOEM!$B$59:$AN$352</definedName>
    <definedName name="Z_5CFC70B4_1A78_4D4E_9FE4_E799626D57F8_.wvu.FilterData" localSheetId="0" hidden="1">Merged_COEM!$B$59:$AN$59</definedName>
    <definedName name="Z_5CFC70B4_1A78_4D4E_9FE4_E799626D57F8_.wvu.FilterData" localSheetId="1" hidden="1">Merged_JOEM!$B$59:$AN$59</definedName>
    <definedName name="Z_5DA88502_EE01_4790_8D73_BA293A53CF17_.wvu.FilterData" localSheetId="0" hidden="1">Merged_COEM!$B$59:$AN$457</definedName>
    <definedName name="Z_5EDC2EFF_5E79_4466_BF9D_79C6A5B40ED9_.wvu.FilterData" localSheetId="0" hidden="1">Merged_COEM!$B$59:$AN$457</definedName>
    <definedName name="Z_5F3177B4_B689_4E12_8B01_B6230235E1C9_.wvu.FilterData" localSheetId="1" hidden="1">Merged_JOEM!$B$59:$AN$352</definedName>
    <definedName name="Z_6064FCA4_1299_45BD_A7FB_A6A1EA1CED0D_.wvu.FilterData" localSheetId="0" hidden="1">Merged_COEM!$A$59:$AN$457</definedName>
    <definedName name="Z_60AC2527_814D_446F_96A2_688DF4B3FB31_.wvu.FilterData" localSheetId="0" hidden="1">Merged_COEM!$B$59:$AN$457</definedName>
    <definedName name="Z_60D2C030_4E31_4E07_8E1C_44D2EE84B177_.wvu.FilterData" localSheetId="0" hidden="1">Merged_COEM!$A$59:$AN$457</definedName>
    <definedName name="Z_60D2C030_4E31_4E07_8E1C_44D2EE84B177_.wvu.FilterData" localSheetId="1" hidden="1">Merged_JOEM!$B$59:$AN$329</definedName>
    <definedName name="Z_636AF546_865A_4746_B0C4_E25D46F459D4_.wvu.FilterData" localSheetId="0" hidden="1">Merged_COEM!$B$59:$AN$457</definedName>
    <definedName name="Z_63A7928D_6930_4841_969C_FCD344601064_.wvu.FilterData" localSheetId="1" hidden="1">Merged_JOEM!$B$59:$AN$352</definedName>
    <definedName name="Z_64D01CE5_FE18_455E_9C99_8DEE681E7DA8_.wvu.FilterData" localSheetId="0" hidden="1">Merged_COEM!$B$59:$AN$59</definedName>
    <definedName name="Z_654DEE07_DF95_4D03_A781_4519E9F80CCE_.wvu.FilterData" localSheetId="0" hidden="1">Merged_COEM!$B$59:$AN$457</definedName>
    <definedName name="Z_656025FA_CC5B_4D55_9B87_DB7CD14FDC3E_.wvu.FilterData" localSheetId="0" hidden="1">Merged_COEM!$B$59:$AN$59</definedName>
    <definedName name="Z_6607199E_6F59_49CF_9E27_CD16D2C15F5A_.wvu.FilterData" localSheetId="0" hidden="1">Merged_COEM!$B$59:$AN$457</definedName>
    <definedName name="Z_6607199E_6F59_49CF_9E27_CD16D2C15F5A_.wvu.FilterData" localSheetId="1" hidden="1">Merged_JOEM!$B$59:$AN$59</definedName>
    <definedName name="Z_667F8C38_EAD9_4F50_99F3_4FE8C4028B03_.wvu.FilterData" localSheetId="0" hidden="1">Merged_COEM!$A$59:$AN$457</definedName>
    <definedName name="Z_668FC5B4_A974_4B0C_A190_6FBF948C282E_.wvu.FilterData" localSheetId="0" hidden="1">Merged_COEM!$B$59:$AN$457</definedName>
    <definedName name="Z_668FC5B4_A974_4B0C_A190_6FBF948C282E_.wvu.FilterData" localSheetId="1" hidden="1">Merged_JOEM!$B$59:$AN$65</definedName>
    <definedName name="Z_67B95EDC_AC2A_44C2_8FB8_E957261DFF9D_.wvu.FilterData" localSheetId="0" hidden="1">Merged_COEM!$B$59:$AN$363</definedName>
    <definedName name="Z_686C29B7_8607_4292_9041_CB1F6097339C_.wvu.FilterData" localSheetId="0" hidden="1">Merged_COEM!$B$59:$AN$59</definedName>
    <definedName name="Z_6897B548_3C41_42CA_B63B_C5E92D05FB97_.wvu.FilterData" localSheetId="1" hidden="1">Merged_JOEM!$B$59:$AN$352</definedName>
    <definedName name="Z_68A8DFB2_121C_4691_9D2A_B69DC01BC1C7_.wvu.FilterData" localSheetId="0" hidden="1">Merged_COEM!$B$59:$AN$457</definedName>
    <definedName name="Z_6A5804B2_391C_4C29_93A5_DA8848A9C0A9_.wvu.FilterData" localSheetId="0" hidden="1">Merged_COEM!$B$59:$AN$457</definedName>
    <definedName name="Z_6B374A4D_249C_4C23_AA17_86959F27F346_.wvu.FilterData" localSheetId="0" hidden="1">Merged_COEM!$B$59:$AN$457</definedName>
    <definedName name="Z_6B374A4D_249C_4C23_AA17_86959F27F346_.wvu.FilterData" localSheetId="1" hidden="1">Merged_JOEM!$B$59:$AN$59</definedName>
    <definedName name="Z_6B638F14_A9F5_4448_A254_1C4B412009F0_.wvu.FilterData" localSheetId="0" hidden="1">Merged_COEM!$B$59:$AN$59</definedName>
    <definedName name="Z_6B638F14_A9F5_4448_A254_1C4B412009F0_.wvu.FilterData" localSheetId="1" hidden="1">Merged_JOEM!$B$59:$AN$59</definedName>
    <definedName name="Z_6B713E76_ED25_4678_A716_879278BE9607_.wvu.FilterData" localSheetId="1" hidden="1">Merged_JOEM!$B$59:$AN$59</definedName>
    <definedName name="Z_6CABF124_200E_4AC7_9AB1_549B637A0FFC_.wvu.FilterData" localSheetId="0" hidden="1">Merged_COEM!$B$59:$AN$59</definedName>
    <definedName name="Z_6D5437E7_0F6A_474A_A969_679C02E613D2_.wvu.FilterData" localSheetId="0" hidden="1">Merged_COEM!$B$59:$AN$457</definedName>
    <definedName name="Z_6DE17C78_E65F_476D_9F32_90CC12C01E83_.wvu.FilterData" localSheetId="0" hidden="1">Merged_COEM!$A$59:$AN$457</definedName>
    <definedName name="Z_6F138582_DA2E_48FF_8C71_FD324AC976C1_.wvu.FilterData" localSheetId="0" hidden="1">Merged_COEM!$B$59:$AN$457</definedName>
    <definedName name="Z_6F9E6D97_91B5_4973_A1DD_E66C3E1E772D_.wvu.FilterData" localSheetId="1" hidden="1">Merged_JOEM!$B$59:$AN$329</definedName>
    <definedName name="Z_6FCAA524_7D77_4BB4_8962_4E73EBC6BB43_.wvu.FilterData" localSheetId="0" hidden="1">Merged_COEM!$B$59:$AN$59</definedName>
    <definedName name="Z_6FDA3908_33D8_4257_8E81_8918028CEF1C_.wvu.FilterData" localSheetId="0" hidden="1">Merged_COEM!$A$59:$AN$457</definedName>
    <definedName name="Z_6FDA3908_33D8_4257_8E81_8918028CEF1C_.wvu.FilterData" localSheetId="1" hidden="1">Merged_JOEM!$B$59:$AN$352</definedName>
    <definedName name="Z_705DC135_428A_4950_A2C7_342AB4CA334B_.wvu.FilterData" localSheetId="0" hidden="1">Merged_COEM!$A$59:$AN$457</definedName>
    <definedName name="Z_707C7C0B_3564_439F_A2E9_21F383DF0CBB_.wvu.FilterData" localSheetId="1" hidden="1">Merged_JOEM!$B$59:$AN$247</definedName>
    <definedName name="Z_70DDEEC0_45AF_4451_8DAA_CB6E764E900C_.wvu.FilterData" localSheetId="0" hidden="1">Merged_COEM!$B$59:$AN$457</definedName>
    <definedName name="Z_715BFEE4_32CD_4B7E_A647_03CCF4A790F0_.wvu.FilterData" localSheetId="0" hidden="1">Merged_COEM!$A$59:$AN$457</definedName>
    <definedName name="Z_71FB7BD1_E9E9_4316_AB57_FA637A29F9E5_.wvu.FilterData" localSheetId="0" hidden="1">Merged_COEM!$B$59:$AN$363</definedName>
    <definedName name="Z_71FB7BD1_E9E9_4316_AB57_FA637A29F9E5_.wvu.FilterData" localSheetId="1" hidden="1">Merged_JOEM!$B$59:$AN$247</definedName>
    <definedName name="Z_725BEA76_0B85_4A75_A741_5CDDEA2ADA81_.wvu.FilterData" localSheetId="0" hidden="1">Merged_COEM!$B$59:$AN$457</definedName>
    <definedName name="Z_725BEA76_0B85_4A75_A741_5CDDEA2ADA81_.wvu.FilterData" localSheetId="1" hidden="1">Merged_JOEM!$B$59:$AN$247</definedName>
    <definedName name="Z_7261821D_1D33_4FAC_B604_2D03A21B59EC_.wvu.FilterData" localSheetId="0" hidden="1">Merged_COEM!$A$59:$AN$457</definedName>
    <definedName name="Z_72A6EB0A_84D5_4B8A_AC51_54CCD061630B_.wvu.FilterData" localSheetId="0" hidden="1">Merged_COEM!$B$59:$AN$457</definedName>
    <definedName name="Z_72A6EB0A_84D5_4B8A_AC51_54CCD061630B_.wvu.FilterData" localSheetId="1" hidden="1">Merged_JOEM!$B$59:$AN$59</definedName>
    <definedName name="Z_730E331C_10E7_4E98_BC37_6021A4A49A07_.wvu.FilterData" localSheetId="0" hidden="1">Merged_COEM!$A$59:$AN$457</definedName>
    <definedName name="Z_730E331C_10E7_4E98_BC37_6021A4A49A07_.wvu.FilterData" localSheetId="1" hidden="1">Merged_JOEM!$B$59:$AN$352</definedName>
    <definedName name="Z_730EFCB3_2402_4578_8B7C_79704658095C_.wvu.FilterData" localSheetId="1" hidden="1">Merged_JOEM!$B$59:$AN$59</definedName>
    <definedName name="Z_73375288_6B6E_4B64_B8CA_8A2D17E4EE8E_.wvu.FilterData" localSheetId="0" hidden="1">Merged_COEM!$B$59:$AN$457</definedName>
    <definedName name="Z_7339CFDD_5D7C_41FE_8AD1_208FBEAD7A1C_.wvu.FilterData" localSheetId="0" hidden="1">Merged_COEM!$A$59:$AN$457</definedName>
    <definedName name="Z_7339CFDD_5D7C_41FE_8AD1_208FBEAD7A1C_.wvu.FilterData" localSheetId="1" hidden="1">Merged_JOEM!$B$59:$AN$352</definedName>
    <definedName name="Z_73B9A255_C3CF_4272_9740_44DA7F56252A_.wvu.FilterData" localSheetId="1" hidden="1">Merged_JOEM!$B$59:$AN$329</definedName>
    <definedName name="Z_74F104B0_C4E5_41FD_9F43_0DFCE277A292_.wvu.FilterData" localSheetId="0" hidden="1">Merged_COEM!$B$59:$AN$457</definedName>
    <definedName name="Z_7559AD3C_156F_45C7_936A_55D8B4CF8FD3_.wvu.FilterData" localSheetId="0" hidden="1">Merged_COEM!$A$59:$AN$457</definedName>
    <definedName name="Z_7559AD3C_156F_45C7_936A_55D8B4CF8FD3_.wvu.FilterData" localSheetId="1" hidden="1">Merged_JOEM!$B$59:$AN$352</definedName>
    <definedName name="Z_756639BE_9DCA_4A1B_B583_91B35AD51148_.wvu.FilterData" localSheetId="0" hidden="1">Merged_COEM!$B$59:$AN$457</definedName>
    <definedName name="Z_756639BE_9DCA_4A1B_B583_91B35AD51148_.wvu.FilterData" localSheetId="1" hidden="1">Merged_JOEM!$B$59:$AN$329</definedName>
    <definedName name="Z_7631F57F_2776_4521_B9A4_E50DF3C50E08_.wvu.FilterData" localSheetId="0" hidden="1">Merged_COEM!$A$59:$AN$457</definedName>
    <definedName name="Z_7631F57F_2776_4521_B9A4_E50DF3C50E08_.wvu.FilterData" localSheetId="1" hidden="1">Merged_JOEM!$B$59:$AN$352</definedName>
    <definedName name="Z_76551960_825E_460F_979A_E5C4C2C41114_.wvu.FilterData" localSheetId="0" hidden="1">Merged_COEM!$B$59:$AN$457</definedName>
    <definedName name="Z_76551960_825E_460F_979A_E5C4C2C41114_.wvu.FilterData" localSheetId="1" hidden="1">Merged_JOEM!$B$59:$AN$59</definedName>
    <definedName name="Z_7684DE88_CD79_4EF5_9C9B_B69951F70D93_.wvu.FilterData" localSheetId="1" hidden="1">Merged_JOEM!$B$59:$AN$352</definedName>
    <definedName name="Z_7777A75B_07B0_495F_A799_12C6A93E0748_.wvu.FilterData" localSheetId="0" hidden="1">Merged_COEM!$B$59:$AN$457</definedName>
    <definedName name="Z_7817676C_B178_4996_A1C5_3C76C20F9B73_.wvu.FilterData" localSheetId="1" hidden="1">Merged_JOEM!$B$59:$AN$158</definedName>
    <definedName name="Z_78E31428_8034_46F4_A60D_066870931ECC_.wvu.FilterData" localSheetId="0" hidden="1">Merged_COEM!$A$59:$AN$457</definedName>
    <definedName name="Z_7944494E_8CD1_491C_B632_1E18754DE671_.wvu.FilterData" localSheetId="1" hidden="1">Merged_JOEM!$B$59:$AN$149</definedName>
    <definedName name="Z_7A8CB8A9_61C4_4CF1_BA54_B291C6A5550F_.wvu.FilterData" localSheetId="0" hidden="1">Merged_COEM!$B$59:$AN$457</definedName>
    <definedName name="Z_7B73230E_69E0_43F5_B0B0_DBE5465075A3_.wvu.FilterData" localSheetId="0" hidden="1">Merged_COEM!$A$59:$AN$457</definedName>
    <definedName name="Z_7B73230E_69E0_43F5_B0B0_DBE5465075A3_.wvu.FilterData" localSheetId="1" hidden="1">Merged_JOEM!$B$59:$AN$352</definedName>
    <definedName name="Z_7B889AAC_31FF_4187_BC9A_97347D0C1404_.wvu.FilterData" localSheetId="0" hidden="1">Merged_COEM!$A$59:$AN$457</definedName>
    <definedName name="Z_7B889AAC_31FF_4187_BC9A_97347D0C1404_.wvu.FilterData" localSheetId="1" hidden="1">Merged_JOEM!$B$59:$AN$352</definedName>
    <definedName name="Z_7BCF790B_B0C0_4842_8AD7_5E2098ABB76A_.wvu.FilterData" localSheetId="0" hidden="1">Merged_COEM!$B$59:$AN$457</definedName>
    <definedName name="Z_7BFB5FB4_A8B0_4F63_A181_1734FD1FFF81_.wvu.FilterData" localSheetId="1" hidden="1">Merged_JOEM!$B$59:$AN$352</definedName>
    <definedName name="Z_7C13D7EA_A9C9_4D59_895E_BB08C1F9CFB3_.wvu.FilterData" localSheetId="0" hidden="1">Merged_COEM!$A$59:$AN$457</definedName>
    <definedName name="Z_7C13D7EA_A9C9_4D59_895E_BB08C1F9CFB3_.wvu.FilterData" localSheetId="1" hidden="1">Merged_JOEM!$B$59:$AN$329</definedName>
    <definedName name="Z_7CFE9172_C0BA_4835_AC09_77680F071012_.wvu.FilterData" localSheetId="0" hidden="1">Merged_COEM!$A$59:$AN$457</definedName>
    <definedName name="Z_7E0EA425_A420_4443_B9E0_CDF0AA9E5D09_.wvu.FilterData" localSheetId="0" hidden="1">Merged_COEM!$A$59:$AN$457</definedName>
    <definedName name="Z_7E0EA425_A420_4443_B9E0_CDF0AA9E5D09_.wvu.FilterData" localSheetId="1" hidden="1">Merged_JOEM!$B$59:$AN$329</definedName>
    <definedName name="Z_7E28528F_E20C_4D62_AACF_5045EC0851EC_.wvu.FilterData" localSheetId="0" hidden="1">Merged_COEM!$A$59:$AN$457</definedName>
    <definedName name="Z_7E28528F_E20C_4D62_AACF_5045EC0851EC_.wvu.FilterData" localSheetId="1" hidden="1">Merged_JOEM!$B$59:$AN$352</definedName>
    <definedName name="Z_7E9E86EE_4E86_464D_A02D_88BA33E6F7E1_.wvu.FilterData" localSheetId="0" hidden="1">Merged_COEM!$B$59:$AN$457</definedName>
    <definedName name="Z_7ECA1D62_ABBC_43E6_9937_2E03B35496B2_.wvu.FilterData" localSheetId="0" hidden="1">Merged_COEM!$B$59:$AN$457</definedName>
    <definedName name="Z_7ECA1D62_ABBC_43E6_9937_2E03B35496B2_.wvu.FilterData" localSheetId="1" hidden="1">Merged_JOEM!$B$59:$AN$352</definedName>
    <definedName name="Z_7ECC2B8E_6A82_42F5_8AB0_4A51C54EA5EC_.wvu.FilterData" localSheetId="0" hidden="1">Merged_COEM!$A$59:$AN$457</definedName>
    <definedName name="Z_7ECC2B8E_6A82_42F5_8AB0_4A51C54EA5EC_.wvu.FilterData" localSheetId="1" hidden="1">Merged_JOEM!$B$59:$AN$329</definedName>
    <definedName name="Z_7F67A8AD_9567_4C1F_9FE0_3A1B039478FD_.wvu.FilterData" localSheetId="0" hidden="1">Merged_COEM!$A$59:$AN$457</definedName>
    <definedName name="Z_7FEB5690_7B38_49CE_A727_CCA7747AA9AE_.wvu.FilterData" localSheetId="0" hidden="1">Merged_COEM!$B$59:$AN$457</definedName>
    <definedName name="Z_7FEB5690_7B38_49CE_A727_CCA7747AA9AE_.wvu.FilterData" localSheetId="1" hidden="1">Merged_JOEM!$B$59:$AN$352</definedName>
    <definedName name="Z_800716EA_F7AD_445F_A82C_AD7029120035_.wvu.FilterData" localSheetId="1" hidden="1">Merged_JOEM!$B$59:$AN$352</definedName>
    <definedName name="Z_803CD872_D993_4AEC_ABDC_098E41A41D56_.wvu.FilterData" localSheetId="0" hidden="1">Merged_COEM!$B$59:$AN$457</definedName>
    <definedName name="Z_813A7912_0731_46B9_B4CC_33DA5DAC5D0E_.wvu.FilterData" localSheetId="0" hidden="1">Merged_COEM!$A$59:$AN$457</definedName>
    <definedName name="Z_813A7912_0731_46B9_B4CC_33DA5DAC5D0E_.wvu.FilterData" localSheetId="1" hidden="1">Merged_JOEM!$B$59:$AN$352</definedName>
    <definedName name="Z_8196DF26_FED6_4AD5_81BB_407D7FD9D469_.wvu.FilterData" localSheetId="0" hidden="1">Merged_COEM!$B$59:$AN$457</definedName>
    <definedName name="Z_81FA0B0F_EF1A_4AD6_89BA_3A6395222780_.wvu.FilterData" localSheetId="1" hidden="1">Merged_JOEM!$B$59:$AN$352</definedName>
    <definedName name="Z_826CCC03_9E1C_47F8_BA58_29EA0F489226_.wvu.FilterData" localSheetId="0" hidden="1">Merged_COEM!$A$59:$AN$457</definedName>
    <definedName name="Z_8272A3A2_9E6D_45E6_9C0F_2BEE73EF2A02_.wvu.FilterData" localSheetId="0" hidden="1">Merged_COEM!$B$59:$AN$457</definedName>
    <definedName name="Z_829A4E16_046C_44CF_A5AA_B2E034E6EB70_.wvu.FilterData" localSheetId="0" hidden="1">Merged_COEM!$A$59:$AN$457</definedName>
    <definedName name="Z_829A4E16_046C_44CF_A5AA_B2E034E6EB70_.wvu.FilterData" localSheetId="1" hidden="1">Merged_JOEM!$B$59:$AN$352</definedName>
    <definedName name="Z_85045786_B7D1_41CF_8C70_1888B8E5320F_.wvu.FilterData" localSheetId="1" hidden="1">Merged_JOEM!$B$59:$AN$247</definedName>
    <definedName name="Z_85A0930F_259C_45E1_BAE2_0EEDD0B3722A_.wvu.FilterData" localSheetId="0" hidden="1">Merged_COEM!$B$59:$AN$457</definedName>
    <definedName name="Z_860D614A_8721_43EB_B83C_D17744C7F854_.wvu.FilterData" localSheetId="1" hidden="1">Merged_JOEM!$S$60:$S$352</definedName>
    <definedName name="Z_86DC6F30_C367_4A3B_8A06_DA397A8B8A9A_.wvu.FilterData" localSheetId="0" hidden="1">Merged_COEM!$A$59:$AN$457</definedName>
    <definedName name="Z_86DC6F30_C367_4A3B_8A06_DA397A8B8A9A_.wvu.FilterData" localSheetId="1" hidden="1">Merged_JOEM!$B$59:$AN$352</definedName>
    <definedName name="Z_87B9B6D0_FCFD_415C_BDD0_A69B81D9BDE2_.wvu.FilterData" localSheetId="0" hidden="1">Merged_COEM!$B$59:$AN$457</definedName>
    <definedName name="Z_884B0F10_5A34_444B_B198_846ACF3EE5A6_.wvu.FilterData" localSheetId="0" hidden="1">Merged_COEM!$B$59:$AN$457</definedName>
    <definedName name="Z_88CE456E_359B_447D_B7A0_CC4E1465B4B3_.wvu.FilterData" localSheetId="0" hidden="1">Merged_COEM!$A$59:$AN$457</definedName>
    <definedName name="Z_88CE456E_359B_447D_B7A0_CC4E1465B4B3_.wvu.FilterData" localSheetId="1" hidden="1">Merged_JOEM!$B$59:$AN$352</definedName>
    <definedName name="Z_88E33156_B4B4_46C5_9DEC_A8C1A71097F0_.wvu.FilterData" localSheetId="0" hidden="1">Merged_COEM!$B$59:$AN$457</definedName>
    <definedName name="Z_890925D0_B636_4D3A_B874_B6C1F5A51B55_.wvu.FilterData" localSheetId="0" hidden="1">Merged_COEM!$A$59:$AN$457</definedName>
    <definedName name="Z_893CD852_24B0_46B7_AEB7_74E4BB8E0F04_.wvu.FilterData" localSheetId="0" hidden="1">Merged_COEM!$A$59:$AN$457</definedName>
    <definedName name="Z_897F2672_D884_45B1_9880_B9C71B54DAEB_.wvu.FilterData" localSheetId="0" hidden="1">Merged_COEM!$A$1:$H$18</definedName>
    <definedName name="Z_89C03E1E_B6A8_49A1_B29C_5DC4FAB2FBC6_.wvu.FilterData" localSheetId="0" hidden="1">Merged_COEM!$B$59:$AN$457</definedName>
    <definedName name="Z_89C03E1E_B6A8_49A1_B29C_5DC4FAB2FBC6_.wvu.FilterData" localSheetId="1" hidden="1">Merged_JOEM!$B$59:$AN$329</definedName>
    <definedName name="Z_8AF3B40C_4A62_4CCD_B7A0_B85E971B5DE3_.wvu.FilterData" localSheetId="0" hidden="1">Merged_COEM!$B$59:$AN$457</definedName>
    <definedName name="Z_8C375C63_D467_4856_867E_0D376340DFF8_.wvu.FilterData" localSheetId="0" hidden="1">Merged_COEM!$A$59:$AN$457</definedName>
    <definedName name="Z_8C375C63_D467_4856_867E_0D376340DFF8_.wvu.FilterData" localSheetId="1" hidden="1">Merged_JOEM!$B$59:$AN$352</definedName>
    <definedName name="Z_8C93A640_930B_411B_8D78_081C9283D060_.wvu.FilterData" localSheetId="0" hidden="1">Merged_COEM!$B$59:$AN$457</definedName>
    <definedName name="Z_8C93A640_930B_411B_8D78_081C9283D060_.wvu.FilterData" localSheetId="1" hidden="1">Merged_JOEM!$B$59:$AN$59</definedName>
    <definedName name="Z_8CE8B7C2_A72F_4E17_8707_E89EA28FE14C_.wvu.FilterData" localSheetId="0" hidden="1">Merged_COEM!$B$59:$AN$457</definedName>
    <definedName name="Z_8CF9B453_4899_464D_85BD_71E4DD56D47A_.wvu.FilterData" localSheetId="0" hidden="1">Merged_COEM!$B$59:$AN$457</definedName>
    <definedName name="Z_8CF9B453_4899_464D_85BD_71E4DD56D47A_.wvu.FilterData" localSheetId="1" hidden="1">Merged_JOEM!$B$59:$AN$352</definedName>
    <definedName name="Z_8CFDC2B1_A931_463F_B4B3_66F2BDFB2938_.wvu.FilterData" localSheetId="0" hidden="1">Merged_COEM!$B$59:$AN$59</definedName>
    <definedName name="Z_8CFDC2B1_A931_463F_B4B3_66F2BDFB2938_.wvu.FilterData" localSheetId="1" hidden="1">Merged_JOEM!$B$59:$AN$59</definedName>
    <definedName name="Z_8DDDD18D_E14B_46EA_A1C5_9CA812456655_.wvu.FilterData" localSheetId="0" hidden="1">Merged_COEM!$B$59:$AN$457</definedName>
    <definedName name="Z_90215879_D202_47D7_95B0_308EB9360CBB_.wvu.FilterData" localSheetId="0" hidden="1">Merged_COEM!$B$59:$AN$59</definedName>
    <definedName name="Z_90494C03_06F7_4356_89CC_B3784BF69957_.wvu.FilterData" localSheetId="0" hidden="1">Merged_COEM!$A$59:$AN$457</definedName>
    <definedName name="Z_92142F03_965D_4EC5_9147_0A5F19A88128_.wvu.FilterData" localSheetId="0" hidden="1">Merged_COEM!$B$59:$AN$457</definedName>
    <definedName name="Z_92C3B6E0_E822_4BCF_8785_C7C14B2ADD22_.wvu.FilterData" localSheetId="0" hidden="1">Merged_COEM!$B$59:$AN$457</definedName>
    <definedName name="Z_948AAA3E_FDC6_47E8_9FD0_C830D95AC493_.wvu.FilterData" localSheetId="0" hidden="1">Merged_COEM!$A$59:$AN$457</definedName>
    <definedName name="Z_948AAA3E_FDC6_47E8_9FD0_C830D95AC493_.wvu.FilterData" localSheetId="1" hidden="1">Merged_JOEM!$B$59:$AN$352</definedName>
    <definedName name="Z_94E26A26_506C_4689_88B6_25E21271D599_.wvu.FilterData" localSheetId="0" hidden="1">Merged_COEM!$A$59:$AN$457</definedName>
    <definedName name="Z_951F84BC_6E0F_48A5_9328_00C512BF8879_.wvu.FilterData" localSheetId="0" hidden="1">Merged_COEM!$B$59:$AN$457</definedName>
    <definedName name="Z_951F84BC_6E0F_48A5_9328_00C512BF8879_.wvu.FilterData" localSheetId="1" hidden="1">Merged_JOEM!$B$59:$AN$352</definedName>
    <definedName name="Z_9562D2D0_0C41_4023_A1EA_BD1C74059448_.wvu.FilterData" localSheetId="0" hidden="1">Merged_COEM!$B$59:$AN$457</definedName>
    <definedName name="Z_95D890FD_D22B_47CA_BBB1_9ADB62429D3C_.wvu.FilterData" localSheetId="0" hidden="1">Merged_COEM!$B$59:$AN$363</definedName>
    <definedName name="Z_970EE037_F5E5_47AF_896A_0F6222879EBC_.wvu.FilterData" localSheetId="0" hidden="1">Merged_COEM!$A$59:$AN$457</definedName>
    <definedName name="Z_970EE037_F5E5_47AF_896A_0F6222879EBC_.wvu.FilterData" localSheetId="1" hidden="1">Merged_JOEM!$B$59:$AN$329</definedName>
    <definedName name="Z_97218D6F_FBE0_4BB8_82A5_9A2B9CDAE672_.wvu.FilterData" localSheetId="0" hidden="1">Merged_COEM!$B$59:$AN$457</definedName>
    <definedName name="Z_97A9DF88_B70E_4292_BE2C_86AD0A2D47DE_.wvu.FilterData" localSheetId="0" hidden="1">Merged_COEM!$B$59:$AN$457</definedName>
    <definedName name="Z_984B2F44_EE13_4F2D_BD1D_5920AACED939_.wvu.FilterData" localSheetId="0" hidden="1">Merged_COEM!$A$59:$AN$457</definedName>
    <definedName name="Z_984B2F44_EE13_4F2D_BD1D_5920AACED939_.wvu.FilterData" localSheetId="1" hidden="1">Merged_JOEM!$B$59:$AN$352</definedName>
    <definedName name="Z_987E9826_B195_4CEF_A471_A3BC7D54302C_.wvu.FilterData" localSheetId="1" hidden="1">Merged_JOEM!$B$59:$AN$329</definedName>
    <definedName name="Z_990FD16A_9FF3_4588_AE9A_2DC9132A731F_.wvu.FilterData" localSheetId="1" hidden="1">Merged_JOEM!$B$59:$AN$247</definedName>
    <definedName name="Z_99BC1C51_34DC_4BF2_906C_1E31B6171D71_.wvu.FilterData" localSheetId="0" hidden="1">Merged_COEM!$A$59:$AN$457</definedName>
    <definedName name="Z_99BC1C51_34DC_4BF2_906C_1E31B6171D71_.wvu.FilterData" localSheetId="1" hidden="1">Merged_JOEM!$B$59:$AN$329</definedName>
    <definedName name="Z_99E5354C_71C6_436F_9EE1_C848EB01C814_.wvu.FilterData" localSheetId="0" hidden="1">Merged_COEM!$B$59:$AN$59</definedName>
    <definedName name="Z_99E5354C_71C6_436F_9EE1_C848EB01C814_.wvu.FilterData" localSheetId="1" hidden="1">Merged_JOEM!$B$59:$AN$59</definedName>
    <definedName name="Z_9AD1B165_0807_4FC0_AD7A_19295CA7995A_.wvu.FilterData" localSheetId="0" hidden="1">Merged_COEM!$B$59:$AN$59</definedName>
    <definedName name="Z_9AD1B165_0807_4FC0_AD7A_19295CA7995A_.wvu.FilterData" localSheetId="1" hidden="1">Merged_JOEM!$B$59:$AN$59</definedName>
    <definedName name="Z_9B284A23_0F1B_4C7D_B2C2_B10F6E505930_.wvu.FilterData" localSheetId="0" hidden="1">Merged_COEM!$B$59:$AN$457</definedName>
    <definedName name="Z_9B908383_707F_47D3_9642_C5167E466EE6_.wvu.FilterData" localSheetId="0" hidden="1">Merged_COEM!$A$59:$AN$457</definedName>
    <definedName name="Z_9BFBDFBB_2B19_4AA7_AE31_6ACFC5F32A4D_.wvu.FilterData" localSheetId="0" hidden="1">Merged_COEM!$A$59:$AN$457</definedName>
    <definedName name="Z_9D714EDB_35D2_4BA7_9AE2_8FA7614FCB4C_.wvu.FilterData" localSheetId="0" hidden="1">Merged_COEM!$A$59:$AN$457</definedName>
    <definedName name="Z_9D714EDB_35D2_4BA7_9AE2_8FA7614FCB4C_.wvu.FilterData" localSheetId="1" hidden="1">Merged_JOEM!$B$59:$AN$352</definedName>
    <definedName name="Z_9DE5D1E3_34D1_41A1_AF9A_7D2454A346C3_.wvu.FilterData" localSheetId="0" hidden="1">Merged_COEM!$A$59:$AN$457</definedName>
    <definedName name="Z_9E145E8C_2B31_4DB8_B4B0_C616F5D01119_.wvu.FilterData" localSheetId="0" hidden="1">Merged_COEM!$B$59:$AN$59</definedName>
    <definedName name="Z_9F45223C_9767_4C33_8ED0_77D77C44DDED_.wvu.FilterData" localSheetId="1" hidden="1">Merged_JOEM!$B$59:$AN$352</definedName>
    <definedName name="Z_9FCD0F21_6588_4820_B156_FD9CAB29A8E1_.wvu.FilterData" localSheetId="0" hidden="1">Merged_COEM!$B$59:$AN$457</definedName>
    <definedName name="Z_9FCD0F21_6588_4820_B156_FD9CAB29A8E1_.wvu.FilterData" localSheetId="1" hidden="1">Merged_JOEM!$B$59:$AN$247</definedName>
    <definedName name="Z_9FEC5F16_0415_467C_9D43_55FB7EEA0794_.wvu.FilterData" localSheetId="1" hidden="1">Merged_JOEM!$B$59:$AN$352</definedName>
    <definedName name="Z_A0775B09_FAB0_4DE7_9AE6_1D4E50E30721_.wvu.FilterData" localSheetId="1" hidden="1">Merged_JOEM!$B$59:$AN$149</definedName>
    <definedName name="Z_A141A01A_54A2_4CB0_8360_D83511D77EA9_.wvu.FilterData" localSheetId="0" hidden="1">Merged_COEM!$A$59:$AN$457</definedName>
    <definedName name="Z_A141A01A_54A2_4CB0_8360_D83511D77EA9_.wvu.FilterData" localSheetId="1" hidden="1">Merged_JOEM!$B$59:$AN$329</definedName>
    <definedName name="Z_A15A9366_E30F_41B7_BA75_6474B00ABCD6_.wvu.FilterData" localSheetId="0" hidden="1">Merged_COEM!$B$59:$AN$457</definedName>
    <definedName name="Z_A250327B_29D1_494C_9436_0B51910F3323_.wvu.FilterData" localSheetId="0" hidden="1">Merged_COEM!$B$59:$AN$457</definedName>
    <definedName name="Z_A2A917F4_F661_4683_88C9_57D64E10A4C2_.wvu.FilterData" localSheetId="0" hidden="1">Merged_COEM!$B$59:$AN$457</definedName>
    <definedName name="Z_A2C66332_A809_458E_971B_FDB6D62C74C3_.wvu.FilterData" localSheetId="0" hidden="1">Merged_COEM!$B$59:$AN$457</definedName>
    <definedName name="Z_A2C66332_A809_458E_971B_FDB6D62C74C3_.wvu.FilterData" localSheetId="1" hidden="1">Merged_JOEM!$A$59:$AN$329</definedName>
    <definedName name="Z_A2E8CE38_D15E_4374_89B2_69D9421C4465_.wvu.FilterData" localSheetId="0" hidden="1">Merged_COEM!$B$59:$AN$363</definedName>
    <definedName name="Z_A2E8CE38_D15E_4374_89B2_69D9421C4465_.wvu.FilterData" localSheetId="1" hidden="1">Merged_JOEM!$B$59:$AN$329</definedName>
    <definedName name="Z_A2ED90D5_0AE2_4182_9A3F_E75804CB6440_.wvu.FilterData" localSheetId="0" hidden="1">Merged_COEM!$B$59:$AN$457</definedName>
    <definedName name="Z_A301D847_2FFF_4123_8B9E_71D3C55C5D57_.wvu.FilterData" localSheetId="1" hidden="1">Merged_JOEM!$B$59:$AN$352</definedName>
    <definedName name="Z_A41FDE28_6FFB_43B6_B43B_9101088A5207_.wvu.FilterData" localSheetId="0" hidden="1">Merged_COEM!$B$59:$AN$59</definedName>
    <definedName name="Z_A4227727_9F71_47E1_8C2E_042438D3D073_.wvu.FilterData" localSheetId="0" hidden="1">Merged_COEM!$B$59:$AN$59</definedName>
    <definedName name="Z_A58F3997_443C_4DCF_86E4_239E19CE6911_.wvu.FilterData" localSheetId="1" hidden="1">Merged_JOEM!$B$59:$AN$329</definedName>
    <definedName name="Z_A660862E_E137_45E6_9126_F71C85FD8B0C_.wvu.FilterData" localSheetId="0" hidden="1">Merged_COEM!$B$59:$AN$59</definedName>
    <definedName name="Z_A663A7DA_D86D_4DEF_9BFD_5DB8AD74E021_.wvu.FilterData" localSheetId="0" hidden="1">Merged_COEM!$B$59:$AN$457</definedName>
    <definedName name="Z_A6A46D6D_F867_4FA0_8E53_62A7F47A4E88_.wvu.FilterData" localSheetId="0" hidden="1">Merged_COEM!$P$59:$P$458</definedName>
    <definedName name="Z_A744FF6C_D2CD_4F7F_AB46_8716E1600217_.wvu.FilterData" localSheetId="0" hidden="1">Merged_COEM!$B$59:$AN$59</definedName>
    <definedName name="Z_A7D380F0_390E_41B2_8D7C_8A5C5BADE80E_.wvu.FilterData" localSheetId="0" hidden="1">Merged_COEM!$A$59:$AN$457</definedName>
    <definedName name="Z_A7D380F0_390E_41B2_8D7C_8A5C5BADE80E_.wvu.FilterData" localSheetId="1" hidden="1">Merged_JOEM!$B$59:$AN$352</definedName>
    <definedName name="Z_A80C58AC_7711_4725_9728_2B160A2FD85C_.wvu.FilterData" localSheetId="1" hidden="1">Merged_JOEM!$B$59:$AN$329</definedName>
    <definedName name="Z_A836B445_4F59_4535_9297_85C0D2ED9ECD_.wvu.FilterData" localSheetId="0" hidden="1">Merged_COEM!$A$59:$AN$457</definedName>
    <definedName name="Z_A872A925_F97A_4BCF_ADA0_5A890430B25E_.wvu.FilterData" localSheetId="0" hidden="1">Merged_COEM!$A$59:$AN$457</definedName>
    <definedName name="Z_A872A925_F97A_4BCF_ADA0_5A890430B25E_.wvu.FilterData" localSheetId="1" hidden="1">Merged_JOEM!$B$59:$AN$352</definedName>
    <definedName name="Z_A900D3DA_4757_44F2_A30D_7024A78DF3F0_.wvu.FilterData" localSheetId="0" hidden="1">Merged_COEM!$A$59:$AN$457</definedName>
    <definedName name="Z_A97F1F0F_D4DA_4DCF_90A4_C17A9941DAFC_.wvu.FilterData" localSheetId="0" hidden="1">Merged_COEM!$B$59:$AN$457</definedName>
    <definedName name="Z_AA08188C_4214_4528_ACD9_C2614CA84F28_.wvu.FilterData" localSheetId="0" hidden="1">Merged_COEM!$B$59:$AN$457</definedName>
    <definedName name="Z_AA3A2856_F934_43FD_A71B_100B2ECD9F4A_.wvu.FilterData" localSheetId="0" hidden="1">Merged_COEM!$B$59:$AN$59</definedName>
    <definedName name="Z_AA85FADB_94FF_41A1_80F2_8EF99C6BD443_.wvu.FilterData" localSheetId="0" hidden="1">Merged_COEM!$B$59:$AN$59</definedName>
    <definedName name="Z_AB5B9EA7_3D5B_4C61_9D01_380D7E46D55A_.wvu.FilterData" localSheetId="0" hidden="1">Merged_COEM!$A$59:$AN$224</definedName>
    <definedName name="Z_AB8A5668_D9AB_4435_929C_EC5CD32EE891_.wvu.FilterData" localSheetId="0" hidden="1">Merged_COEM!$B$59:$AN$457</definedName>
    <definedName name="Z_ABE1B979_D75D_42A3_AB3C_1BC48A1ABE90_.wvu.FilterData" localSheetId="0" hidden="1">Merged_COEM!$B$59:$AN$457</definedName>
    <definedName name="Z_AC999F38_EF0E_452F_99C6_511671044A11_.wvu.FilterData" localSheetId="0" hidden="1">Merged_COEM!$B$59:$AN$457</definedName>
    <definedName name="Z_AC999F38_EF0E_452F_99C6_511671044A11_.wvu.FilterData" localSheetId="1" hidden="1">Merged_JOEM!$B$59:$AN$59</definedName>
    <definedName name="Z_AD0FF98A_2F3B_40F7_861D_434AA89A29DD_.wvu.FilterData" localSheetId="0" hidden="1">Merged_COEM!$A$59:$AN$457</definedName>
    <definedName name="Z_AD27B5B3_C4F2_4AB4_889A_203E2C0A7B22_.wvu.FilterData" localSheetId="0" hidden="1">Merged_COEM!$A$59:$AN$457</definedName>
    <definedName name="Z_AD31D473_ABF1_4543_84A5_D817CF174F0C_.wvu.FilterData" localSheetId="0" hidden="1">Merged_COEM!$B$59:$AN$457</definedName>
    <definedName name="Z_ADD46B79_F7F7_46DE_9772_2E93369E66DE_.wvu.FilterData" localSheetId="0" hidden="1">Merged_COEM!$B$59:$AN$457</definedName>
    <definedName name="Z_ADD81405_E6B7_41C3_A379_D812EDE6C6DE_.wvu.FilterData" localSheetId="0" hidden="1">Merged_COEM!$A$59:$AN$457</definedName>
    <definedName name="Z_AEA1E269_51AD_49F9_AF94_73DA4275CBCE_.wvu.FilterData" localSheetId="1" hidden="1">Merged_JOEM!$B$59:$AN$247</definedName>
    <definedName name="Z_AF189699_1222_40FF_ACE8_2099FF14FAC9_.wvu.FilterData" localSheetId="0" hidden="1">Merged_COEM!$A$59:$AN$457</definedName>
    <definedName name="Z_AF189699_1222_40FF_ACE8_2099FF14FAC9_.wvu.FilterData" localSheetId="1" hidden="1">Merged_JOEM!$B$59:$AN$352</definedName>
    <definedName name="Z_AFC1A459_0CFD_449E_852E_780E257CA969_.wvu.FilterData" localSheetId="0" hidden="1">Merged_COEM!$A$59:$AN$457</definedName>
    <definedName name="Z_AFC1A459_0CFD_449E_852E_780E257CA969_.wvu.FilterData" localSheetId="1" hidden="1">Merged_JOEM!$B$59:$AN$352</definedName>
    <definedName name="Z_B06D242B_D21C_41E5_82AB_BA350B34DB54_.wvu.FilterData" localSheetId="0" hidden="1">Merged_COEM!$A$59:$AN$457</definedName>
    <definedName name="Z_B0D4B0A9_441A_40CA_8004_F6D98B3003DF_.wvu.FilterData" localSheetId="0" hidden="1">Merged_COEM!$B$59:$AN$457</definedName>
    <definedName name="Z_B1055908_6224_4011_925E_7C2E1172AE70_.wvu.FilterData" localSheetId="0" hidden="1">Merged_COEM!$A$59:$AN$457</definedName>
    <definedName name="Z_B1055908_6224_4011_925E_7C2E1172AE70_.wvu.FilterData" localSheetId="1" hidden="1">Merged_JOEM!$B$59:$AN$352</definedName>
    <definedName name="Z_B1BAE94B_9F00_4EF3_A8CE_FFF8D917D97C_.wvu.FilterData" localSheetId="0" hidden="1">Merged_COEM!$B$59:$AN$457</definedName>
    <definedName name="Z_B28487AD_1FF3_420C_9816_908EA83E5D3C_.wvu.FilterData" localSheetId="0" hidden="1">Merged_COEM!$A$59:$AN$457</definedName>
    <definedName name="Z_B28487AD_1FF3_420C_9816_908EA83E5D3C_.wvu.FilterData" localSheetId="1" hidden="1">Merged_JOEM!$B$59:$AN$59</definedName>
    <definedName name="Z_B28746A6_3784_4E4C_9E3E_05917653FE5F_.wvu.FilterData" localSheetId="0" hidden="1">Merged_COEM!$B$59:$AN$457</definedName>
    <definedName name="Z_B2C470A8_EA38_4E8A_AFC7_3088AC1C6257_.wvu.FilterData" localSheetId="0" hidden="1">Merged_COEM!$B$59:$AN$457</definedName>
    <definedName name="Z_B2EC619E_F51B_483E_9AAF_517D4B41291A_.wvu.FilterData" localSheetId="0" hidden="1">Merged_COEM!$A$59:$AN$457</definedName>
    <definedName name="Z_B3AB6DAA_41F0_4EE2_8B00_F7180AC3BF7E_.wvu.FilterData" localSheetId="1" hidden="1">Merged_JOEM!$B$59:$AN$352</definedName>
    <definedName name="Z_B3C086B7_C71E_4A43_AC71_93C9CD26D0B5_.wvu.FilterData" localSheetId="0" hidden="1">Merged_COEM!$B$59:$AN$363</definedName>
    <definedName name="Z_B3C086B7_C71E_4A43_AC71_93C9CD26D0B5_.wvu.FilterData" localSheetId="1" hidden="1">Merged_JOEM!$B$59:$AN$247</definedName>
    <definedName name="Z_B3CBA697_396C_49AA_95DB_637C81CB8DF9_.wvu.FilterData" localSheetId="0" hidden="1">Merged_COEM!$B$59:$AN$457</definedName>
    <definedName name="Z_B3D249B3_F897_444B_A67E_E6939251C5B3_.wvu.FilterData" localSheetId="1" hidden="1">Merged_JOEM!$B$59:$AN$352</definedName>
    <definedName name="Z_B499B82B_96ED_4CBF_BFE1_5CA7DAD3BC0F_.wvu.FilterData" localSheetId="0" hidden="1">Merged_COEM!$B$59:$AN$457</definedName>
    <definedName name="Z_B4A86492_91CA_4B88_905A_7180E7C62EB2_.wvu.FilterData" localSheetId="0" hidden="1">Merged_COEM!$A$59:$AN$457</definedName>
    <definedName name="Z_B532AA05_9EB4_46DE_A45A_E34C29A069AA_.wvu.FilterData" localSheetId="0" hidden="1">Merged_COEM!$B$59:$AN$457</definedName>
    <definedName name="Z_B54D8A4B_BE39_481D_84D7_4F280C2EA516_.wvu.FilterData" localSheetId="0" hidden="1">Merged_COEM!$A$59:$AN$457</definedName>
    <definedName name="Z_B54D8A4B_BE39_481D_84D7_4F280C2EA516_.wvu.FilterData" localSheetId="1" hidden="1">Merged_JOEM!$B$59:$AN$352</definedName>
    <definedName name="Z_B562E70C_2A1E_48DF_BB71_B13898DA0A62_.wvu.FilterData" localSheetId="0" hidden="1">Merged_COEM!$B$59:$AN$363</definedName>
    <definedName name="Z_B63DD65C_9EF8_4E01_9252_9D7B6691A477_.wvu.FilterData" localSheetId="0" hidden="1">Merged_COEM!$B$59:$AN$59</definedName>
    <definedName name="Z_B6B30A94_A4FB_42AF_BB3D_564C0E1E2210_.wvu.FilterData" localSheetId="0" hidden="1">Merged_COEM!$B$59:$AN$59</definedName>
    <definedName name="Z_B6B30A94_A4FB_42AF_BB3D_564C0E1E2210_.wvu.FilterData" localSheetId="1" hidden="1">Merged_JOEM!$B$59:$AN$59</definedName>
    <definedName name="Z_B6ED238C_0DE9_471E_909B_1EAB15BEA059_.wvu.FilterData" localSheetId="0" hidden="1">Merged_COEM!$P$59:$P$458</definedName>
    <definedName name="Z_B9EFE5C6_68FB_4933_972C_7F8BD5F2D994_.wvu.FilterData" localSheetId="1" hidden="1">Merged_JOEM!$S$60:$S$352</definedName>
    <definedName name="Z_BBF1917C_086C_4375_B9C9_44D06983F7F5_.wvu.FilterData" localSheetId="0" hidden="1">Merged_COEM!$B$59:$AN$457</definedName>
    <definedName name="Z_BC173873_A7A3_429A_A2F2_06B8E17D4E2D_.wvu.FilterData" localSheetId="0" hidden="1">Merged_COEM!$P$59:$P$458</definedName>
    <definedName name="Z_BC173873_A7A3_429A_A2F2_06B8E17D4E2D_.wvu.FilterData" localSheetId="1" hidden="1">Merged_JOEM!$B$59:$AN$59</definedName>
    <definedName name="Z_BC9E3217_B55A_4318_BC37_B4A44F3EFD84_.wvu.FilterData" localSheetId="0" hidden="1">Merged_COEM!$B$59:$AN$457</definedName>
    <definedName name="Z_BCA8DD9F_034E_4FA8_9E78_7C48E88504CC_.wvu.FilterData" localSheetId="0" hidden="1">Merged_COEM!$B$59:$AN$363</definedName>
    <definedName name="Z_BCE99E97_CE8F_4575_BF43_E13B513D810F_.wvu.FilterData" localSheetId="0" hidden="1">Merged_COEM!$B$59:$AN$457</definedName>
    <definedName name="Z_BD8FF058_B31E_4C72_A923_312AF439B99F_.wvu.FilterData" localSheetId="0" hidden="1">Merged_COEM!$A$59:$AN$457</definedName>
    <definedName name="Z_BD8FF058_B31E_4C72_A923_312AF439B99F_.wvu.FilterData" localSheetId="1" hidden="1">Merged_JOEM!$B$59:$AN$352</definedName>
    <definedName name="Z_BE7BA0FA_2892_4827_BA29_74B6E16E353B_.wvu.FilterData" localSheetId="0" hidden="1">Merged_COEM!$A$59:$AN$457</definedName>
    <definedName name="Z_BECCF56E_D016_4416_89DC_61E6A6FE3DA2_.wvu.FilterData" localSheetId="0" hidden="1">Merged_COEM!$B$59:$AN$363</definedName>
    <definedName name="Z_BECCF56E_D016_4416_89DC_61E6A6FE3DA2_.wvu.FilterData" localSheetId="1" hidden="1">Merged_JOEM!$B$59:$AN$247</definedName>
    <definedName name="Z_BEE26344_5F89_46BE_ADCC_85D6BF33A053_.wvu.FilterData" localSheetId="0" hidden="1">Merged_COEM!$A$59:$AN$457</definedName>
    <definedName name="Z_BEE26344_5F89_46BE_ADCC_85D6BF33A053_.wvu.FilterData" localSheetId="1" hidden="1">Merged_JOEM!$B$59:$AN$352</definedName>
    <definedName name="Z_BF1F7491_F461_4810_B06E_8AF629E4946B_.wvu.FilterData" localSheetId="0" hidden="1">Merged_COEM!$B$59:$AN$457</definedName>
    <definedName name="Z_BF7A1F8F_74AD_4DDA_B23C_B5C3DB65C08A_.wvu.FilterData" localSheetId="1" hidden="1">Merged_JOEM!$B$59:$AN$352</definedName>
    <definedName name="Z_BFE28FD3_FC05_47D2_B394_F3516A4D0AB3_.wvu.FilterData" localSheetId="0" hidden="1">Merged_COEM!$B$59:$AN$59</definedName>
    <definedName name="Z_C0CF9A17_D21E_4227_B983_DCF27F632817_.wvu.FilterData" localSheetId="0" hidden="1">Merged_COEM!$B$59:$AN$457</definedName>
    <definedName name="Z_C0CF9A17_D21E_4227_B983_DCF27F632817_.wvu.FilterData" localSheetId="1" hidden="1">Merged_JOEM!$B$59:$AN$329</definedName>
    <definedName name="Z_C0E51FCA_4F01_4943_98A0_011C2CAE2D2E_.wvu.FilterData" localSheetId="0" hidden="1">Merged_COEM!$B$59:$AN$59</definedName>
    <definedName name="Z_C0F8B497_FB1A_45EA_9D03_2183FFE54A49_.wvu.FilterData" localSheetId="1" hidden="1">Merged_JOEM!$B$59:$AN$247</definedName>
    <definedName name="Z_C2303EBD_E6D7_4FF7_845D_A3B248E6EFF5_.wvu.FilterData" localSheetId="1" hidden="1">Merged_JOEM!$B$59:$AN$352</definedName>
    <definedName name="Z_C2696AF7_27E8_45F8_B799_3CB540EACDD7_.wvu.FilterData" localSheetId="0" hidden="1">Merged_COEM!$A$59:$AN$457</definedName>
    <definedName name="Z_C2696AF7_27E8_45F8_B799_3CB540EACDD7_.wvu.FilterData" localSheetId="1" hidden="1">Merged_JOEM!$B$59:$AN$329</definedName>
    <definedName name="Z_C2BC807A_4231_4D9F_A0E3_91083B1E2121_.wvu.FilterData" localSheetId="0" hidden="1">Merged_COEM!$B$59:$AN$457</definedName>
    <definedName name="Z_C2BC807A_4231_4D9F_A0E3_91083B1E2121_.wvu.FilterData" localSheetId="1" hidden="1">Merged_JOEM!$B$59:$AN$59</definedName>
    <definedName name="Z_C2CCA076_8851_43CC_9A1E_2FD22C7E2390_.wvu.FilterData" localSheetId="0" hidden="1">Merged_COEM!$A$59:$AN$457</definedName>
    <definedName name="Z_C2CCA076_8851_43CC_9A1E_2FD22C7E2390_.wvu.FilterData" localSheetId="1" hidden="1">Merged_JOEM!$B$59:$AN$352</definedName>
    <definedName name="Z_C36428D0_4662_4A3F_8269_04B9F62FB882_.wvu.FilterData" localSheetId="0" hidden="1">Merged_COEM!$B$59:$AN$457</definedName>
    <definedName name="Z_C3B26110_BB96_4041_9E86_8FB1D3595EC3_.wvu.FilterData" localSheetId="0" hidden="1">Merged_COEM!$P$59:$P$458</definedName>
    <definedName name="Z_C477A7B9_FAF8_4542_B07F_F4099E2D59B5_.wvu.FilterData" localSheetId="0" hidden="1">Merged_COEM!$A$59:$AN$457</definedName>
    <definedName name="Z_C477A7B9_FAF8_4542_B07F_F4099E2D59B5_.wvu.FilterData" localSheetId="1" hidden="1">Merged_JOEM!$B$59:$AN$352</definedName>
    <definedName name="Z_C6889E15_1A62_4F54_A8B7_B3679CC028D9_.wvu.FilterData" localSheetId="0" hidden="1">Merged_COEM!$A$59:$AN$457</definedName>
    <definedName name="Z_C6889E15_1A62_4F54_A8B7_B3679CC028D9_.wvu.FilterData" localSheetId="1" hidden="1">Merged_JOEM!$B$59:$AN$352</definedName>
    <definedName name="Z_C7A6A23E_4C1C_429E_8618_735338FCA80B_.wvu.FilterData" localSheetId="0" hidden="1">Merged_COEM!$A$59:$AN$457</definedName>
    <definedName name="Z_C7A6A23E_4C1C_429E_8618_735338FCA80B_.wvu.FilterData" localSheetId="1" hidden="1">Merged_JOEM!$B$59:$AN$329</definedName>
    <definedName name="Z_C94451EF_7A3E_4D72_B5A4_3D1B193192CC_.wvu.FilterData" localSheetId="0" hidden="1">Merged_COEM!$A$59:$AN$457</definedName>
    <definedName name="Z_C94451EF_7A3E_4D72_B5A4_3D1B193192CC_.wvu.FilterData" localSheetId="1" hidden="1">Merged_JOEM!$B$59:$AN$329</definedName>
    <definedName name="Z_C9E42B05_B52A_4A11_A52C_322A33FD04AC_.wvu.FilterData" localSheetId="1" hidden="1">Merged_JOEM!$B$59:$AN$352</definedName>
    <definedName name="Z_CA610046_2946_4C6D_A575_B33B2261CDA0_.wvu.FilterData" localSheetId="0" hidden="1">Merged_COEM!$A$59:$AN$457</definedName>
    <definedName name="Z_CA610046_2946_4C6D_A575_B33B2261CDA0_.wvu.FilterData" localSheetId="1" hidden="1">Merged_JOEM!$B$59:$AN$352</definedName>
    <definedName name="Z_CB2D8F44_72B6_4784_85C6_8C82D3B41596_.wvu.FilterData" localSheetId="0" hidden="1">Merged_COEM!$A$59:$AN$457</definedName>
    <definedName name="Z_CB878EEF_D456_4AC2_A47A_33FB11DA205A_.wvu.FilterData" localSheetId="0" hidden="1">Merged_COEM!$A$59:$AN$457</definedName>
    <definedName name="Z_CC3F580C_15C7_4259_B4F0_2E2F4C5CDBDE_.wvu.FilterData" localSheetId="0" hidden="1">Merged_COEM!$A$59:$AN$457</definedName>
    <definedName name="Z_CC3F580C_15C7_4259_B4F0_2E2F4C5CDBDE_.wvu.FilterData" localSheetId="1" hidden="1">Merged_JOEM!$B$59:$AN$352</definedName>
    <definedName name="Z_CC487568_3956_4F08_A6E4_B2BC54D2ECDB_.wvu.FilterData" localSheetId="0" hidden="1">Merged_COEM!$A$59:$AN$457</definedName>
    <definedName name="Z_CD235416_A5FA_481B_8E55_C60A832823B9_.wvu.FilterData" localSheetId="0" hidden="1">Merged_COEM!$B$59:$AN$457</definedName>
    <definedName name="Z_CD27DB33_53E8_44D2_9D7B_46C7E0D8406D_.wvu.FilterData" localSheetId="1" hidden="1">Merged_JOEM!$B$59:$AN$59</definedName>
    <definedName name="Z_CDA0C6D7_3A34_4603_A386_6EC3B3F2C1A3_.wvu.FilterData" localSheetId="0" hidden="1">Merged_COEM!$B$59:$AN$59</definedName>
    <definedName name="Z_CDBB1A2A_231D_4FFC_9270_4805D06A351E_.wvu.FilterData" localSheetId="0" hidden="1">Merged_COEM!$A$59:$AN$457</definedName>
    <definedName name="Z_CDBB1A2A_231D_4FFC_9270_4805D06A351E_.wvu.FilterData" localSheetId="1" hidden="1">Merged_JOEM!$B$59:$AN$352</definedName>
    <definedName name="Z_CE1AD879_4E3E_419F_98AE_AEB21B971F2A_.wvu.FilterData" localSheetId="0" hidden="1">Merged_COEM!$A$59:$AN$457</definedName>
    <definedName name="Z_CE1AD879_4E3E_419F_98AE_AEB21B971F2A_.wvu.FilterData" localSheetId="1" hidden="1">Merged_JOEM!$B$59:$AN$352</definedName>
    <definedName name="Z_CE53B601_5089_4DCD_884E_E31984E57AA7_.wvu.FilterData" localSheetId="0" hidden="1">Merged_COEM!$A$59:$AN$457</definedName>
    <definedName name="Z_CE6E4FDD_C5AA_420F_AF49_516E16308BAD_.wvu.FilterData" localSheetId="0" hidden="1">Merged_COEM!$A$59:$AN$457</definedName>
    <definedName name="Z_CE6E4FDD_C5AA_420F_AF49_516E16308BAD_.wvu.FilterData" localSheetId="1" hidden="1">Merged_JOEM!$B$59:$AN$352</definedName>
    <definedName name="Z_CEA010CE_4499_4072_B3D6_4AE9AD81ECB0_.wvu.FilterData" localSheetId="0" hidden="1">Merged_COEM!$A$59:$AN$457</definedName>
    <definedName name="Z_CEBE8AC3_188B_4F97_A24F_371A11C4421A_.wvu.FilterData" localSheetId="0" hidden="1">Merged_COEM!$B$59:$AN$59</definedName>
    <definedName name="Z_CF191CDA_59C7_49C3_BC89_1051D296C6BE_.wvu.FilterData" localSheetId="0" hidden="1">Merged_COEM!$B$59:$AN$363</definedName>
    <definedName name="Z_CF191CDA_59C7_49C3_BC89_1051D296C6BE_.wvu.FilterData" localSheetId="1" hidden="1">Merged_JOEM!$A$59:$AN$247</definedName>
    <definedName name="Z_CF789F89_E944_4123_99BC_A68BDCD5854E_.wvu.FilterData" localSheetId="0" hidden="1">Merged_COEM!$A$59:$AN$457</definedName>
    <definedName name="Z_CF84BCBE_BE22_4A6D_8717_6A7CF544566C_.wvu.FilterData" localSheetId="1" hidden="1">Merged_JOEM!$S$60:$S$352</definedName>
    <definedName name="Z_CFDF51A4_31D6_4E09_9872_4D69918FBCA4_.wvu.FilterData" localSheetId="0" hidden="1">Merged_COEM!$B$59:$AN$457</definedName>
    <definedName name="Z_D0096B09_6024_4046_A071_BB2ADE9AF94F_.wvu.FilterData" localSheetId="0" hidden="1">Merged_COEM!$A$59:$AN$457</definedName>
    <definedName name="Z_D0096B09_6024_4046_A071_BB2ADE9AF94F_.wvu.FilterData" localSheetId="1" hidden="1">Merged_JOEM!$B$59:$AN$329</definedName>
    <definedName name="Z_D02104D3_51B8_4533_A2F3_8DEEA8EA85DE_.wvu.FilterData" localSheetId="0" hidden="1">Merged_COEM!$B$59:$AN$457</definedName>
    <definedName name="Z_D086E2C8_DBDB_447C_AEAF_4D570D675B0D_.wvu.FilterData" localSheetId="0" hidden="1">Merged_COEM!$B$59:$AN$457</definedName>
    <definedName name="Z_D131D081_51AB_4706_8149_EB5842E49799_.wvu.FilterData" localSheetId="1" hidden="1">Merged_JOEM!$B$59:$AN$329</definedName>
    <definedName name="Z_D1D09CFA_5A55_4AF4_BC5F_E716ACB8975E_.wvu.FilterData" localSheetId="0" hidden="1">Merged_COEM!$B$59:$AN$457</definedName>
    <definedName name="Z_D1D09CFA_5A55_4AF4_BC5F_E716ACB8975E_.wvu.FilterData" localSheetId="1" hidden="1">Merged_JOEM!$B$59:$AN$329</definedName>
    <definedName name="Z_D27A9719_CA1F_4F10_B026_6793A25D97CF_.wvu.FilterData" localSheetId="0" hidden="1">Merged_COEM!$B$59:$AN$59</definedName>
    <definedName name="Z_D27A9719_CA1F_4F10_B026_6793A25D97CF_.wvu.FilterData" localSheetId="1" hidden="1">Merged_JOEM!$B$59:$AN$59</definedName>
    <definedName name="Z_D33AC7AF_C8AB_4CE9_94C7_9237011A5FC3_.wvu.FilterData" localSheetId="0" hidden="1">Merged_COEM!$B$59:$AN$457</definedName>
    <definedName name="Z_D33AC7AF_C8AB_4CE9_94C7_9237011A5FC3_.wvu.FilterData" localSheetId="1" hidden="1">Merged_JOEM!$B$59:$AN$329</definedName>
    <definedName name="Z_D38342FB_44F2_4C40_B39A_DFD93C1F7369_.wvu.FilterData" localSheetId="0" hidden="1">Merged_COEM!$A$59:$AN$457</definedName>
    <definedName name="Z_D41295E5_0507_4FFC_9DE6_9C52285F0275_.wvu.FilterData" localSheetId="0" hidden="1">Merged_COEM!$B$59:$AN$457</definedName>
    <definedName name="Z_D4D31799_D309_49FE_A753_935575949FDF_.wvu.FilterData" localSheetId="0" hidden="1">Merged_COEM!$B$59:$AN$457</definedName>
    <definedName name="Z_D4D31799_D309_49FE_A753_935575949FDF_.wvu.FilterData" localSheetId="1" hidden="1">Merged_JOEM!$B$59:$AN$59</definedName>
    <definedName name="Z_D5495B41_8856_434C_AE51_6C7F28A4892B_.wvu.FilterData" localSheetId="0" hidden="1">Merged_COEM!$A$59:$AN$457</definedName>
    <definedName name="Z_D5495B41_8856_434C_AE51_6C7F28A4892B_.wvu.FilterData" localSheetId="1" hidden="1">Merged_JOEM!$B$59:$AN$352</definedName>
    <definedName name="Z_D5ACA420_0704_4A7B_8271_EFB400689CE3_.wvu.FilterData" localSheetId="0" hidden="1">Merged_COEM!$B$59:$AN$59</definedName>
    <definedName name="Z_D5ACA420_0704_4A7B_8271_EFB400689CE3_.wvu.FilterData" localSheetId="1" hidden="1">Merged_JOEM!$B$59:$AN$59</definedName>
    <definedName name="Z_D6832C49_66A5_40BB_A73B_0C25E4D9B698_.wvu.FilterData" localSheetId="0" hidden="1">Merged_COEM!$B$59:$AN$59</definedName>
    <definedName name="Z_D68AA120_23E6_4E33_B593_B08CB8C9A9E2_.wvu.FilterData" localSheetId="0" hidden="1">Merged_COEM!$A$59:$AN$457</definedName>
    <definedName name="Z_D6B6CCCC_9FFF_4FFF_98B0_4EA5B228ED4B_.wvu.FilterData" localSheetId="0" hidden="1">Merged_COEM!$A$59:$AN$457</definedName>
    <definedName name="Z_D872AF61_C529_4DF8_A0AD_23C1DBB7ABFF_.wvu.FilterData" localSheetId="0" hidden="1">Merged_COEM!$B$59:$AN$457</definedName>
    <definedName name="Z_D96D1389_4C8F_47A3_9E16_746F53899CC4_.wvu.FilterData" localSheetId="0" hidden="1">Merged_COEM!$A$59:$AN$457</definedName>
    <definedName name="Z_DA60DB17_D662_44C5_A44E_0215B156F1CB_.wvu.FilterData" localSheetId="0" hidden="1">Merged_COEM!$B$59:$AN$457</definedName>
    <definedName name="Z_DA60DB17_D662_44C5_A44E_0215B156F1CB_.wvu.FilterData" localSheetId="1" hidden="1">Merged_JOEM!$B$59:$AN$59</definedName>
    <definedName name="Z_DA781726_B906_42BF_9F10_92770707708D_.wvu.FilterData" localSheetId="0" hidden="1">Merged_COEM!$B$59:$AN$59</definedName>
    <definedName name="Z_DAA8F091_E546_42D7_9E34_AA0C266FAE9C_.wvu.FilterData" localSheetId="1" hidden="1">Merged_JOEM!$B$59:$AN$329</definedName>
    <definedName name="Z_DB3D53BC_032F_471F_94FC_E9876370C211_.wvu.FilterData" localSheetId="0" hidden="1">Merged_COEM!$B$59:$AN$457</definedName>
    <definedName name="Z_DCB49D15_4EC2_40E2_99C4_E04CD61EACEB_.wvu.FilterData" localSheetId="0" hidden="1">Merged_COEM!$A$59:$AN$457</definedName>
    <definedName name="Z_DD788658_D329_4BC9_A4CF_42A7BA14B6A8_.wvu.FilterData" localSheetId="0" hidden="1">Merged_COEM!$A$59:$AN$457</definedName>
    <definedName name="Z_DD788658_D329_4BC9_A4CF_42A7BA14B6A8_.wvu.FilterData" localSheetId="1" hidden="1">Merged_JOEM!$B$59:$AN$352</definedName>
    <definedName name="Z_DDB52F07_9CA6_4C4D_B256_178082EC8245_.wvu.FilterData" localSheetId="0" hidden="1">Merged_COEM!$B$59:$AN$457</definedName>
    <definedName name="Z_DDB52F07_9CA6_4C4D_B256_178082EC8245_.wvu.FilterData" localSheetId="1" hidden="1">Merged_JOEM!$B$59:$AN$59</definedName>
    <definedName name="Z_DE7792AA_5050_4583_A5BB_E5DDC52489C5_.wvu.FilterData" localSheetId="0" hidden="1">Merged_COEM!$B$59:$AN$457</definedName>
    <definedName name="Z_DE7792AA_5050_4583_A5BB_E5DDC52489C5_.wvu.FilterData" localSheetId="1" hidden="1">Merged_JOEM!$B$59:$AN$59</definedName>
    <definedName name="Z_E058DDBE_ED0A_4CA8_8C04_26D1B7AA285A_.wvu.FilterData" localSheetId="0" hidden="1">Merged_COEM!$A$59:$AN$457</definedName>
    <definedName name="Z_E058DDBE_ED0A_4CA8_8C04_26D1B7AA285A_.wvu.FilterData" localSheetId="1" hidden="1">Merged_JOEM!$B$59:$AN$352</definedName>
    <definedName name="Z_E0DA618F_5168_4BDA_B90D_1071596CF2FC_.wvu.FilterData" localSheetId="0" hidden="1">Merged_COEM!$B$59:$AN$59</definedName>
    <definedName name="Z_E0F05845_7B3E_4BDE_9641_919043CF8853_.wvu.FilterData" localSheetId="0" hidden="1">Merged_COEM!$B$59:$AN$457</definedName>
    <definedName name="Z_E11D25D0_2BF3_48B3_9FBC_3B6D0D0AF949_.wvu.FilterData" localSheetId="0" hidden="1">Merged_COEM!$A$59:$AN$457</definedName>
    <definedName name="Z_E11D25D0_2BF3_48B3_9FBC_3B6D0D0AF949_.wvu.FilterData" localSheetId="1" hidden="1">Merged_JOEM!$B$59:$AN$352</definedName>
    <definedName name="Z_E12EC836_80E0_45EE_A6D0_34069B8708A0_.wvu.FilterData" localSheetId="0" hidden="1">Merged_COEM!$A$59:$AN$457</definedName>
    <definedName name="Z_E12EC836_80E0_45EE_A6D0_34069B8708A0_.wvu.FilterData" localSheetId="1" hidden="1">Merged_JOEM!$B$59:$AN$352</definedName>
    <definedName name="Z_E1B94D21_F287_4F41_9617_C295A38D55E8_.wvu.FilterData" localSheetId="0" hidden="1">Merged_COEM!$B$59:$AN$457</definedName>
    <definedName name="Z_E1B94D21_F287_4F41_9617_C295A38D55E8_.wvu.FilterData" localSheetId="1" hidden="1">Merged_JOEM!$B$59:$AN$329</definedName>
    <definedName name="Z_E22C7180_8318_4063_B51E_CCE57C69952C_.wvu.FilterData" localSheetId="1" hidden="1">Merged_JOEM!$B$59:$AN$247</definedName>
    <definedName name="Z_E2F01DF1_5235_4931_B0AA_790594455BB6_.wvu.FilterData" localSheetId="0" hidden="1">Merged_COEM!$A$59:$AN$457</definedName>
    <definedName name="Z_E303130D_521C_4974_9156_33CA4AC320F9_.wvu.FilterData" localSheetId="0" hidden="1">Merged_COEM!$A$59:$AN$457</definedName>
    <definedName name="Z_E303130D_521C_4974_9156_33CA4AC320F9_.wvu.FilterData" localSheetId="1" hidden="1">Merged_JOEM!$B$59:$AN$329</definedName>
    <definedName name="Z_E36B2453_F811_41EA_9FD1_7FA18414D43B_.wvu.FilterData" localSheetId="1" hidden="1">Merged_JOEM!$B$59:$AN$352</definedName>
    <definedName name="Z_E51951AC_4BE1_43BB_9EF9_3A103CBA1EDF_.wvu.FilterData" localSheetId="1" hidden="1">Merged_JOEM!$B$59:$AN$247</definedName>
    <definedName name="Z_E5B6C117_544A_4A15_9506_72CFAF8D0D1D_.wvu.FilterData" localSheetId="0" hidden="1">Merged_COEM!$A$59:$AN$457</definedName>
    <definedName name="Z_E6141633_D7E6_4C6C_8705_4DA7F2940436_.wvu.FilterData" localSheetId="0" hidden="1">Merged_COEM!$A$59:$AN$457</definedName>
    <definedName name="Z_E6180E73_1E02_47C0_826F_065429E1DBB3_.wvu.FilterData" localSheetId="0" hidden="1">Merged_COEM!$B$59:$AN$59</definedName>
    <definedName name="Z_E6637879_26CD_45BB_85B9_AB81FCEF6B80_.wvu.FilterData" localSheetId="0" hidden="1">Merged_COEM!$B$59:$AN$457</definedName>
    <definedName name="Z_E6FDFB7C_A7B9_48D5_BBD6_68140ADA35BB_.wvu.FilterData" localSheetId="0" hidden="1">Merged_COEM!$B$59:$AN$457</definedName>
    <definedName name="Z_E72CA2CF_6FE7_4387_B8FB_A8EC0BD159B1_.wvu.FilterData" localSheetId="0" hidden="1">Merged_COEM!$B$59:$AN$457</definedName>
    <definedName name="Z_E73B0B7F_6007_4682_BC1D_F46CD41654E9_.wvu.FilterData" localSheetId="0" hidden="1">Merged_COEM!$B$59:$AN$457</definedName>
    <definedName name="Z_E88DC3CB_0C36_4621_A78A_EADE25323E65_.wvu.FilterData" localSheetId="0" hidden="1">Merged_COEM!$B$59:$AN$457</definedName>
    <definedName name="Z_E88DC3CB_0C36_4621_A78A_EADE25323E65_.wvu.FilterData" localSheetId="1" hidden="1">Merged_JOEM!$B$59:$AN$352</definedName>
    <definedName name="Z_EA615293_38E7_4916_A5E8_C227C7F1B733_.wvu.FilterData" localSheetId="0" hidden="1">Merged_COEM!$A$59:$AN$457</definedName>
    <definedName name="Z_EB30279F_71BB_4BBD_A7EE_691D83FBCC50_.wvu.FilterData" localSheetId="0" hidden="1">Merged_COEM!$B$59:$AN$59</definedName>
    <definedName name="Z_EB354AEF_2F6F_4850_8B31_D02F1AF5CE4B_.wvu.FilterData" localSheetId="0" hidden="1">Merged_COEM!$B$59:$AN$363</definedName>
    <definedName name="Z_EBFFEBE0_546B_462A_9BC2_2449B908527C_.wvu.FilterData" localSheetId="0" hidden="1">Merged_COEM!$A$59:$AN$457</definedName>
    <definedName name="Z_EBFFEBE0_546B_462A_9BC2_2449B908527C_.wvu.FilterData" localSheetId="1" hidden="1">Merged_JOEM!$B$59:$AN$352</definedName>
    <definedName name="Z_EC30589A_E84A_4297_954C_6040109A0B08_.wvu.FilterData" localSheetId="0" hidden="1">Merged_COEM!$B$59:$AN$457</definedName>
    <definedName name="Z_EC30589A_E84A_4297_954C_6040109A0B08_.wvu.FilterData" localSheetId="1" hidden="1">Merged_JOEM!$B$59:$AN$329</definedName>
    <definedName name="Z_EE73AC1D_D830_44B7_9DC4_1CCC2AC80F1D_.wvu.FilterData" localSheetId="0" hidden="1">Merged_COEM!$A$59:$AN$457</definedName>
    <definedName name="Z_EE73AC1D_D830_44B7_9DC4_1CCC2AC80F1D_.wvu.FilterData" localSheetId="1" hidden="1">Merged_JOEM!$B$59:$AN$352</definedName>
    <definedName name="Z_F050E9E1_F25B_4095_9E95_D7089EDC2226_.wvu.FilterData" localSheetId="0" hidden="1">Merged_COEM!$A$59:$AN$457</definedName>
    <definedName name="Z_F0C44ECA_0D2B_4805_B4D2_E17DE61DEB71_.wvu.FilterData" localSheetId="1" hidden="1">Merged_JOEM!$B$59:$AN$352</definedName>
    <definedName name="Z_F156840B_A87F_4F21_ACF9_03F56312743A_.wvu.FilterData" localSheetId="0" hidden="1">Merged_COEM!$A$59:$AN$457</definedName>
    <definedName name="Z_F2F80064_51A8_4D52_A123_C0058F84AA1A_.wvu.FilterData" localSheetId="0" hidden="1">Merged_COEM!$B$59:$AN$457</definedName>
    <definedName name="Z_F3532C7A_7113_46B3_ADCA_11F1836BD68A_.wvu.FilterData" localSheetId="0" hidden="1">Merged_COEM!$A$59:$AN$457</definedName>
    <definedName name="Z_F3576CD0_5355_439B_B618_26A976A8AD4D_.wvu.FilterData" localSheetId="0" hidden="1">Merged_COEM!$B$59:$AN$457</definedName>
    <definedName name="Z_F3576CD0_5355_439B_B618_26A976A8AD4D_.wvu.FilterData" localSheetId="1" hidden="1">Merged_JOEM!$B$59:$AN$59</definedName>
    <definedName name="Z_F38A8B63_2595_4015_9369_5A1D2288C1A7_.wvu.FilterData" localSheetId="1" hidden="1">Merged_JOEM!$B$59:$AN$247</definedName>
    <definedName name="Z_F3C62E6E_7BB8_439B_825E_263944F8EEFB_.wvu.FilterData" localSheetId="0" hidden="1">Merged_COEM!$B$59:$AN$457</definedName>
    <definedName name="Z_F422237B_D2F8_42B1_8FCD_9E1FCCEE63E3_.wvu.FilterData" localSheetId="0" hidden="1">Merged_COEM!$B$59:$AN$363</definedName>
    <definedName name="Z_F42B3598_EC4C_4CA4_96A7_EB7E4FD7B31F_.wvu.FilterData" localSheetId="0" hidden="1">Merged_COEM!$B$59:$AN$59</definedName>
    <definedName name="Z_F4392C89_FF1A_483A_847A_11EFDD89C2F6_.wvu.FilterData" localSheetId="0" hidden="1">Merged_COEM!$A$59:$AN$457</definedName>
    <definedName name="Z_F4392C89_FF1A_483A_847A_11EFDD89C2F6_.wvu.FilterData" localSheetId="1" hidden="1">Merged_JOEM!$B$59:$AN$352</definedName>
    <definedName name="Z_F4BB21C5_FA9E_401D_974B_19FFB0836A27_.wvu.FilterData" localSheetId="0" hidden="1">Merged_COEM!$B$59:$AN$363</definedName>
    <definedName name="Z_F5189931_E130_4E42_B4D4_9E1B4FBEE9C3_.wvu.FilterData" localSheetId="0" hidden="1">Merged_COEM!$A$59:$AN$457</definedName>
    <definedName name="Z_F687CD9E_1B76_4957_9426_4ECD58D5D7D3_.wvu.FilterData" localSheetId="0" hidden="1">Merged_COEM!$B$59:$AN$59</definedName>
    <definedName name="Z_F6C98E0B_57D0_437D_BA92_34B319AECDE5_.wvu.FilterData" localSheetId="0" hidden="1">Merged_COEM!$B$59:$AN$363</definedName>
    <definedName name="Z_F6F5D31C_2CBD_4A84_9BD3_5212ED91B020_.wvu.FilterData" localSheetId="1" hidden="1">Merged_JOEM!$B$59:$AN$247</definedName>
    <definedName name="Z_F72C2D2D_04A3_487C_B8F2_0426A0993EBD_.wvu.FilterData" localSheetId="1" hidden="1">Merged_JOEM!$B$59:$AN$247</definedName>
    <definedName name="Z_F7A718A1_441D_4E6C_B69E_E030DB108BC5_.wvu.FilterData" localSheetId="0" hidden="1">Merged_COEM!$A$59:$AN$457</definedName>
    <definedName name="Z_F7A718A1_441D_4E6C_B69E_E030DB108BC5_.wvu.FilterData" localSheetId="1" hidden="1">Merged_JOEM!$B$59:$AN$329</definedName>
    <definedName name="Z_F7E33AA4_20B3_43EB_9BA5_36014C40D96F_.wvu.FilterData" localSheetId="0" hidden="1">Merged_COEM!$B$59:$AN$457</definedName>
    <definedName name="Z_F8123D76_55B1_4B53_A000_EE110DA11BDA_.wvu.FilterData" localSheetId="0" hidden="1">Merged_COEM!$A$59:$AN$457</definedName>
    <definedName name="Z_F8123D76_55B1_4B53_A000_EE110DA11BDA_.wvu.FilterData" localSheetId="1" hidden="1">Merged_JOEM!$B$59:$AN$352</definedName>
    <definedName name="Z_F8DEA099_8757_4B5F_BBB9_98FA1CFA0073_.wvu.FilterData" localSheetId="0" hidden="1">Merged_COEM!$A$59:$AN$457</definedName>
    <definedName name="Z_F96FC7D9_4F89_4FE0_8D00_C0083DEB0472_.wvu.FilterData" localSheetId="0" hidden="1">Merged_COEM!$A$59:$AN$457</definedName>
    <definedName name="Z_F96FC7D9_4F89_4FE0_8D00_C0083DEB0472_.wvu.FilterData" localSheetId="1" hidden="1">Merged_JOEM!$B$59:$AN$352</definedName>
    <definedName name="Z_F9C9B13C_720B_4A04_B3A2_069AB8597591_.wvu.FilterData" localSheetId="0" hidden="1">Merged_COEM!$A$59:$AN$457</definedName>
    <definedName name="Z_FBB46FFB_74D5_49A7_979B_AFCB11A1A280_.wvu.FilterData" localSheetId="0" hidden="1">Merged_COEM!$A$59:$AN$457</definedName>
    <definedName name="Z_FBB46FFB_74D5_49A7_979B_AFCB11A1A280_.wvu.FilterData" localSheetId="1" hidden="1">Merged_JOEM!$B$59:$AN$329</definedName>
    <definedName name="Z_FBB7FF55_CC73_4838_B42C_1ACAC3EF5632_.wvu.FilterData" localSheetId="1" hidden="1">Merged_JOEM!$B$59:$AN$247</definedName>
    <definedName name="Z_FCAE53F0_5911_4C2B_90AC_520FAD26AEFF_.wvu.FilterData" localSheetId="0" hidden="1">Merged_COEM!$B$59:$AN$457</definedName>
    <definedName name="Z_FCAE53F0_5911_4C2B_90AC_520FAD26AEFF_.wvu.FilterData" localSheetId="1" hidden="1">Merged_JOEM!$B$59:$AN$329</definedName>
    <definedName name="Z_FCBA969A_5620_43C9_8851_24D48C83982B_.wvu.FilterData" localSheetId="0" hidden="1">Merged_COEM!$A$59:$AN$457</definedName>
    <definedName name="Z_FCC8C2C5_00EF_48FF_A08C_696677FD96FC_.wvu.FilterData" localSheetId="0" hidden="1">Merged_COEM!$B$59:$AN$457</definedName>
    <definedName name="Z_FCC8C2C5_00EF_48FF_A08C_696677FD96FC_.wvu.FilterData" localSheetId="1" hidden="1">Merged_JOEM!$B$59:$AN$329</definedName>
    <definedName name="Z_FD1D0D7B_7524_4858_9DDA_ED871B923AF9_.wvu.FilterData" localSheetId="0" hidden="1">Merged_COEM!$B$59:$AN$457</definedName>
    <definedName name="Z_FD1D0D7B_7524_4858_9DDA_ED871B923AF9_.wvu.FilterData" localSheetId="1" hidden="1">Merged_JOEM!$B$59:$AN$247</definedName>
    <definedName name="Z_FDF8FFD6_749D_4772_99C1_B3E079EA1F04_.wvu.FilterData" localSheetId="0" hidden="1">Merged_COEM!$B$59:$AN$457</definedName>
    <definedName name="Z_FE2C839D_CFC1_49B1_AC2C_8A6402AB94F3_.wvu.FilterData" localSheetId="0" hidden="1">Merged_COEM!$A$59:$AN$457</definedName>
    <definedName name="Z_FE2C839D_CFC1_49B1_AC2C_8A6402AB94F3_.wvu.FilterData" localSheetId="1" hidden="1">Merged_JOEM!$B$59:$AN$352</definedName>
    <definedName name="Z_FECB4C41_27E8_4A22_AFB3_4F54CDD4960E_.wvu.FilterData" localSheetId="0" hidden="1">Merged_COEM!$A$59:$AN$457</definedName>
    <definedName name="Z_FECB4C41_27E8_4A22_AFB3_4F54CDD4960E_.wvu.FilterData" localSheetId="1" hidden="1">Merged_JOEM!$B$59:$AN$329</definedName>
    <definedName name="Z_FF8C4B39_B2F5_497E_BC38_7C8656C296DA_.wvu.FilterData" localSheetId="0" hidden="1">Merged_COEM!$B$59:$AN$59</definedName>
  </definedNames>
  <calcPr calcId="162913"/>
  <customWorkbookViews>
    <customWorkbookView name="EXTERNAL Nguyen Tuan Duong (Ban Vien, RBVH/EPS45) - Personal View" guid="{7E0EA425-A420-4443-B9E0-CDF0AA9E5D09}" mergeInterval="0" personalView="1" maximized="1" xWindow="-8" yWindow="-8" windowWidth="1936" windowHeight="1135" activeSheetId="2"/>
    <customWorkbookView name="DUO81HC - Personal View" guid="{A2E8CE38-D15E-4374-89B2-69D9421C4465}" mergeInterval="0" personalView="1" maximized="1" xWindow="-8" yWindow="-8" windowWidth="1936" windowHeight="1176" activeSheetId="2"/>
    <customWorkbookView name="HGY7HC - Personal View" guid="{99BC1C51-34DC-4BF2-906C-1E31B6171D71}" mergeInterval="0" personalView="1" maximized="1" xWindow="-8" yWindow="-8" windowWidth="1936" windowHeight="1176" tabRatio="612" activeSheetId="1"/>
    <customWorkbookView name="EXTERNAL Nguyen Duy Bang (Ban Vien, RBVH/EPS45) - Personal View" guid="{A2C66332-A809-458E-971B-FDB6D62C74C3}" mergeInterval="0" personalView="1" xWindow="760" windowWidth="1160" windowHeight="1160" activeSheetId="2"/>
    <customWorkbookView name="EXTERNAL Nguyen Tai Hau (Ban Vien, RBVH/EPS45) - Personal View" guid="{7ECC2B8E-6A82-42F5-8AB0-4A51C54EA5EC}" mergeInterval="0" personalView="1" maximized="1" xWindow="-8" yWindow="-8" windowWidth="1936" windowHeight="1176" activeSheetId="2"/>
    <customWorkbookView name="gup7hc - Personal View" guid="{3B3E6719-EACB-4D2C-89C1-05FFAB6020FD}" mergeInterval="0" personalView="1" maximized="1" xWindow="-8" yWindow="-8" windowWidth="1936" windowHeight="1186" activeSheetId="2"/>
    <customWorkbookView name="EXTERNAL Nguyen Kim Thanh (Ban Vien, RBVH/EPS45) - Personal View" guid="{4E06BDBF-2CED-473B-850B-2A6C7311FF41}" mergeInterval="0" personalView="1" windowWidth="1920" windowHeight="1160" activeSheetId="1"/>
    <customWorkbookView name="EXTERNAL Do Anh Huy (Ban Vien Company, RBVH/EPS45) - Personal View" guid="{D33AC7AF-C8AB-4CE9-94C7-9237011A5FC3}" mergeInterval="0" personalView="1" maximized="1" xWindow="-8" yWindow="-8" windowWidth="1936" windowHeight="1176" activeSheetId="2"/>
    <customWorkbookView name="EXTERNAL Do Phu Loc (Ban Vien, RBVH/EPS45) - Personal View" guid="{C94451EF-7A3E-4D72-B5A4-3D1B193192CC}" mergeInterval="0" personalView="1" maximized="1" xWindow="-8" yWindow="-8" windowWidth="1936" windowHeight="1176" tabRatio="642" activeSheetId="1"/>
    <customWorkbookView name="nch7hc - Personal View" guid="{FECB4C41-27E8-4A22-AFB3-4F54CDD4960E}" mergeInterval="0" personalView="1" maximized="1" xWindow="-8" yWindow="-8" windowWidth="1936" windowHeight="1176" activeSheetId="1"/>
    <customWorkbookView name="EXTERNAL Nguyen Trung Hieu (Ban Vien, RBVH/EPS45) - Personal View" guid="{970EE037-F5E5-47AF-896A-0F6222879EBC}" mergeInterval="0" personalView="1" maximized="1" xWindow="-8" yWindow="-8" windowWidth="1936" windowHeight="1176" activeSheetId="1"/>
    <customWorkbookView name="EXTERNAL Ly Chung (Ban Vien, RBVH/EPS45) - Personal View" guid="{60D2C030-4E31-4E07-8E1C-44D2EE84B177}" mergeInterval="0" personalView="1" maximized="1" xWindow="-8" yWindow="-8" windowWidth="1936" windowHeight="1176" tabRatio="612" activeSheetId="1"/>
    <customWorkbookView name="EXTERNAL Luu Cong Dac (Ban Vien, RBVH/EPS45) - Personal View" guid="{336B6883-2145-4B58-921E-CEC7185A847E}" mergeInterval="0" personalView="1" xWindow="320" yWindow="24" windowWidth="1557" windowHeight="904" tabRatio="428" activeSheetId="2"/>
    <customWorkbookView name="EXTERNAL Phan The Nam (Ban Vien Company, RBVH/EPS45) - Personal View" guid="{89C03E1E-B6A8-49A1-B29C-5DC4FAB2FBC6}" mergeInterval="0" personalView="1" maximized="1" xWindow="-8" yWindow="-8" windowWidth="1936" windowHeight="1176" activeSheetId="1"/>
    <customWorkbookView name="EXTERNAL Le Hong Phuc (Ban Vien Company, RBVH/EPS45) - Personal View" guid="{F96FC7D9-4F89-4FE0-8D00-C0083DEB0472}" mergeInterval="0" personalView="1" maximized="1" xWindow="-8" yWindow="-8" windowWidth="1936" windowHeight="1176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280" i="2" l="1"/>
  <c r="Z329" i="2" l="1"/>
  <c r="Z323" i="2" l="1"/>
  <c r="X341" i="1" l="1"/>
  <c r="Z283" i="2" l="1"/>
  <c r="X397" i="1" l="1"/>
  <c r="Z276" i="2" l="1"/>
  <c r="W430" i="1" l="1"/>
  <c r="Y430" i="1" s="1"/>
  <c r="W431" i="1"/>
  <c r="Y431" i="1" s="1"/>
  <c r="W432" i="1"/>
  <c r="Y432" i="1" s="1"/>
  <c r="W433" i="1"/>
  <c r="Y433" i="1" s="1"/>
  <c r="W434" i="1"/>
  <c r="Y434" i="1" s="1"/>
  <c r="W435" i="1"/>
  <c r="Y435" i="1" s="1"/>
  <c r="W436" i="1"/>
  <c r="Y436" i="1" s="1"/>
  <c r="W437" i="1"/>
  <c r="Y437" i="1" s="1"/>
  <c r="W438" i="1"/>
  <c r="Y438" i="1" s="1"/>
  <c r="W439" i="1"/>
  <c r="Y439" i="1" s="1"/>
  <c r="W440" i="1"/>
  <c r="Y440" i="1" s="1"/>
  <c r="W441" i="1"/>
  <c r="Y441" i="1" s="1"/>
  <c r="W442" i="1"/>
  <c r="W443" i="1"/>
  <c r="W429" i="1"/>
  <c r="X396" i="1"/>
  <c r="Y429" i="1" l="1"/>
  <c r="Z429" i="1" s="1"/>
  <c r="X429" i="1"/>
  <c r="Y443" i="1"/>
  <c r="X443" i="1"/>
  <c r="Y442" i="1"/>
  <c r="X442" i="1"/>
  <c r="X395" i="1"/>
  <c r="X394" i="1"/>
  <c r="X407" i="1"/>
  <c r="X405" i="1" l="1"/>
  <c r="Z278" i="2"/>
  <c r="D52" i="5" l="1"/>
  <c r="G52" i="5" s="1"/>
  <c r="D51" i="5"/>
  <c r="G51" i="5" s="1"/>
  <c r="K50" i="5"/>
  <c r="K52" i="5" s="1"/>
  <c r="J50" i="5"/>
  <c r="J52" i="5" s="1"/>
  <c r="C47" i="5"/>
  <c r="C46" i="5"/>
  <c r="Z262" i="2"/>
  <c r="Z261" i="2"/>
  <c r="Z260" i="2"/>
  <c r="Z259" i="2"/>
  <c r="Z258" i="2"/>
  <c r="Z257" i="2"/>
  <c r="Z256" i="2"/>
  <c r="Z255" i="2"/>
  <c r="Z254" i="2"/>
  <c r="Z253" i="2"/>
  <c r="Z252" i="2"/>
  <c r="Z251" i="2"/>
  <c r="Z250" i="2"/>
  <c r="Z249" i="2"/>
  <c r="Z248" i="2"/>
  <c r="W428" i="1"/>
  <c r="Y428" i="1" s="1"/>
  <c r="W427" i="1"/>
  <c r="Y427" i="1" s="1"/>
  <c r="W426" i="1"/>
  <c r="Y426" i="1" s="1"/>
  <c r="W425" i="1"/>
  <c r="Y425" i="1" s="1"/>
  <c r="W424" i="1"/>
  <c r="Y424" i="1" s="1"/>
  <c r="W423" i="1"/>
  <c r="Y423" i="1" s="1"/>
  <c r="W422" i="1"/>
  <c r="Y422" i="1" s="1"/>
  <c r="W421" i="1"/>
  <c r="Y421" i="1" s="1"/>
  <c r="W420" i="1"/>
  <c r="Y420" i="1" s="1"/>
  <c r="W419" i="1"/>
  <c r="Y419" i="1" s="1"/>
  <c r="W418" i="1"/>
  <c r="Y418" i="1" s="1"/>
  <c r="W417" i="1"/>
  <c r="W416" i="1"/>
  <c r="Y416" i="1" s="1"/>
  <c r="W415" i="1"/>
  <c r="W414" i="1"/>
  <c r="W413" i="1"/>
  <c r="W412" i="1"/>
  <c r="W411" i="1"/>
  <c r="W410" i="1"/>
  <c r="W409" i="1"/>
  <c r="W408" i="1"/>
  <c r="Y407" i="1"/>
  <c r="W406" i="1"/>
  <c r="Y405" i="1"/>
  <c r="Z279" i="2"/>
  <c r="Y415" i="1" l="1"/>
  <c r="X415" i="1"/>
  <c r="Y413" i="1"/>
  <c r="X413" i="1"/>
  <c r="Y408" i="1"/>
  <c r="X408" i="1"/>
  <c r="Y406" i="1"/>
  <c r="X406" i="1"/>
  <c r="Y411" i="1"/>
  <c r="X411" i="1"/>
  <c r="Y409" i="1"/>
  <c r="X409" i="1"/>
  <c r="Y414" i="1"/>
  <c r="Z414" i="1" s="1"/>
  <c r="X414" i="1"/>
  <c r="Y412" i="1"/>
  <c r="X412" i="1"/>
  <c r="Y417" i="1"/>
  <c r="X417" i="1"/>
  <c r="Y410" i="1"/>
  <c r="X410" i="1"/>
  <c r="C45" i="5"/>
  <c r="E51" i="5"/>
  <c r="H51" i="5"/>
  <c r="F51" i="5"/>
  <c r="J51" i="5"/>
  <c r="K51" i="5"/>
  <c r="I51" i="5" l="1"/>
  <c r="Z281" i="2" l="1"/>
  <c r="X375" i="1"/>
  <c r="Z282" i="2"/>
  <c r="W342" i="1"/>
  <c r="X342" i="1" s="1"/>
  <c r="Z284" i="2" l="1"/>
  <c r="Z285" i="2"/>
  <c r="Z286" i="2" l="1"/>
  <c r="H52" i="5" s="1"/>
  <c r="X324" i="1" l="1"/>
  <c r="B61" i="2" l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W329" i="2"/>
  <c r="X329" i="2" s="1"/>
  <c r="W328" i="2"/>
  <c r="X328" i="2" s="1"/>
  <c r="W327" i="2"/>
  <c r="X327" i="2" s="1"/>
  <c r="W326" i="2"/>
  <c r="X326" i="2" s="1"/>
  <c r="W325" i="2"/>
  <c r="X325" i="2" s="1"/>
  <c r="W324" i="2"/>
  <c r="X324" i="2" s="1"/>
  <c r="W323" i="2"/>
  <c r="X323" i="2" s="1"/>
  <c r="W322" i="2"/>
  <c r="X322" i="2" s="1"/>
  <c r="W321" i="2"/>
  <c r="W320" i="2"/>
  <c r="X320" i="2" s="1"/>
  <c r="W319" i="2"/>
  <c r="X319" i="2" s="1"/>
  <c r="W318" i="2"/>
  <c r="X318" i="2" s="1"/>
  <c r="W317" i="2"/>
  <c r="X317" i="2" s="1"/>
  <c r="W316" i="2"/>
  <c r="X316" i="2" s="1"/>
  <c r="W315" i="2"/>
  <c r="W314" i="2"/>
  <c r="W313" i="2"/>
  <c r="W312" i="2"/>
  <c r="W311" i="2"/>
  <c r="W310" i="2"/>
  <c r="W309" i="2"/>
  <c r="W308" i="2"/>
  <c r="W307" i="2"/>
  <c r="W306" i="2"/>
  <c r="W305" i="2"/>
  <c r="W304" i="2"/>
  <c r="W303" i="2"/>
  <c r="W302" i="2"/>
  <c r="W301" i="2"/>
  <c r="W300" i="2"/>
  <c r="W299" i="2"/>
  <c r="W298" i="2"/>
  <c r="W297" i="2"/>
  <c r="W296" i="2"/>
  <c r="X296" i="2" s="1"/>
  <c r="W295" i="2"/>
  <c r="W294" i="2"/>
  <c r="X294" i="2" s="1"/>
  <c r="W293" i="2"/>
  <c r="W292" i="2"/>
  <c r="X292" i="2" s="1"/>
  <c r="W291" i="2"/>
  <c r="X291" i="2" s="1"/>
  <c r="W290" i="2"/>
  <c r="W289" i="2"/>
  <c r="W288" i="2"/>
  <c r="W287" i="2"/>
  <c r="W286" i="2"/>
  <c r="X286" i="2" s="1"/>
  <c r="W285" i="2"/>
  <c r="X285" i="2" s="1"/>
  <c r="W284" i="2"/>
  <c r="X284" i="2" s="1"/>
  <c r="W283" i="2"/>
  <c r="X283" i="2" s="1"/>
  <c r="W282" i="2"/>
  <c r="X282" i="2" s="1"/>
  <c r="W281" i="2"/>
  <c r="X281" i="2" s="1"/>
  <c r="W280" i="2"/>
  <c r="X280" i="2" s="1"/>
  <c r="W279" i="2"/>
  <c r="X279" i="2" s="1"/>
  <c r="W278" i="2"/>
  <c r="X278" i="2" s="1"/>
  <c r="W277" i="2"/>
  <c r="W276" i="2"/>
  <c r="X276" i="2" s="1"/>
  <c r="W275" i="2"/>
  <c r="W274" i="2"/>
  <c r="W273" i="2"/>
  <c r="W272" i="2"/>
  <c r="W271" i="2"/>
  <c r="X271" i="2" s="1"/>
  <c r="W270" i="2"/>
  <c r="X270" i="2" s="1"/>
  <c r="W269" i="2"/>
  <c r="X269" i="2" s="1"/>
  <c r="W268" i="2"/>
  <c r="X268" i="2" s="1"/>
  <c r="W267" i="2"/>
  <c r="X267" i="2" s="1"/>
  <c r="W266" i="2"/>
  <c r="X266" i="2" s="1"/>
  <c r="W265" i="2"/>
  <c r="X265" i="2" s="1"/>
  <c r="W264" i="2"/>
  <c r="X264" i="2" s="1"/>
  <c r="W263" i="2"/>
  <c r="X263" i="2" s="1"/>
  <c r="W262" i="2"/>
  <c r="X262" i="2" s="1"/>
  <c r="W261" i="2"/>
  <c r="X261" i="2" s="1"/>
  <c r="W260" i="2"/>
  <c r="X260" i="2" s="1"/>
  <c r="W259" i="2"/>
  <c r="X259" i="2" s="1"/>
  <c r="W258" i="2"/>
  <c r="X258" i="2" s="1"/>
  <c r="W257" i="2"/>
  <c r="X257" i="2" s="1"/>
  <c r="W256" i="2"/>
  <c r="X256" i="2" s="1"/>
  <c r="W255" i="2"/>
  <c r="X255" i="2" s="1"/>
  <c r="W254" i="2"/>
  <c r="X254" i="2" s="1"/>
  <c r="W253" i="2"/>
  <c r="X253" i="2" s="1"/>
  <c r="W252" i="2"/>
  <c r="X252" i="2" s="1"/>
  <c r="W251" i="2"/>
  <c r="X251" i="2" s="1"/>
  <c r="W250" i="2"/>
  <c r="X250" i="2" s="1"/>
  <c r="W249" i="2"/>
  <c r="X249" i="2" s="1"/>
  <c r="W248" i="2"/>
  <c r="X366" i="1"/>
  <c r="X364" i="1"/>
  <c r="X339" i="1"/>
  <c r="X248" i="2" l="1"/>
  <c r="F52" i="5" s="1"/>
  <c r="E52" i="5"/>
  <c r="X348" i="1"/>
  <c r="W404" i="1"/>
  <c r="W403" i="1"/>
  <c r="W402" i="1"/>
  <c r="W401" i="1"/>
  <c r="W400" i="1"/>
  <c r="W399" i="1"/>
  <c r="W398" i="1"/>
  <c r="Y397" i="1"/>
  <c r="Y396" i="1"/>
  <c r="Y395" i="1"/>
  <c r="Y394" i="1"/>
  <c r="W393" i="1"/>
  <c r="W392" i="1"/>
  <c r="W391" i="1"/>
  <c r="W390" i="1"/>
  <c r="W389" i="1"/>
  <c r="W388" i="1"/>
  <c r="W387" i="1"/>
  <c r="W386" i="1"/>
  <c r="W385" i="1"/>
  <c r="W384" i="1"/>
  <c r="W383" i="1"/>
  <c r="W382" i="1"/>
  <c r="W381" i="1"/>
  <c r="W380" i="1"/>
  <c r="W379" i="1"/>
  <c r="W378" i="1"/>
  <c r="W377" i="1"/>
  <c r="W376" i="1"/>
  <c r="Y375" i="1"/>
  <c r="Z375" i="1" s="1"/>
  <c r="W374" i="1"/>
  <c r="W373" i="1"/>
  <c r="X373" i="1" s="1"/>
  <c r="W372" i="1"/>
  <c r="Y372" i="1" s="1"/>
  <c r="W371" i="1"/>
  <c r="Y371" i="1" s="1"/>
  <c r="W370" i="1"/>
  <c r="W369" i="1"/>
  <c r="W368" i="1"/>
  <c r="W367" i="1"/>
  <c r="Y366" i="1"/>
  <c r="Z366" i="1" s="1"/>
  <c r="W365" i="1"/>
  <c r="X365" i="1" s="1"/>
  <c r="Y364" i="1"/>
  <c r="Z364" i="1" s="1"/>
  <c r="Y370" i="1" l="1"/>
  <c r="X370" i="1"/>
  <c r="Y398" i="1"/>
  <c r="X398" i="1"/>
  <c r="Y368" i="1"/>
  <c r="X368" i="1"/>
  <c r="Y369" i="1"/>
  <c r="X369" i="1"/>
  <c r="Y379" i="1"/>
  <c r="Z379" i="1" s="1"/>
  <c r="X379" i="1"/>
  <c r="Y380" i="1"/>
  <c r="X380" i="1"/>
  <c r="I52" i="5"/>
  <c r="C48" i="5"/>
  <c r="Y400" i="1"/>
  <c r="X400" i="1"/>
  <c r="Y378" i="1"/>
  <c r="Z378" i="1" s="1"/>
  <c r="X378" i="1"/>
  <c r="Y390" i="1"/>
  <c r="X390" i="1"/>
  <c r="Y387" i="1"/>
  <c r="X387" i="1"/>
  <c r="Y377" i="1"/>
  <c r="Z377" i="1" s="1"/>
  <c r="X377" i="1"/>
  <c r="Y393" i="1"/>
  <c r="X393" i="1"/>
  <c r="Y401" i="1"/>
  <c r="X401" i="1"/>
  <c r="Y392" i="1"/>
  <c r="X392" i="1"/>
  <c r="Y391" i="1"/>
  <c r="X391" i="1"/>
  <c r="Y403" i="1"/>
  <c r="X403" i="1"/>
  <c r="Y402" i="1"/>
  <c r="X402" i="1"/>
  <c r="Y376" i="1"/>
  <c r="Z376" i="1" s="1"/>
  <c r="X376" i="1"/>
  <c r="Y404" i="1"/>
  <c r="X404" i="1"/>
  <c r="Y374" i="1"/>
  <c r="Z374" i="1" s="1"/>
  <c r="X374" i="1"/>
  <c r="Y382" i="1"/>
  <c r="X382" i="1"/>
  <c r="Y386" i="1"/>
  <c r="X386" i="1"/>
  <c r="Y383" i="1"/>
  <c r="X383" i="1"/>
  <c r="Y384" i="1"/>
  <c r="X384" i="1"/>
  <c r="Y388" i="1"/>
  <c r="X388" i="1"/>
  <c r="Y381" i="1"/>
  <c r="X381" i="1"/>
  <c r="Y385" i="1"/>
  <c r="X385" i="1"/>
  <c r="Y389" i="1"/>
  <c r="X389" i="1"/>
  <c r="Y367" i="1"/>
  <c r="Z367" i="1" s="1"/>
  <c r="X367" i="1"/>
  <c r="Y399" i="1"/>
  <c r="X399" i="1"/>
  <c r="Y373" i="1"/>
  <c r="Y365" i="1"/>
  <c r="Z365" i="1" s="1"/>
  <c r="W343" i="1"/>
  <c r="X343" i="1" s="1"/>
  <c r="Z247" i="2"/>
  <c r="Z246" i="2"/>
  <c r="Z245" i="2"/>
  <c r="Z233" i="2"/>
  <c r="Z232" i="2"/>
  <c r="Z231" i="2"/>
  <c r="Z230" i="2"/>
  <c r="Z229" i="2"/>
  <c r="Z228" i="2"/>
  <c r="Z227" i="2"/>
  <c r="Z226" i="2"/>
  <c r="Z225" i="2"/>
  <c r="Z173" i="2"/>
  <c r="X315" i="1" l="1"/>
  <c r="D141" i="4" l="1"/>
  <c r="D140" i="4"/>
  <c r="K139" i="4"/>
  <c r="K141" i="4" s="1"/>
  <c r="J139" i="4"/>
  <c r="J141" i="4" s="1"/>
  <c r="C136" i="4"/>
  <c r="C135" i="4"/>
  <c r="G128" i="4"/>
  <c r="F128" i="4"/>
  <c r="D128" i="4"/>
  <c r="E128" i="4" s="1"/>
  <c r="D127" i="4"/>
  <c r="K126" i="4"/>
  <c r="K127" i="4" s="1"/>
  <c r="J126" i="4"/>
  <c r="J128" i="4" s="1"/>
  <c r="C123" i="4"/>
  <c r="C122" i="4"/>
  <c r="D115" i="4"/>
  <c r="D114" i="4"/>
  <c r="K113" i="4"/>
  <c r="K115" i="4" s="1"/>
  <c r="J113" i="4"/>
  <c r="J115" i="4" s="1"/>
  <c r="C110" i="4"/>
  <c r="C109" i="4"/>
  <c r="G102" i="4"/>
  <c r="F102" i="4"/>
  <c r="D102" i="4"/>
  <c r="E102" i="4" s="1"/>
  <c r="D101" i="4"/>
  <c r="K100" i="4"/>
  <c r="K102" i="4" s="1"/>
  <c r="J100" i="4"/>
  <c r="J102" i="4" s="1"/>
  <c r="C97" i="4"/>
  <c r="C96" i="4"/>
  <c r="I128" i="4" l="1"/>
  <c r="I102" i="4"/>
  <c r="J101" i="4"/>
  <c r="J127" i="4"/>
  <c r="K128" i="4"/>
  <c r="H114" i="4"/>
  <c r="H115" i="4"/>
  <c r="K101" i="4"/>
  <c r="J114" i="4"/>
  <c r="J140" i="4"/>
  <c r="F141" i="4"/>
  <c r="H140" i="4"/>
  <c r="H102" i="4"/>
  <c r="H128" i="4"/>
  <c r="K114" i="4"/>
  <c r="K140" i="4"/>
  <c r="X316" i="1" l="1"/>
  <c r="W363" i="1" l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Y348" i="1"/>
  <c r="W347" i="1"/>
  <c r="W346" i="1"/>
  <c r="W345" i="1"/>
  <c r="W344" i="1"/>
  <c r="Y349" i="1" l="1"/>
  <c r="X349" i="1"/>
  <c r="Y357" i="1"/>
  <c r="Z357" i="1" s="1"/>
  <c r="X357" i="1"/>
  <c r="Y350" i="1"/>
  <c r="X350" i="1"/>
  <c r="Y347" i="1"/>
  <c r="X347" i="1"/>
  <c r="Y356" i="1"/>
  <c r="Z356" i="1" s="1"/>
  <c r="X356" i="1"/>
  <c r="Y355" i="1"/>
  <c r="X355" i="1"/>
  <c r="Y353" i="1"/>
  <c r="X353" i="1"/>
  <c r="Y354" i="1"/>
  <c r="X354" i="1"/>
  <c r="Y345" i="1"/>
  <c r="X345" i="1"/>
  <c r="Y344" i="1"/>
  <c r="X344" i="1"/>
  <c r="E101" i="4"/>
  <c r="Y346" i="1"/>
  <c r="X346" i="1"/>
  <c r="Y363" i="1"/>
  <c r="X363" i="1"/>
  <c r="Y361" i="1"/>
  <c r="X361" i="1"/>
  <c r="Y362" i="1"/>
  <c r="X362" i="1"/>
  <c r="Y360" i="1"/>
  <c r="X360" i="1"/>
  <c r="Y359" i="1"/>
  <c r="X359" i="1"/>
  <c r="Y352" i="1"/>
  <c r="X352" i="1"/>
  <c r="Y351" i="1"/>
  <c r="X351" i="1"/>
  <c r="Y358" i="1"/>
  <c r="X358" i="1"/>
  <c r="H101" i="4" l="1"/>
  <c r="G101" i="4"/>
  <c r="C95" i="4" s="1"/>
  <c r="F101" i="4"/>
  <c r="X314" i="1"/>
  <c r="I101" i="4" l="1"/>
  <c r="C98" i="4"/>
  <c r="X323" i="1"/>
  <c r="X322" i="1"/>
  <c r="X321" i="1"/>
  <c r="X320" i="1"/>
  <c r="H47" i="8" l="1"/>
  <c r="H46" i="8"/>
  <c r="H45" i="8"/>
  <c r="H44" i="8"/>
  <c r="E22" i="8" s="1"/>
  <c r="H43" i="8"/>
  <c r="H42" i="8"/>
  <c r="H41" i="8"/>
  <c r="H40" i="8"/>
  <c r="H39" i="8"/>
  <c r="H38" i="8"/>
  <c r="H37" i="8"/>
  <c r="H36" i="8"/>
  <c r="H35" i="8"/>
  <c r="E21" i="8" s="1"/>
  <c r="H34" i="8"/>
  <c r="D38" i="5"/>
  <c r="G38" i="5" s="1"/>
  <c r="D37" i="5"/>
  <c r="G37" i="5" s="1"/>
  <c r="K36" i="5"/>
  <c r="K38" i="5" s="1"/>
  <c r="J36" i="5"/>
  <c r="J38" i="5" s="1"/>
  <c r="C33" i="5"/>
  <c r="C32" i="5"/>
  <c r="C18" i="5"/>
  <c r="C19" i="5"/>
  <c r="J22" i="5"/>
  <c r="K22" i="5"/>
  <c r="D23" i="5"/>
  <c r="E23" i="5" s="1"/>
  <c r="G23" i="5"/>
  <c r="H23" i="5"/>
  <c r="K23" i="5"/>
  <c r="D24" i="5"/>
  <c r="Z158" i="2"/>
  <c r="Z157" i="2"/>
  <c r="Z156" i="2"/>
  <c r="Z155" i="2"/>
  <c r="Z154" i="2"/>
  <c r="Z153" i="2"/>
  <c r="Z152" i="2"/>
  <c r="Z151" i="2"/>
  <c r="Z150" i="2"/>
  <c r="Z149" i="2"/>
  <c r="Z148" i="2"/>
  <c r="Z147" i="2"/>
  <c r="Z146" i="2"/>
  <c r="Z145" i="2"/>
  <c r="Z144" i="2"/>
  <c r="Z142" i="2"/>
  <c r="C31" i="5" l="1"/>
  <c r="K24" i="5"/>
  <c r="G24" i="5"/>
  <c r="C17" i="5" s="1"/>
  <c r="H37" i="5"/>
  <c r="J24" i="5"/>
  <c r="J23" i="5"/>
  <c r="F23" i="5"/>
  <c r="E37" i="5"/>
  <c r="F37" i="5"/>
  <c r="J37" i="5"/>
  <c r="K37" i="5"/>
  <c r="I23" i="5" l="1"/>
  <c r="I37" i="5"/>
  <c r="X301" i="1" l="1"/>
  <c r="X300" i="1"/>
  <c r="X281" i="1"/>
  <c r="Z244" i="2" l="1"/>
  <c r="Z243" i="2"/>
  <c r="Z242" i="2"/>
  <c r="Z241" i="2"/>
  <c r="Z240" i="2"/>
  <c r="Z239" i="2"/>
  <c r="Z238" i="2"/>
  <c r="Z237" i="2"/>
  <c r="Z236" i="2"/>
  <c r="Z235" i="2"/>
  <c r="Z234" i="2"/>
  <c r="H38" i="5" l="1"/>
  <c r="Y343" i="1"/>
  <c r="Y342" i="1"/>
  <c r="Y341" i="1" l="1"/>
  <c r="Z341" i="1" s="1"/>
  <c r="H141" i="4" s="1"/>
  <c r="W340" i="1"/>
  <c r="Y340" i="1" l="1"/>
  <c r="G141" i="4" s="1"/>
  <c r="E141" i="4"/>
  <c r="I141" i="4" s="1"/>
  <c r="Y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X327" i="1" s="1"/>
  <c r="W326" i="1"/>
  <c r="W325" i="1"/>
  <c r="X325" i="1" s="1"/>
  <c r="Y329" i="1" l="1"/>
  <c r="X329" i="1"/>
  <c r="Y326" i="1"/>
  <c r="X326" i="1"/>
  <c r="Y328" i="1"/>
  <c r="X328" i="1"/>
  <c r="Y332" i="1"/>
  <c r="X332" i="1"/>
  <c r="Y338" i="1"/>
  <c r="X338" i="1"/>
  <c r="Y333" i="1"/>
  <c r="X333" i="1"/>
  <c r="Y330" i="1"/>
  <c r="X330" i="1"/>
  <c r="Y334" i="1"/>
  <c r="X334" i="1"/>
  <c r="Y331" i="1"/>
  <c r="X331" i="1"/>
  <c r="Y335" i="1"/>
  <c r="X335" i="1"/>
  <c r="Y337" i="1"/>
  <c r="X337" i="1"/>
  <c r="Y325" i="1"/>
  <c r="E140" i="4"/>
  <c r="Y327" i="1"/>
  <c r="Y336" i="1"/>
  <c r="X336" i="1"/>
  <c r="W312" i="1"/>
  <c r="W313" i="1"/>
  <c r="Y314" i="1"/>
  <c r="Z314" i="1" s="1"/>
  <c r="Y315" i="1"/>
  <c r="Z315" i="1" s="1"/>
  <c r="Y316" i="1"/>
  <c r="Z316" i="1" s="1"/>
  <c r="W317" i="1"/>
  <c r="W318" i="1"/>
  <c r="W319" i="1"/>
  <c r="Y320" i="1"/>
  <c r="Y321" i="1"/>
  <c r="Y322" i="1"/>
  <c r="Y323" i="1"/>
  <c r="Y324" i="1"/>
  <c r="W311" i="1"/>
  <c r="X280" i="1"/>
  <c r="X279" i="1"/>
  <c r="X277" i="1"/>
  <c r="G140" i="4" l="1"/>
  <c r="C134" i="4" s="1"/>
  <c r="F140" i="4"/>
  <c r="E127" i="4"/>
  <c r="Y319" i="1"/>
  <c r="Z319" i="1" s="1"/>
  <c r="X319" i="1"/>
  <c r="Y318" i="1"/>
  <c r="Z318" i="1" s="1"/>
  <c r="X318" i="1"/>
  <c r="Y317" i="1"/>
  <c r="Z317" i="1" s="1"/>
  <c r="X317" i="1"/>
  <c r="Y313" i="1"/>
  <c r="X313" i="1"/>
  <c r="Y312" i="1"/>
  <c r="X312" i="1"/>
  <c r="Y311" i="1"/>
  <c r="X311" i="1"/>
  <c r="Z160" i="2"/>
  <c r="H24" i="5" s="1"/>
  <c r="H127" i="4" l="1"/>
  <c r="F127" i="4"/>
  <c r="G127" i="4"/>
  <c r="C121" i="4" s="1"/>
  <c r="I140" i="4"/>
  <c r="C137" i="4"/>
  <c r="W261" i="1"/>
  <c r="W260" i="1"/>
  <c r="W310" i="1"/>
  <c r="Y310" i="1" s="1"/>
  <c r="W309" i="1"/>
  <c r="W308" i="1"/>
  <c r="W307" i="1"/>
  <c r="W306" i="1"/>
  <c r="W305" i="1"/>
  <c r="Y305" i="1" s="1"/>
  <c r="W304" i="1"/>
  <c r="W303" i="1"/>
  <c r="Y309" i="1" l="1"/>
  <c r="X309" i="1"/>
  <c r="C124" i="4"/>
  <c r="I127" i="4"/>
  <c r="E115" i="4"/>
  <c r="Y306" i="1"/>
  <c r="G114" i="4" s="1"/>
  <c r="E114" i="4"/>
  <c r="Y308" i="1"/>
  <c r="X308" i="1"/>
  <c r="Y304" i="1"/>
  <c r="X304" i="1"/>
  <c r="Y303" i="1"/>
  <c r="X303" i="1"/>
  <c r="Y307" i="1"/>
  <c r="X307" i="1"/>
  <c r="X310" i="1"/>
  <c r="X306" i="1"/>
  <c r="X305" i="1"/>
  <c r="F114" i="4" l="1"/>
  <c r="I114" i="4" s="1"/>
  <c r="F115" i="4"/>
  <c r="I115" i="4" s="1"/>
  <c r="G115" i="4"/>
  <c r="C108" i="4" s="1"/>
  <c r="X257" i="1"/>
  <c r="C111" i="4" l="1"/>
  <c r="X284" i="1"/>
  <c r="W247" i="2"/>
  <c r="X247" i="2" s="1"/>
  <c r="W246" i="2"/>
  <c r="X246" i="2" s="1"/>
  <c r="W245" i="2"/>
  <c r="X245" i="2" s="1"/>
  <c r="W244" i="2"/>
  <c r="X244" i="2" s="1"/>
  <c r="W243" i="2"/>
  <c r="X243" i="2" s="1"/>
  <c r="W242" i="2"/>
  <c r="X242" i="2" s="1"/>
  <c r="W241" i="2"/>
  <c r="X241" i="2" s="1"/>
  <c r="W240" i="2"/>
  <c r="X240" i="2" s="1"/>
  <c r="W239" i="2"/>
  <c r="X239" i="2" s="1"/>
  <c r="W238" i="2"/>
  <c r="X238" i="2" s="1"/>
  <c r="W237" i="2"/>
  <c r="X237" i="2" s="1"/>
  <c r="W236" i="2"/>
  <c r="X236" i="2" s="1"/>
  <c r="W235" i="2"/>
  <c r="X235" i="2" s="1"/>
  <c r="W234" i="2"/>
  <c r="W233" i="2"/>
  <c r="X233" i="2" s="1"/>
  <c r="W232" i="2"/>
  <c r="X232" i="2" s="1"/>
  <c r="W231" i="2"/>
  <c r="X231" i="2" s="1"/>
  <c r="W230" i="2"/>
  <c r="X230" i="2" s="1"/>
  <c r="W229" i="2"/>
  <c r="X229" i="2" s="1"/>
  <c r="W228" i="2"/>
  <c r="X228" i="2" s="1"/>
  <c r="W227" i="2"/>
  <c r="X227" i="2" s="1"/>
  <c r="W226" i="2"/>
  <c r="X226" i="2" s="1"/>
  <c r="W225" i="2"/>
  <c r="X225" i="2" s="1"/>
  <c r="W224" i="2"/>
  <c r="W223" i="2"/>
  <c r="W222" i="2"/>
  <c r="W221" i="2"/>
  <c r="W220" i="2"/>
  <c r="W219" i="2"/>
  <c r="W218" i="2"/>
  <c r="W217" i="2"/>
  <c r="W216" i="2"/>
  <c r="W215" i="2"/>
  <c r="W214" i="2"/>
  <c r="X214" i="2" s="1"/>
  <c r="W213" i="2"/>
  <c r="X213" i="2" s="1"/>
  <c r="W212" i="2"/>
  <c r="X212" i="2" s="1"/>
  <c r="W211" i="2"/>
  <c r="X211" i="2" s="1"/>
  <c r="W210" i="2"/>
  <c r="X210" i="2" s="1"/>
  <c r="W209" i="2"/>
  <c r="X209" i="2" s="1"/>
  <c r="W208" i="2"/>
  <c r="X208" i="2" s="1"/>
  <c r="W207" i="2"/>
  <c r="X207" i="2" s="1"/>
  <c r="W206" i="2"/>
  <c r="X206" i="2" s="1"/>
  <c r="W205" i="2"/>
  <c r="X205" i="2" s="1"/>
  <c r="W204" i="2"/>
  <c r="X204" i="2" s="1"/>
  <c r="W203" i="2"/>
  <c r="X203" i="2" s="1"/>
  <c r="W202" i="2"/>
  <c r="X202" i="2" s="1"/>
  <c r="W201" i="2"/>
  <c r="X201" i="2" s="1"/>
  <c r="W200" i="2"/>
  <c r="X200" i="2" s="1"/>
  <c r="W199" i="2"/>
  <c r="X199" i="2" s="1"/>
  <c r="W198" i="2"/>
  <c r="X198" i="2" s="1"/>
  <c r="W197" i="2"/>
  <c r="X197" i="2" s="1"/>
  <c r="W196" i="2"/>
  <c r="X196" i="2" s="1"/>
  <c r="W195" i="2"/>
  <c r="X195" i="2" s="1"/>
  <c r="W194" i="2"/>
  <c r="X194" i="2" s="1"/>
  <c r="W193" i="2"/>
  <c r="X193" i="2" s="1"/>
  <c r="W192" i="2"/>
  <c r="X192" i="2" s="1"/>
  <c r="W191" i="2"/>
  <c r="X191" i="2" s="1"/>
  <c r="W190" i="2"/>
  <c r="X190" i="2" s="1"/>
  <c r="W189" i="2"/>
  <c r="X189" i="2" s="1"/>
  <c r="W188" i="2"/>
  <c r="X188" i="2" s="1"/>
  <c r="W187" i="2"/>
  <c r="W186" i="2"/>
  <c r="W185" i="2"/>
  <c r="W184" i="2"/>
  <c r="W183" i="2"/>
  <c r="W182" i="2"/>
  <c r="W181" i="2"/>
  <c r="W180" i="2"/>
  <c r="W179" i="2"/>
  <c r="W178" i="2"/>
  <c r="W177" i="2"/>
  <c r="W176" i="2"/>
  <c r="W175" i="2"/>
  <c r="W174" i="2"/>
  <c r="W173" i="2"/>
  <c r="X173" i="2" s="1"/>
  <c r="W172" i="2"/>
  <c r="X172" i="2" s="1"/>
  <c r="W171" i="2"/>
  <c r="X171" i="2" s="1"/>
  <c r="W170" i="2"/>
  <c r="X170" i="2" s="1"/>
  <c r="W169" i="2"/>
  <c r="X169" i="2" s="1"/>
  <c r="W168" i="2"/>
  <c r="X168" i="2" s="1"/>
  <c r="W167" i="2"/>
  <c r="X167" i="2" s="1"/>
  <c r="W166" i="2"/>
  <c r="X166" i="2" s="1"/>
  <c r="W165" i="2"/>
  <c r="X165" i="2" s="1"/>
  <c r="W164" i="2"/>
  <c r="X164" i="2" s="1"/>
  <c r="W163" i="2"/>
  <c r="X163" i="2" s="1"/>
  <c r="W162" i="2"/>
  <c r="X162" i="2" s="1"/>
  <c r="W161" i="2"/>
  <c r="X161" i="2" s="1"/>
  <c r="W160" i="2"/>
  <c r="X160" i="2" s="1"/>
  <c r="W159" i="2"/>
  <c r="X255" i="1"/>
  <c r="I47" i="8"/>
  <c r="I46" i="8"/>
  <c r="I45" i="8"/>
  <c r="I44" i="8"/>
  <c r="E17" i="8" s="1"/>
  <c r="I43" i="8"/>
  <c r="E16" i="8" s="1"/>
  <c r="I42" i="8"/>
  <c r="E13" i="8" s="1"/>
  <c r="I41" i="8"/>
  <c r="I40" i="8"/>
  <c r="I39" i="8"/>
  <c r="I38" i="8"/>
  <c r="E12" i="8" s="1"/>
  <c r="I37" i="8"/>
  <c r="E14" i="8" s="1"/>
  <c r="I36" i="8"/>
  <c r="E15" i="8" s="1"/>
  <c r="I35" i="8"/>
  <c r="I34" i="8"/>
  <c r="X282" i="1"/>
  <c r="X260" i="1"/>
  <c r="X234" i="2" l="1"/>
  <c r="F38" i="5" s="1"/>
  <c r="E38" i="5"/>
  <c r="X159" i="2"/>
  <c r="F24" i="5" s="1"/>
  <c r="E24" i="5"/>
  <c r="X246" i="1"/>
  <c r="X252" i="1"/>
  <c r="I24" i="5" l="1"/>
  <c r="C20" i="5"/>
  <c r="I38" i="5"/>
  <c r="C34" i="5"/>
  <c r="D89" i="4"/>
  <c r="E89" i="4" s="1"/>
  <c r="D88" i="4"/>
  <c r="K87" i="4"/>
  <c r="J87" i="4"/>
  <c r="C84" i="4"/>
  <c r="C83" i="4"/>
  <c r="D76" i="4"/>
  <c r="D75" i="4"/>
  <c r="K74" i="4"/>
  <c r="J74" i="4"/>
  <c r="C71" i="4"/>
  <c r="C70" i="4"/>
  <c r="G89" i="4" l="1"/>
  <c r="J76" i="4"/>
  <c r="K75" i="4"/>
  <c r="J88" i="4"/>
  <c r="K89" i="4"/>
  <c r="F89" i="4"/>
  <c r="I89" i="4" s="1"/>
  <c r="K88" i="4"/>
  <c r="H89" i="4"/>
  <c r="J89" i="4"/>
  <c r="H75" i="4"/>
  <c r="H76" i="4"/>
  <c r="K76" i="4"/>
  <c r="J75" i="4"/>
  <c r="X261" i="1"/>
  <c r="W302" i="1" l="1"/>
  <c r="Y301" i="1"/>
  <c r="Y300" i="1"/>
  <c r="W294" i="1"/>
  <c r="W293" i="1"/>
  <c r="W292" i="1"/>
  <c r="W291" i="1"/>
  <c r="W290" i="1"/>
  <c r="W289" i="1"/>
  <c r="W288" i="1"/>
  <c r="W287" i="1"/>
  <c r="W286" i="1"/>
  <c r="W285" i="1"/>
  <c r="Y284" i="1"/>
  <c r="W283" i="1"/>
  <c r="Y282" i="1"/>
  <c r="Y281" i="1"/>
  <c r="Z281" i="1" s="1"/>
  <c r="Y280" i="1"/>
  <c r="Z280" i="1" s="1"/>
  <c r="Y279" i="1"/>
  <c r="Z279" i="1" s="1"/>
  <c r="W278" i="1"/>
  <c r="Y277" i="1"/>
  <c r="Z277" i="1" s="1"/>
  <c r="W276" i="1"/>
  <c r="W275" i="1"/>
  <c r="W274" i="1"/>
  <c r="W273" i="1"/>
  <c r="W272" i="1"/>
  <c r="W271" i="1"/>
  <c r="W270" i="1"/>
  <c r="W269" i="1"/>
  <c r="W268" i="1"/>
  <c r="W267" i="1"/>
  <c r="W266" i="1"/>
  <c r="W265" i="1"/>
  <c r="X265" i="1" s="1"/>
  <c r="Y302" i="1" l="1"/>
  <c r="X302" i="1"/>
  <c r="Y276" i="1"/>
  <c r="Z276" i="1" s="1"/>
  <c r="X276" i="1"/>
  <c r="Y292" i="1"/>
  <c r="Z292" i="1" s="1"/>
  <c r="X292" i="1"/>
  <c r="Y293" i="1"/>
  <c r="Z293" i="1" s="1"/>
  <c r="X293" i="1"/>
  <c r="Y291" i="1"/>
  <c r="Z291" i="1" s="1"/>
  <c r="X291" i="1"/>
  <c r="Y299" i="1"/>
  <c r="X299" i="1"/>
  <c r="Y278" i="1"/>
  <c r="Z278" i="1" s="1"/>
  <c r="X278" i="1"/>
  <c r="Y290" i="1"/>
  <c r="Z290" i="1" s="1"/>
  <c r="X290" i="1"/>
  <c r="Y289" i="1"/>
  <c r="Z289" i="1" s="1"/>
  <c r="X289" i="1"/>
  <c r="Y298" i="1"/>
  <c r="X298" i="1"/>
  <c r="Y288" i="1"/>
  <c r="Z288" i="1" s="1"/>
  <c r="X288" i="1"/>
  <c r="Y271" i="1"/>
  <c r="X271" i="1"/>
  <c r="Y270" i="1"/>
  <c r="X270" i="1"/>
  <c r="Y296" i="1"/>
  <c r="X296" i="1"/>
  <c r="Y275" i="1"/>
  <c r="X275" i="1"/>
  <c r="Y297" i="1"/>
  <c r="X297" i="1"/>
  <c r="Y269" i="1"/>
  <c r="X269" i="1"/>
  <c r="Y273" i="1"/>
  <c r="X273" i="1"/>
  <c r="Y274" i="1"/>
  <c r="X274" i="1"/>
  <c r="Y268" i="1"/>
  <c r="X268" i="1"/>
  <c r="Y287" i="1"/>
  <c r="X287" i="1"/>
  <c r="Y272" i="1"/>
  <c r="X272" i="1"/>
  <c r="Y286" i="1"/>
  <c r="X286" i="1"/>
  <c r="Y267" i="1"/>
  <c r="X267" i="1"/>
  <c r="Y295" i="1"/>
  <c r="X295" i="1"/>
  <c r="Y285" i="1"/>
  <c r="X285" i="1"/>
  <c r="Y266" i="1"/>
  <c r="X266" i="1"/>
  <c r="Y283" i="1"/>
  <c r="X283" i="1"/>
  <c r="Y294" i="1"/>
  <c r="X294" i="1"/>
  <c r="Y265" i="1"/>
  <c r="E88" i="4"/>
  <c r="P66" i="10"/>
  <c r="R66" i="10" s="1"/>
  <c r="O66" i="10"/>
  <c r="Q66" i="10" s="1"/>
  <c r="F66" i="10"/>
  <c r="H66" i="10" s="1"/>
  <c r="E66" i="10"/>
  <c r="G66" i="10" s="1"/>
  <c r="P65" i="10"/>
  <c r="R65" i="10" s="1"/>
  <c r="O65" i="10"/>
  <c r="Q65" i="10" s="1"/>
  <c r="F65" i="10"/>
  <c r="H65" i="10" s="1"/>
  <c r="E65" i="10"/>
  <c r="G65" i="10" s="1"/>
  <c r="P64" i="10"/>
  <c r="R64" i="10" s="1"/>
  <c r="O64" i="10"/>
  <c r="Q64" i="10" s="1"/>
  <c r="F64" i="10"/>
  <c r="H64" i="10" s="1"/>
  <c r="E64" i="10"/>
  <c r="G64" i="10" s="1"/>
  <c r="P63" i="10"/>
  <c r="R63" i="10" s="1"/>
  <c r="O63" i="10"/>
  <c r="Q63" i="10" s="1"/>
  <c r="F63" i="10"/>
  <c r="H63" i="10" s="1"/>
  <c r="E63" i="10"/>
  <c r="G63" i="10" s="1"/>
  <c r="P62" i="10"/>
  <c r="R62" i="10" s="1"/>
  <c r="O62" i="10"/>
  <c r="Q62" i="10" s="1"/>
  <c r="F62" i="10"/>
  <c r="H62" i="10" s="1"/>
  <c r="E62" i="10"/>
  <c r="G62" i="10" s="1"/>
  <c r="P61" i="10"/>
  <c r="R61" i="10" s="1"/>
  <c r="O61" i="10"/>
  <c r="Q61" i="10" s="1"/>
  <c r="F61" i="10"/>
  <c r="H61" i="10" s="1"/>
  <c r="E61" i="10"/>
  <c r="G61" i="10" s="1"/>
  <c r="P60" i="10"/>
  <c r="R60" i="10" s="1"/>
  <c r="O60" i="10"/>
  <c r="Q60" i="10" s="1"/>
  <c r="F60" i="10"/>
  <c r="H60" i="10" s="1"/>
  <c r="E60" i="10"/>
  <c r="G60" i="10" s="1"/>
  <c r="P59" i="10"/>
  <c r="R59" i="10" s="1"/>
  <c r="O59" i="10"/>
  <c r="Q59" i="10" s="1"/>
  <c r="F59" i="10"/>
  <c r="H59" i="10" s="1"/>
  <c r="E59" i="10"/>
  <c r="G59" i="10" s="1"/>
  <c r="P58" i="10"/>
  <c r="R58" i="10" s="1"/>
  <c r="O58" i="10"/>
  <c r="Q58" i="10" s="1"/>
  <c r="F58" i="10"/>
  <c r="H58" i="10" s="1"/>
  <c r="E58" i="10"/>
  <c r="G58" i="10" s="1"/>
  <c r="P57" i="10"/>
  <c r="R57" i="10" s="1"/>
  <c r="O57" i="10"/>
  <c r="Q57" i="10" s="1"/>
  <c r="F57" i="10"/>
  <c r="H57" i="10" s="1"/>
  <c r="E57" i="10"/>
  <c r="G57" i="10" s="1"/>
  <c r="P56" i="10"/>
  <c r="R56" i="10" s="1"/>
  <c r="O56" i="10"/>
  <c r="Q56" i="10" s="1"/>
  <c r="F56" i="10"/>
  <c r="H56" i="10" s="1"/>
  <c r="E56" i="10"/>
  <c r="G56" i="10" s="1"/>
  <c r="P55" i="10"/>
  <c r="R55" i="10" s="1"/>
  <c r="O55" i="10"/>
  <c r="Q55" i="10" s="1"/>
  <c r="F55" i="10"/>
  <c r="H55" i="10" s="1"/>
  <c r="E55" i="10"/>
  <c r="G55" i="10" s="1"/>
  <c r="P54" i="10"/>
  <c r="R54" i="10" s="1"/>
  <c r="O54" i="10"/>
  <c r="Q54" i="10" s="1"/>
  <c r="F54" i="10"/>
  <c r="H54" i="10" s="1"/>
  <c r="E54" i="10"/>
  <c r="G54" i="10" s="1"/>
  <c r="P53" i="10"/>
  <c r="R53" i="10" s="1"/>
  <c r="O53" i="10"/>
  <c r="Q53" i="10" s="1"/>
  <c r="F53" i="10"/>
  <c r="H53" i="10" s="1"/>
  <c r="E53" i="10"/>
  <c r="G53" i="10" s="1"/>
  <c r="L25" i="10"/>
  <c r="L23" i="10"/>
  <c r="D23" i="10"/>
  <c r="M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X244" i="1"/>
  <c r="X242" i="1"/>
  <c r="X239" i="1"/>
  <c r="Y244" i="1"/>
  <c r="Y242" i="1"/>
  <c r="Y239" i="1"/>
  <c r="Y236" i="1"/>
  <c r="Y235" i="1"/>
  <c r="Y212" i="1"/>
  <c r="Y204" i="1"/>
  <c r="Y203" i="1"/>
  <c r="Y201" i="1"/>
  <c r="Y198" i="1"/>
  <c r="Y197" i="1"/>
  <c r="Y173" i="1"/>
  <c r="Y125" i="1"/>
  <c r="Y97" i="1"/>
  <c r="Y96" i="1"/>
  <c r="Y81" i="1"/>
  <c r="Y79" i="1"/>
  <c r="Y78" i="1"/>
  <c r="Y76" i="1"/>
  <c r="Y75" i="1"/>
  <c r="Y73" i="1"/>
  <c r="Y72" i="1"/>
  <c r="Y71" i="1"/>
  <c r="Y70" i="1"/>
  <c r="W264" i="1"/>
  <c r="W263" i="1"/>
  <c r="W262" i="1"/>
  <c r="Y261" i="1"/>
  <c r="Y260" i="1"/>
  <c r="W259" i="1"/>
  <c r="W258" i="1"/>
  <c r="Y257" i="1"/>
  <c r="W256" i="1"/>
  <c r="Y255" i="1"/>
  <c r="W254" i="1"/>
  <c r="Y252" i="1"/>
  <c r="W251" i="1"/>
  <c r="G88" i="4" l="1"/>
  <c r="C82" i="4" s="1"/>
  <c r="H88" i="4"/>
  <c r="Y254" i="1"/>
  <c r="X254" i="1"/>
  <c r="F88" i="4"/>
  <c r="Y258" i="1"/>
  <c r="X258" i="1"/>
  <c r="Y259" i="1"/>
  <c r="X259" i="1"/>
  <c r="Y256" i="1"/>
  <c r="X256" i="1"/>
  <c r="Y251" i="1"/>
  <c r="X251" i="1"/>
  <c r="Y262" i="1"/>
  <c r="X262" i="1"/>
  <c r="Y264" i="1"/>
  <c r="X264" i="1"/>
  <c r="Y263" i="1"/>
  <c r="X263" i="1"/>
  <c r="B24" i="10"/>
  <c r="L24" i="10" s="1"/>
  <c r="B26" i="10"/>
  <c r="N23" i="10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4" i="6"/>
  <c r="C85" i="4" l="1"/>
  <c r="I88" i="4"/>
  <c r="L26" i="10"/>
  <c r="F18" i="10"/>
  <c r="K18" i="10" s="1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W210" i="1"/>
  <c r="X210" i="1" l="1"/>
  <c r="Y210" i="1"/>
  <c r="P66" i="6"/>
  <c r="R66" i="6" s="1"/>
  <c r="P65" i="6"/>
  <c r="R65" i="6" s="1"/>
  <c r="P64" i="6"/>
  <c r="R64" i="6" s="1"/>
  <c r="P63" i="6"/>
  <c r="R63" i="6" s="1"/>
  <c r="P62" i="6"/>
  <c r="R62" i="6" s="1"/>
  <c r="P61" i="6"/>
  <c r="R61" i="6" s="1"/>
  <c r="P60" i="6"/>
  <c r="R60" i="6" s="1"/>
  <c r="P59" i="6"/>
  <c r="R59" i="6" s="1"/>
  <c r="P58" i="6"/>
  <c r="R58" i="6" s="1"/>
  <c r="P57" i="6"/>
  <c r="R57" i="6" s="1"/>
  <c r="P56" i="6"/>
  <c r="R56" i="6" s="1"/>
  <c r="P55" i="6"/>
  <c r="R55" i="6" s="1"/>
  <c r="P54" i="6"/>
  <c r="R54" i="6" s="1"/>
  <c r="P53" i="6"/>
  <c r="R53" i="6" s="1"/>
  <c r="O66" i="6"/>
  <c r="Q66" i="6" s="1"/>
  <c r="O65" i="6"/>
  <c r="Q65" i="6" s="1"/>
  <c r="O64" i="6"/>
  <c r="Q64" i="6" s="1"/>
  <c r="O63" i="6"/>
  <c r="Q63" i="6" s="1"/>
  <c r="O62" i="6"/>
  <c r="Q62" i="6" s="1"/>
  <c r="O61" i="6"/>
  <c r="Q61" i="6" s="1"/>
  <c r="O60" i="6"/>
  <c r="Q60" i="6" s="1"/>
  <c r="O59" i="6"/>
  <c r="Q59" i="6" s="1"/>
  <c r="O58" i="6"/>
  <c r="Q58" i="6" s="1"/>
  <c r="O57" i="6"/>
  <c r="Q57" i="6" s="1"/>
  <c r="O56" i="6"/>
  <c r="Q56" i="6" s="1"/>
  <c r="O55" i="6"/>
  <c r="Q55" i="6" s="1"/>
  <c r="O54" i="6"/>
  <c r="Q54" i="6" s="1"/>
  <c r="O53" i="6"/>
  <c r="Q53" i="6" s="1"/>
  <c r="F66" i="6"/>
  <c r="H66" i="6" s="1"/>
  <c r="F65" i="6"/>
  <c r="H65" i="6" s="1"/>
  <c r="F64" i="6"/>
  <c r="H64" i="6" s="1"/>
  <c r="F63" i="6"/>
  <c r="H63" i="6" s="1"/>
  <c r="F62" i="6"/>
  <c r="H62" i="6" s="1"/>
  <c r="F61" i="6"/>
  <c r="H61" i="6" s="1"/>
  <c r="F60" i="6"/>
  <c r="H60" i="6" s="1"/>
  <c r="F59" i="6"/>
  <c r="H59" i="6" s="1"/>
  <c r="F58" i="6"/>
  <c r="H58" i="6" s="1"/>
  <c r="F57" i="6"/>
  <c r="H57" i="6" s="1"/>
  <c r="F56" i="6"/>
  <c r="H56" i="6" s="1"/>
  <c r="F55" i="6"/>
  <c r="H55" i="6" s="1"/>
  <c r="F54" i="6"/>
  <c r="H54" i="6" s="1"/>
  <c r="E66" i="6"/>
  <c r="G66" i="6" s="1"/>
  <c r="E65" i="6"/>
  <c r="G65" i="6" s="1"/>
  <c r="E64" i="6"/>
  <c r="G64" i="6" s="1"/>
  <c r="E63" i="6"/>
  <c r="G63" i="6" s="1"/>
  <c r="E62" i="6"/>
  <c r="G62" i="6" s="1"/>
  <c r="E61" i="6"/>
  <c r="G61" i="6" s="1"/>
  <c r="E60" i="6"/>
  <c r="G60" i="6" s="1"/>
  <c r="E59" i="6"/>
  <c r="G59" i="6" s="1"/>
  <c r="E58" i="6"/>
  <c r="G58" i="6" s="1"/>
  <c r="E57" i="6"/>
  <c r="G57" i="6" s="1"/>
  <c r="E56" i="6"/>
  <c r="G56" i="6" s="1"/>
  <c r="E55" i="6"/>
  <c r="G55" i="6" s="1"/>
  <c r="E54" i="6"/>
  <c r="G54" i="6" s="1"/>
  <c r="F53" i="6"/>
  <c r="H53" i="6" s="1"/>
  <c r="E53" i="6"/>
  <c r="G53" i="6" s="1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37" i="2"/>
  <c r="I18" i="2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37" i="1"/>
  <c r="I18" i="1"/>
  <c r="I56" i="1" l="1"/>
  <c r="I56" i="2"/>
  <c r="W225" i="1" l="1"/>
  <c r="Y225" i="1" s="1"/>
  <c r="F36" i="1" l="1"/>
  <c r="F35" i="1"/>
  <c r="F33" i="1"/>
  <c r="F32" i="1"/>
  <c r="F31" i="1"/>
  <c r="F30" i="1"/>
  <c r="F29" i="1"/>
  <c r="F27" i="1"/>
  <c r="F26" i="1"/>
  <c r="F25" i="1"/>
  <c r="F24" i="1"/>
  <c r="F23" i="1"/>
  <c r="F17" i="1"/>
  <c r="F16" i="1"/>
  <c r="F15" i="1"/>
  <c r="F14" i="1"/>
  <c r="F13" i="1"/>
  <c r="F12" i="1"/>
  <c r="F11" i="1"/>
  <c r="F10" i="1"/>
  <c r="F8" i="1"/>
  <c r="F7" i="1"/>
  <c r="F6" i="1"/>
  <c r="F5" i="1"/>
  <c r="F4" i="1"/>
  <c r="M18" i="6"/>
  <c r="X235" i="1" l="1"/>
  <c r="Z217" i="1" l="1"/>
  <c r="F34" i="1" s="1"/>
  <c r="X236" i="1" l="1"/>
  <c r="W100" i="1" l="1"/>
  <c r="W64" i="1"/>
  <c r="X64" i="1" l="1"/>
  <c r="Y64" i="1"/>
  <c r="X100" i="1"/>
  <c r="Y100" i="1"/>
  <c r="D63" i="4"/>
  <c r="D62" i="4"/>
  <c r="K61" i="4"/>
  <c r="J61" i="4"/>
  <c r="D50" i="4"/>
  <c r="E50" i="4" s="1"/>
  <c r="D49" i="4"/>
  <c r="K48" i="4"/>
  <c r="J48" i="4"/>
  <c r="D37" i="4"/>
  <c r="G37" i="4" s="1"/>
  <c r="D36" i="4"/>
  <c r="K35" i="4"/>
  <c r="J35" i="4"/>
  <c r="D24" i="4"/>
  <c r="D23" i="4"/>
  <c r="K22" i="4"/>
  <c r="J22" i="4"/>
  <c r="F36" i="2"/>
  <c r="E36" i="2"/>
  <c r="J36" i="2" s="1"/>
  <c r="P48" i="10" s="1"/>
  <c r="R48" i="10" s="1"/>
  <c r="D36" i="2"/>
  <c r="F35" i="2"/>
  <c r="E35" i="2"/>
  <c r="J35" i="2" s="1"/>
  <c r="P47" i="10" s="1"/>
  <c r="R47" i="10" s="1"/>
  <c r="D35" i="2"/>
  <c r="F34" i="2"/>
  <c r="E34" i="2"/>
  <c r="J34" i="2" s="1"/>
  <c r="P46" i="10" s="1"/>
  <c r="R46" i="10" s="1"/>
  <c r="D34" i="2"/>
  <c r="F33" i="2"/>
  <c r="F32" i="2"/>
  <c r="E32" i="2"/>
  <c r="J32" i="2" s="1"/>
  <c r="P44" i="10" s="1"/>
  <c r="R44" i="10" s="1"/>
  <c r="D32" i="2"/>
  <c r="F31" i="2"/>
  <c r="E31" i="2"/>
  <c r="J31" i="2" s="1"/>
  <c r="P43" i="10" s="1"/>
  <c r="R43" i="10" s="1"/>
  <c r="F30" i="2"/>
  <c r="E30" i="2"/>
  <c r="J30" i="2" s="1"/>
  <c r="P42" i="10" s="1"/>
  <c r="R42" i="10" s="1"/>
  <c r="D30" i="2"/>
  <c r="F29" i="2"/>
  <c r="E29" i="2"/>
  <c r="J29" i="2" s="1"/>
  <c r="P41" i="10" s="1"/>
  <c r="R41" i="10" s="1"/>
  <c r="D29" i="2"/>
  <c r="F28" i="2"/>
  <c r="E28" i="2"/>
  <c r="J28" i="2" s="1"/>
  <c r="P40" i="10" s="1"/>
  <c r="R40" i="10" s="1"/>
  <c r="D28" i="2"/>
  <c r="F27" i="2"/>
  <c r="E27" i="2"/>
  <c r="J27" i="2" s="1"/>
  <c r="P39" i="10" s="1"/>
  <c r="R39" i="10" s="1"/>
  <c r="D27" i="2"/>
  <c r="F26" i="2"/>
  <c r="F25" i="2"/>
  <c r="F24" i="2"/>
  <c r="F17" i="2"/>
  <c r="E17" i="2"/>
  <c r="J17" i="2" s="1"/>
  <c r="O48" i="10" s="1"/>
  <c r="Q48" i="10" s="1"/>
  <c r="D17" i="2"/>
  <c r="F16" i="2"/>
  <c r="E16" i="2"/>
  <c r="J16" i="2" s="1"/>
  <c r="O47" i="10" s="1"/>
  <c r="Q47" i="10" s="1"/>
  <c r="D16" i="2"/>
  <c r="F15" i="2"/>
  <c r="E15" i="2"/>
  <c r="J15" i="2" s="1"/>
  <c r="O46" i="10" s="1"/>
  <c r="Q46" i="10" s="1"/>
  <c r="D15" i="2"/>
  <c r="F14" i="2"/>
  <c r="F13" i="2"/>
  <c r="E13" i="2"/>
  <c r="J13" i="2" s="1"/>
  <c r="O44" i="10" s="1"/>
  <c r="Q44" i="10" s="1"/>
  <c r="D13" i="2"/>
  <c r="F12" i="2"/>
  <c r="E12" i="2"/>
  <c r="J12" i="2" s="1"/>
  <c r="O43" i="10" s="1"/>
  <c r="Q43" i="10" s="1"/>
  <c r="D12" i="2"/>
  <c r="F11" i="2"/>
  <c r="E11" i="2"/>
  <c r="J11" i="2" s="1"/>
  <c r="O42" i="10" s="1"/>
  <c r="Q42" i="10" s="1"/>
  <c r="D11" i="2"/>
  <c r="F10" i="2"/>
  <c r="E10" i="2"/>
  <c r="J10" i="2" s="1"/>
  <c r="O41" i="10" s="1"/>
  <c r="Q41" i="10" s="1"/>
  <c r="D10" i="2"/>
  <c r="F9" i="2"/>
  <c r="E9" i="2"/>
  <c r="J9" i="2" s="1"/>
  <c r="O40" i="10" s="1"/>
  <c r="Q40" i="10" s="1"/>
  <c r="D9" i="2"/>
  <c r="F8" i="2"/>
  <c r="E8" i="2"/>
  <c r="J8" i="2" s="1"/>
  <c r="O39" i="10" s="1"/>
  <c r="Q39" i="10" s="1"/>
  <c r="D8" i="2"/>
  <c r="F7" i="2"/>
  <c r="E7" i="2"/>
  <c r="J7" i="2" s="1"/>
  <c r="O38" i="10" s="1"/>
  <c r="Q38" i="10" s="1"/>
  <c r="D7" i="2"/>
  <c r="F6" i="2"/>
  <c r="E6" i="2"/>
  <c r="J6" i="2" s="1"/>
  <c r="O37" i="10" s="1"/>
  <c r="Q37" i="10" s="1"/>
  <c r="D6" i="2"/>
  <c r="F5" i="2"/>
  <c r="E5" i="2"/>
  <c r="J5" i="2" s="1"/>
  <c r="O36" i="10" s="1"/>
  <c r="Q36" i="10" s="1"/>
  <c r="D5" i="2"/>
  <c r="E35" i="1"/>
  <c r="J35" i="1" s="1"/>
  <c r="F47" i="10" s="1"/>
  <c r="H47" i="10" s="1"/>
  <c r="D35" i="1"/>
  <c r="E33" i="1"/>
  <c r="J33" i="1" s="1"/>
  <c r="F45" i="10" s="1"/>
  <c r="H45" i="10" s="1"/>
  <c r="D33" i="1"/>
  <c r="E32" i="1"/>
  <c r="J32" i="1" s="1"/>
  <c r="F44" i="10" s="1"/>
  <c r="H44" i="10" s="1"/>
  <c r="D32" i="1"/>
  <c r="E31" i="1"/>
  <c r="J31" i="1" s="1"/>
  <c r="F43" i="10" s="1"/>
  <c r="H43" i="10" s="1"/>
  <c r="D31" i="1"/>
  <c r="E26" i="1"/>
  <c r="J26" i="1" s="1"/>
  <c r="F38" i="10" s="1"/>
  <c r="H38" i="10" s="1"/>
  <c r="D26" i="1"/>
  <c r="E25" i="1"/>
  <c r="J25" i="1" s="1"/>
  <c r="F37" i="10" s="1"/>
  <c r="H37" i="10" s="1"/>
  <c r="D25" i="1"/>
  <c r="E24" i="1"/>
  <c r="J24" i="1" s="1"/>
  <c r="F36" i="10" s="1"/>
  <c r="H36" i="10" s="1"/>
  <c r="D24" i="1"/>
  <c r="D14" i="1"/>
  <c r="D12" i="1"/>
  <c r="D7" i="1"/>
  <c r="D6" i="1"/>
  <c r="D5" i="1"/>
  <c r="E14" i="1"/>
  <c r="J14" i="1" s="1"/>
  <c r="E45" i="10" s="1"/>
  <c r="G45" i="10" s="1"/>
  <c r="E12" i="1"/>
  <c r="J12" i="1" s="1"/>
  <c r="E43" i="10" s="1"/>
  <c r="G43" i="10" s="1"/>
  <c r="E7" i="1"/>
  <c r="J7" i="1" s="1"/>
  <c r="E38" i="10" s="1"/>
  <c r="G38" i="10" s="1"/>
  <c r="E6" i="1"/>
  <c r="J6" i="1" s="1"/>
  <c r="E37" i="10" s="1"/>
  <c r="G37" i="10" s="1"/>
  <c r="E5" i="1"/>
  <c r="J5" i="1" s="1"/>
  <c r="E36" i="10" s="1"/>
  <c r="G36" i="10" s="1"/>
  <c r="J63" i="4" l="1"/>
  <c r="K63" i="4"/>
  <c r="J23" i="4"/>
  <c r="J37" i="4"/>
  <c r="J50" i="4"/>
  <c r="F50" i="4"/>
  <c r="I50" i="4" s="1"/>
  <c r="K24" i="4"/>
  <c r="K37" i="4"/>
  <c r="K50" i="4"/>
  <c r="G50" i="4"/>
  <c r="E37" i="6"/>
  <c r="F43" i="6"/>
  <c r="J50" i="1"/>
  <c r="J52" i="1"/>
  <c r="F45" i="6"/>
  <c r="O36" i="6"/>
  <c r="O40" i="6"/>
  <c r="O44" i="6"/>
  <c r="O46" i="6"/>
  <c r="P39" i="6"/>
  <c r="J46" i="2"/>
  <c r="E36" i="6"/>
  <c r="J44" i="1"/>
  <c r="F37" i="6"/>
  <c r="E38" i="6"/>
  <c r="O39" i="6"/>
  <c r="O43" i="6"/>
  <c r="J49" i="2"/>
  <c r="P42" i="6"/>
  <c r="J55" i="2"/>
  <c r="P48" i="6"/>
  <c r="E43" i="6"/>
  <c r="F38" i="6"/>
  <c r="J45" i="1"/>
  <c r="F44" i="6"/>
  <c r="F47" i="6"/>
  <c r="O38" i="6"/>
  <c r="O42" i="6"/>
  <c r="O48" i="6"/>
  <c r="P41" i="6"/>
  <c r="J48" i="2"/>
  <c r="J51" i="2"/>
  <c r="P44" i="6"/>
  <c r="P47" i="6"/>
  <c r="J54" i="2"/>
  <c r="F36" i="6"/>
  <c r="J43" i="1"/>
  <c r="E45" i="6"/>
  <c r="O37" i="6"/>
  <c r="O41" i="6"/>
  <c r="O47" i="6"/>
  <c r="J47" i="2"/>
  <c r="P40" i="6"/>
  <c r="P43" i="6"/>
  <c r="J50" i="2"/>
  <c r="J53" i="2"/>
  <c r="P46" i="6"/>
  <c r="D50" i="1"/>
  <c r="D43" i="1"/>
  <c r="D52" i="1"/>
  <c r="E44" i="1"/>
  <c r="E43" i="1"/>
  <c r="E52" i="1"/>
  <c r="D44" i="1"/>
  <c r="E45" i="1"/>
  <c r="E50" i="1"/>
  <c r="D45" i="1"/>
  <c r="K23" i="4"/>
  <c r="E37" i="4"/>
  <c r="K49" i="4"/>
  <c r="J24" i="4"/>
  <c r="H37" i="4"/>
  <c r="J36" i="4"/>
  <c r="F37" i="4"/>
  <c r="H49" i="4"/>
  <c r="H50" i="4"/>
  <c r="J62" i="4"/>
  <c r="J49" i="4"/>
  <c r="H62" i="4"/>
  <c r="H63" i="4"/>
  <c r="K36" i="4"/>
  <c r="K62" i="4"/>
  <c r="I37" i="4" l="1"/>
  <c r="Q12" i="10"/>
  <c r="Q12" i="6"/>
  <c r="C58" i="4"/>
  <c r="C57" i="4"/>
  <c r="R12" i="10" l="1"/>
  <c r="X197" i="1"/>
  <c r="X73" i="1" l="1"/>
  <c r="X72" i="1"/>
  <c r="X71" i="1"/>
  <c r="X70" i="1"/>
  <c r="X199" i="1"/>
  <c r="W250" i="1" l="1"/>
  <c r="W249" i="1"/>
  <c r="W248" i="1"/>
  <c r="W247" i="1"/>
  <c r="Y246" i="1"/>
  <c r="W245" i="1"/>
  <c r="W243" i="1"/>
  <c r="W241" i="1"/>
  <c r="W240" i="1"/>
  <c r="W238" i="1"/>
  <c r="E75" i="4" s="1"/>
  <c r="W237" i="1"/>
  <c r="E62" i="4" l="1"/>
  <c r="Y247" i="1"/>
  <c r="X247" i="1"/>
  <c r="Y245" i="1"/>
  <c r="X245" i="1"/>
  <c r="Y237" i="1"/>
  <c r="E76" i="4"/>
  <c r="X241" i="1"/>
  <c r="Y241" i="1"/>
  <c r="X238" i="1"/>
  <c r="Y238" i="1"/>
  <c r="X243" i="1"/>
  <c r="Y243" i="1"/>
  <c r="X248" i="1"/>
  <c r="Y248" i="1"/>
  <c r="X249" i="1"/>
  <c r="Y249" i="1"/>
  <c r="X240" i="1"/>
  <c r="Y240" i="1"/>
  <c r="X250" i="1"/>
  <c r="Y250" i="1"/>
  <c r="E63" i="4"/>
  <c r="X237" i="1"/>
  <c r="W234" i="1"/>
  <c r="W233" i="1"/>
  <c r="W232" i="1"/>
  <c r="W231" i="1"/>
  <c r="Y231" i="1" s="1"/>
  <c r="W230" i="1"/>
  <c r="W229" i="1"/>
  <c r="W228" i="1"/>
  <c r="W227" i="1"/>
  <c r="W226" i="1"/>
  <c r="X225" i="1"/>
  <c r="W224" i="1"/>
  <c r="Y224" i="1" s="1"/>
  <c r="W223" i="1"/>
  <c r="W222" i="1"/>
  <c r="Y222" i="1" s="1"/>
  <c r="W221" i="1"/>
  <c r="W220" i="1"/>
  <c r="Y220" i="1" s="1"/>
  <c r="W219" i="1"/>
  <c r="Y219" i="1" s="1"/>
  <c r="W218" i="1"/>
  <c r="Y218" i="1" s="1"/>
  <c r="W217" i="1"/>
  <c r="Y217" i="1" s="1"/>
  <c r="W216" i="1"/>
  <c r="W215" i="1"/>
  <c r="Y215" i="1" s="1"/>
  <c r="W214" i="1"/>
  <c r="Y214" i="1" s="1"/>
  <c r="W213" i="1"/>
  <c r="Y213" i="1" s="1"/>
  <c r="X212" i="1"/>
  <c r="W211" i="1"/>
  <c r="Y211" i="1" s="1"/>
  <c r="W209" i="1"/>
  <c r="W208" i="1"/>
  <c r="Y208" i="1" s="1"/>
  <c r="W207" i="1"/>
  <c r="Y207" i="1" s="1"/>
  <c r="W206" i="1"/>
  <c r="Y206" i="1" s="1"/>
  <c r="W205" i="1"/>
  <c r="Y205" i="1" s="1"/>
  <c r="X204" i="1"/>
  <c r="X203" i="1"/>
  <c r="W202" i="1"/>
  <c r="X201" i="1"/>
  <c r="W200" i="1"/>
  <c r="W199" i="1"/>
  <c r="Y199" i="1" s="1"/>
  <c r="X198" i="1"/>
  <c r="W196" i="1"/>
  <c r="W195" i="1"/>
  <c r="W194" i="1"/>
  <c r="Y194" i="1" s="1"/>
  <c r="W193" i="1"/>
  <c r="Y193" i="1" s="1"/>
  <c r="W192" i="1"/>
  <c r="W191" i="1"/>
  <c r="Y191" i="1" s="1"/>
  <c r="W190" i="1"/>
  <c r="W189" i="1"/>
  <c r="Y189" i="1" s="1"/>
  <c r="W188" i="1"/>
  <c r="W187" i="1"/>
  <c r="Y187" i="1" s="1"/>
  <c r="W186" i="1"/>
  <c r="W185" i="1"/>
  <c r="Y185" i="1" s="1"/>
  <c r="W184" i="1"/>
  <c r="W183" i="1"/>
  <c r="Y183" i="1" s="1"/>
  <c r="W182" i="1"/>
  <c r="W181" i="1"/>
  <c r="Y181" i="1" s="1"/>
  <c r="W180" i="1"/>
  <c r="W179" i="1"/>
  <c r="W178" i="1"/>
  <c r="W177" i="1"/>
  <c r="Y177" i="1" s="1"/>
  <c r="W176" i="1"/>
  <c r="W175" i="1"/>
  <c r="Y175" i="1" s="1"/>
  <c r="W174" i="1"/>
  <c r="X173" i="1"/>
  <c r="W172" i="1"/>
  <c r="Y172" i="1" s="1"/>
  <c r="W171" i="1"/>
  <c r="Y171" i="1" s="1"/>
  <c r="W170" i="1"/>
  <c r="Y170" i="1" s="1"/>
  <c r="W169" i="1"/>
  <c r="Y169" i="1" s="1"/>
  <c r="W168" i="1"/>
  <c r="Y168" i="1" s="1"/>
  <c r="W167" i="1"/>
  <c r="Y167" i="1" s="1"/>
  <c r="W166" i="1"/>
  <c r="Y166" i="1" s="1"/>
  <c r="W165" i="1"/>
  <c r="Y165" i="1" s="1"/>
  <c r="W164" i="1"/>
  <c r="Y164" i="1" s="1"/>
  <c r="W163" i="1"/>
  <c r="Y163" i="1" s="1"/>
  <c r="W162" i="1"/>
  <c r="Y162" i="1" s="1"/>
  <c r="W161" i="1"/>
  <c r="Y161" i="1" s="1"/>
  <c r="W160" i="1"/>
  <c r="Y160" i="1" s="1"/>
  <c r="W159" i="1"/>
  <c r="Y159" i="1" s="1"/>
  <c r="W158" i="1"/>
  <c r="Y158" i="1" s="1"/>
  <c r="W157" i="1"/>
  <c r="Y157" i="1" s="1"/>
  <c r="W156" i="1"/>
  <c r="Y156" i="1" s="1"/>
  <c r="W155" i="1"/>
  <c r="Y155" i="1" s="1"/>
  <c r="W154" i="1"/>
  <c r="Y154" i="1" s="1"/>
  <c r="W153" i="1"/>
  <c r="Y153" i="1" s="1"/>
  <c r="W152" i="1"/>
  <c r="Y152" i="1" s="1"/>
  <c r="W151" i="1"/>
  <c r="Y151" i="1" s="1"/>
  <c r="W150" i="1"/>
  <c r="Y150" i="1" s="1"/>
  <c r="W149" i="1"/>
  <c r="Y149" i="1" s="1"/>
  <c r="W148" i="1"/>
  <c r="Y148" i="1" s="1"/>
  <c r="W147" i="1"/>
  <c r="Y147" i="1" s="1"/>
  <c r="W146" i="1"/>
  <c r="Y146" i="1" s="1"/>
  <c r="W145" i="1"/>
  <c r="Y145" i="1" s="1"/>
  <c r="W144" i="1"/>
  <c r="Y144" i="1" s="1"/>
  <c r="W143" i="1"/>
  <c r="Y143" i="1" s="1"/>
  <c r="W142" i="1"/>
  <c r="W141" i="1"/>
  <c r="Y141" i="1" s="1"/>
  <c r="W140" i="1"/>
  <c r="Y140" i="1" s="1"/>
  <c r="W139" i="1"/>
  <c r="Y139" i="1" s="1"/>
  <c r="W138" i="1"/>
  <c r="W137" i="1"/>
  <c r="Y137" i="1" s="1"/>
  <c r="W136" i="1"/>
  <c r="Y136" i="1" s="1"/>
  <c r="W135" i="1"/>
  <c r="Y135" i="1" s="1"/>
  <c r="W134" i="1"/>
  <c r="Y134" i="1" s="1"/>
  <c r="W133" i="1"/>
  <c r="W132" i="1"/>
  <c r="Y132" i="1" s="1"/>
  <c r="W131" i="1"/>
  <c r="W130" i="1"/>
  <c r="Y130" i="1" s="1"/>
  <c r="W129" i="1"/>
  <c r="W128" i="1"/>
  <c r="W127" i="1"/>
  <c r="W126" i="1"/>
  <c r="Y126" i="1" s="1"/>
  <c r="X125" i="1"/>
  <c r="W124" i="1"/>
  <c r="Y124" i="1" s="1"/>
  <c r="W123" i="1"/>
  <c r="Y123" i="1" s="1"/>
  <c r="W122" i="1"/>
  <c r="W121" i="1"/>
  <c r="Y121" i="1" s="1"/>
  <c r="W120" i="1"/>
  <c r="Y120" i="1" s="1"/>
  <c r="W119" i="1"/>
  <c r="Y119" i="1" s="1"/>
  <c r="W118" i="1"/>
  <c r="W117" i="1"/>
  <c r="Y117" i="1" s="1"/>
  <c r="W116" i="1"/>
  <c r="Y116" i="1" s="1"/>
  <c r="W115" i="1"/>
  <c r="Y115" i="1" s="1"/>
  <c r="W114" i="1"/>
  <c r="W113" i="1"/>
  <c r="Y113" i="1" s="1"/>
  <c r="W112" i="1"/>
  <c r="Y112" i="1" s="1"/>
  <c r="W111" i="1"/>
  <c r="Y111" i="1" s="1"/>
  <c r="W110" i="1"/>
  <c r="Y110" i="1" s="1"/>
  <c r="W109" i="1"/>
  <c r="Y109" i="1" s="1"/>
  <c r="W108" i="1"/>
  <c r="W107" i="1"/>
  <c r="Y107" i="1" s="1"/>
  <c r="W106" i="1"/>
  <c r="Y106" i="1" s="1"/>
  <c r="W105" i="1"/>
  <c r="Y105" i="1" s="1"/>
  <c r="W104" i="1"/>
  <c r="Y104" i="1" s="1"/>
  <c r="W103" i="1"/>
  <c r="Y103" i="1" s="1"/>
  <c r="W102" i="1"/>
  <c r="Y102" i="1" s="1"/>
  <c r="W101" i="1"/>
  <c r="Y101" i="1" s="1"/>
  <c r="W99" i="1"/>
  <c r="Y99" i="1" s="1"/>
  <c r="W98" i="1"/>
  <c r="Y98" i="1" s="1"/>
  <c r="X97" i="1"/>
  <c r="X96" i="1"/>
  <c r="W95" i="1"/>
  <c r="Y95" i="1" s="1"/>
  <c r="W94" i="1"/>
  <c r="Y94" i="1" s="1"/>
  <c r="W89" i="1"/>
  <c r="W88" i="1"/>
  <c r="Y88" i="1" s="1"/>
  <c r="W87" i="1"/>
  <c r="Y87" i="1" s="1"/>
  <c r="W86" i="1"/>
  <c r="W85" i="1"/>
  <c r="Y85" i="1" s="1"/>
  <c r="W84" i="1"/>
  <c r="W83" i="1"/>
  <c r="Y83" i="1" s="1"/>
  <c r="W82" i="1"/>
  <c r="Y82" i="1" s="1"/>
  <c r="X81" i="1"/>
  <c r="W80" i="1"/>
  <c r="Y80" i="1" s="1"/>
  <c r="X79" i="1"/>
  <c r="X78" i="1"/>
  <c r="W77" i="1"/>
  <c r="Y77" i="1" s="1"/>
  <c r="X76" i="1"/>
  <c r="X75" i="1"/>
  <c r="W74" i="1"/>
  <c r="Y74" i="1" s="1"/>
  <c r="Z73" i="1"/>
  <c r="Z71" i="1"/>
  <c r="Z70" i="1"/>
  <c r="W69" i="1"/>
  <c r="Y69" i="1" s="1"/>
  <c r="W68" i="1"/>
  <c r="Y68" i="1" s="1"/>
  <c r="W67" i="1"/>
  <c r="Y67" i="1" s="1"/>
  <c r="W66" i="1"/>
  <c r="W65" i="1"/>
  <c r="Y65" i="1" s="1"/>
  <c r="W63" i="1"/>
  <c r="Y63" i="1" s="1"/>
  <c r="W62" i="1"/>
  <c r="Y62" i="1" s="1"/>
  <c r="W61" i="1"/>
  <c r="Y61" i="1" s="1"/>
  <c r="W60" i="1"/>
  <c r="Y60" i="1" s="1"/>
  <c r="B61" i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X179" i="1" l="1"/>
  <c r="Y179" i="1"/>
  <c r="F62" i="4"/>
  <c r="I62" i="4" s="1"/>
  <c r="F75" i="4"/>
  <c r="F63" i="4"/>
  <c r="I63" i="4" s="1"/>
  <c r="F76" i="4"/>
  <c r="I76" i="4" s="1"/>
  <c r="G62" i="4"/>
  <c r="G75" i="4"/>
  <c r="G63" i="4"/>
  <c r="G76" i="4"/>
  <c r="X114" i="1"/>
  <c r="Y114" i="1"/>
  <c r="X118" i="1"/>
  <c r="Y118" i="1"/>
  <c r="X122" i="1"/>
  <c r="Y122" i="1"/>
  <c r="X86" i="1"/>
  <c r="Y86" i="1"/>
  <c r="X127" i="1"/>
  <c r="Y127" i="1"/>
  <c r="X195" i="1"/>
  <c r="Y195" i="1"/>
  <c r="X200" i="1"/>
  <c r="Y200" i="1"/>
  <c r="X221" i="1"/>
  <c r="Y221" i="1"/>
  <c r="X229" i="1"/>
  <c r="Y229" i="1"/>
  <c r="X233" i="1"/>
  <c r="Y233" i="1"/>
  <c r="X66" i="1"/>
  <c r="Y66" i="1"/>
  <c r="X108" i="1"/>
  <c r="Y108" i="1"/>
  <c r="X128" i="1"/>
  <c r="Y128" i="1"/>
  <c r="X176" i="1"/>
  <c r="Y176" i="1"/>
  <c r="X180" i="1"/>
  <c r="Y180" i="1"/>
  <c r="X184" i="1"/>
  <c r="Y184" i="1"/>
  <c r="X188" i="1"/>
  <c r="Y188" i="1"/>
  <c r="X192" i="1"/>
  <c r="Y192" i="1"/>
  <c r="X196" i="1"/>
  <c r="Y196" i="1"/>
  <c r="X209" i="1"/>
  <c r="Y209" i="1"/>
  <c r="X226" i="1"/>
  <c r="Y226" i="1"/>
  <c r="X230" i="1"/>
  <c r="Y230" i="1"/>
  <c r="Y234" i="1"/>
  <c r="X234" i="1"/>
  <c r="X89" i="1"/>
  <c r="Y89" i="1"/>
  <c r="Z89" i="1" s="1"/>
  <c r="X131" i="1"/>
  <c r="Y131" i="1"/>
  <c r="X84" i="1"/>
  <c r="Y84" i="1"/>
  <c r="G23" i="4" s="1"/>
  <c r="X129" i="1"/>
  <c r="Y129" i="1"/>
  <c r="X133" i="1"/>
  <c r="Y133" i="1"/>
  <c r="X202" i="1"/>
  <c r="Y202" i="1"/>
  <c r="X223" i="1"/>
  <c r="Y223" i="1"/>
  <c r="X227" i="1"/>
  <c r="Y227" i="1"/>
  <c r="X138" i="1"/>
  <c r="Y138" i="1"/>
  <c r="X142" i="1"/>
  <c r="Y142" i="1"/>
  <c r="X174" i="1"/>
  <c r="Y174" i="1"/>
  <c r="X178" i="1"/>
  <c r="Y178" i="1"/>
  <c r="X182" i="1"/>
  <c r="Y182" i="1"/>
  <c r="X186" i="1"/>
  <c r="Y186" i="1"/>
  <c r="X190" i="1"/>
  <c r="Y190" i="1"/>
  <c r="D27" i="1"/>
  <c r="Y216" i="1"/>
  <c r="X228" i="1"/>
  <c r="Y228" i="1"/>
  <c r="X232" i="1"/>
  <c r="Y232" i="1"/>
  <c r="E49" i="4"/>
  <c r="D30" i="1"/>
  <c r="D16" i="1"/>
  <c r="D54" i="1" s="1"/>
  <c r="D29" i="1"/>
  <c r="D36" i="1"/>
  <c r="X216" i="1"/>
  <c r="D34" i="1"/>
  <c r="X217" i="1"/>
  <c r="E34" i="1" s="1"/>
  <c r="J34" i="1" s="1"/>
  <c r="D13" i="1"/>
  <c r="D51" i="1" s="1"/>
  <c r="X110" i="1"/>
  <c r="D17" i="1"/>
  <c r="E36" i="4"/>
  <c r="D15" i="1"/>
  <c r="X88" i="1"/>
  <c r="F24" i="4" s="1"/>
  <c r="E24" i="4"/>
  <c r="D11" i="1"/>
  <c r="X82" i="1"/>
  <c r="D8" i="1"/>
  <c r="D10" i="1"/>
  <c r="B90" i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D28" i="1"/>
  <c r="D9" i="1"/>
  <c r="E23" i="4"/>
  <c r="X215" i="1"/>
  <c r="Z109" i="1"/>
  <c r="X109" i="1"/>
  <c r="Z146" i="1"/>
  <c r="X146" i="1"/>
  <c r="Z150" i="1"/>
  <c r="X150" i="1"/>
  <c r="Z68" i="1"/>
  <c r="X68" i="1"/>
  <c r="Z102" i="1"/>
  <c r="X102" i="1"/>
  <c r="Z147" i="1"/>
  <c r="X147" i="1"/>
  <c r="Z99" i="1"/>
  <c r="X99" i="1"/>
  <c r="Z145" i="1"/>
  <c r="X145" i="1"/>
  <c r="Z149" i="1"/>
  <c r="X149" i="1"/>
  <c r="Z67" i="1"/>
  <c r="X67" i="1"/>
  <c r="Z101" i="1"/>
  <c r="X101" i="1"/>
  <c r="X69" i="1"/>
  <c r="Z148" i="1"/>
  <c r="X148" i="1"/>
  <c r="X191" i="1"/>
  <c r="X115" i="1"/>
  <c r="X213" i="1"/>
  <c r="X194" i="1"/>
  <c r="X111" i="1"/>
  <c r="X119" i="1"/>
  <c r="X74" i="1"/>
  <c r="X107" i="1"/>
  <c r="X211" i="1"/>
  <c r="X104" i="1"/>
  <c r="X106" i="1"/>
  <c r="X134" i="1"/>
  <c r="X137" i="1"/>
  <c r="X139" i="1"/>
  <c r="X214" i="1"/>
  <c r="X63" i="1"/>
  <c r="E28" i="1" s="1"/>
  <c r="J28" i="1" s="1"/>
  <c r="F40" i="10" s="1"/>
  <c r="H40" i="10" s="1"/>
  <c r="X103" i="1"/>
  <c r="X105" i="1"/>
  <c r="X61" i="1"/>
  <c r="X113" i="1"/>
  <c r="X117" i="1"/>
  <c r="X121" i="1"/>
  <c r="X123" i="1"/>
  <c r="X141" i="1"/>
  <c r="X143" i="1"/>
  <c r="X206" i="1"/>
  <c r="X208" i="1"/>
  <c r="X65" i="1"/>
  <c r="X80" i="1"/>
  <c r="X132" i="1"/>
  <c r="X205" i="1"/>
  <c r="X207" i="1"/>
  <c r="X60" i="1"/>
  <c r="X87" i="1"/>
  <c r="X161" i="1"/>
  <c r="X193" i="1"/>
  <c r="X222" i="1"/>
  <c r="X144" i="1"/>
  <c r="X83" i="1"/>
  <c r="X153" i="1"/>
  <c r="X157" i="1"/>
  <c r="X165" i="1"/>
  <c r="X169" i="1"/>
  <c r="X183" i="1"/>
  <c r="X187" i="1"/>
  <c r="X124" i="1"/>
  <c r="X177" i="1"/>
  <c r="X62" i="1"/>
  <c r="X85" i="1"/>
  <c r="X98" i="1"/>
  <c r="X112" i="1"/>
  <c r="X116" i="1"/>
  <c r="X120" i="1"/>
  <c r="X140" i="1"/>
  <c r="X151" i="1"/>
  <c r="X155" i="1"/>
  <c r="X159" i="1"/>
  <c r="X163" i="1"/>
  <c r="X167" i="1"/>
  <c r="X171" i="1"/>
  <c r="X181" i="1"/>
  <c r="X185" i="1"/>
  <c r="X189" i="1"/>
  <c r="X224" i="1"/>
  <c r="X136" i="1"/>
  <c r="X175" i="1"/>
  <c r="X152" i="1"/>
  <c r="X154" i="1"/>
  <c r="X156" i="1"/>
  <c r="X158" i="1"/>
  <c r="X160" i="1"/>
  <c r="X162" i="1"/>
  <c r="X164" i="1"/>
  <c r="X166" i="1"/>
  <c r="X168" i="1"/>
  <c r="X170" i="1"/>
  <c r="X172" i="1"/>
  <c r="X130" i="1"/>
  <c r="X77" i="1"/>
  <c r="X95" i="1"/>
  <c r="X220" i="1"/>
  <c r="X126" i="1"/>
  <c r="X94" i="1"/>
  <c r="X218" i="1"/>
  <c r="X219" i="1"/>
  <c r="X231" i="1"/>
  <c r="M42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F46" i="10" l="1"/>
  <c r="H46" i="10" s="1"/>
  <c r="C69" i="4"/>
  <c r="D46" i="1"/>
  <c r="E30" i="1"/>
  <c r="J30" i="1" s="1"/>
  <c r="F42" i="10" s="1"/>
  <c r="H42" i="10" s="1"/>
  <c r="C59" i="4"/>
  <c r="C56" i="4"/>
  <c r="C72" i="4"/>
  <c r="I75" i="4"/>
  <c r="G49" i="4"/>
  <c r="G24" i="4"/>
  <c r="G36" i="4"/>
  <c r="F28" i="1"/>
  <c r="F37" i="1"/>
  <c r="H24" i="4"/>
  <c r="D49" i="1"/>
  <c r="D48" i="1"/>
  <c r="O83" i="6"/>
  <c r="O83" i="10"/>
  <c r="O91" i="6"/>
  <c r="O91" i="10"/>
  <c r="O80" i="6"/>
  <c r="O80" i="10"/>
  <c r="O84" i="6"/>
  <c r="O84" i="10"/>
  <c r="O88" i="6"/>
  <c r="O88" i="10"/>
  <c r="O87" i="6"/>
  <c r="O87" i="10"/>
  <c r="O81" i="6"/>
  <c r="O81" i="10"/>
  <c r="O85" i="6"/>
  <c r="O85" i="10"/>
  <c r="O89" i="6"/>
  <c r="O89" i="10"/>
  <c r="P78" i="6"/>
  <c r="P78" i="10"/>
  <c r="O79" i="6"/>
  <c r="O79" i="10"/>
  <c r="O78" i="6"/>
  <c r="O78" i="10"/>
  <c r="O82" i="6"/>
  <c r="O82" i="10"/>
  <c r="O86" i="6"/>
  <c r="O86" i="10"/>
  <c r="O90" i="6"/>
  <c r="O90" i="10"/>
  <c r="F46" i="6"/>
  <c r="F40" i="6"/>
  <c r="H36" i="4"/>
  <c r="D55" i="1"/>
  <c r="E36" i="1"/>
  <c r="J36" i="1" s="1"/>
  <c r="F48" i="10" s="1"/>
  <c r="H48" i="10" s="1"/>
  <c r="E27" i="1"/>
  <c r="J27" i="1" s="1"/>
  <c r="F39" i="10" s="1"/>
  <c r="H39" i="10" s="1"/>
  <c r="F9" i="1"/>
  <c r="F18" i="1"/>
  <c r="E29" i="1"/>
  <c r="J29" i="1" s="1"/>
  <c r="F41" i="10" s="1"/>
  <c r="H41" i="10" s="1"/>
  <c r="D47" i="1"/>
  <c r="I24" i="4"/>
  <c r="D53" i="1"/>
  <c r="E10" i="1"/>
  <c r="J10" i="1" s="1"/>
  <c r="E41" i="10" s="1"/>
  <c r="G41" i="10" s="1"/>
  <c r="E8" i="1"/>
  <c r="J8" i="1" s="1"/>
  <c r="E39" i="10" s="1"/>
  <c r="G39" i="10" s="1"/>
  <c r="F49" i="4"/>
  <c r="I49" i="4" s="1"/>
  <c r="E13" i="1"/>
  <c r="J13" i="1" s="1"/>
  <c r="E44" i="10" s="1"/>
  <c r="G44" i="10" s="1"/>
  <c r="E11" i="1"/>
  <c r="J11" i="1" s="1"/>
  <c r="E42" i="10" s="1"/>
  <c r="G42" i="10" s="1"/>
  <c r="E17" i="1"/>
  <c r="J17" i="1" s="1"/>
  <c r="E48" i="10" s="1"/>
  <c r="G48" i="10" s="1"/>
  <c r="F36" i="4"/>
  <c r="I36" i="4" s="1"/>
  <c r="H23" i="4"/>
  <c r="E15" i="1"/>
  <c r="J15" i="1" s="1"/>
  <c r="E46" i="10" s="1"/>
  <c r="G46" i="10" s="1"/>
  <c r="E16" i="1"/>
  <c r="J16" i="1" s="1"/>
  <c r="E47" i="10" s="1"/>
  <c r="G47" i="10" s="1"/>
  <c r="F23" i="4"/>
  <c r="I23" i="4" s="1"/>
  <c r="E9" i="1"/>
  <c r="J9" i="1" s="1"/>
  <c r="E40" i="10" s="1"/>
  <c r="G40" i="10" s="1"/>
  <c r="L42" i="1"/>
  <c r="W158" i="2"/>
  <c r="X158" i="2" s="1"/>
  <c r="W157" i="2"/>
  <c r="X157" i="2" s="1"/>
  <c r="W156" i="2"/>
  <c r="X156" i="2" s="1"/>
  <c r="W155" i="2"/>
  <c r="X155" i="2" s="1"/>
  <c r="W154" i="2"/>
  <c r="X154" i="2" s="1"/>
  <c r="W153" i="2"/>
  <c r="X153" i="2" s="1"/>
  <c r="W152" i="2"/>
  <c r="X152" i="2" s="1"/>
  <c r="W151" i="2"/>
  <c r="X151" i="2" s="1"/>
  <c r="W150" i="2"/>
  <c r="X150" i="2" s="1"/>
  <c r="W149" i="2"/>
  <c r="X149" i="2" s="1"/>
  <c r="W148" i="2"/>
  <c r="X148" i="2" s="1"/>
  <c r="W147" i="2"/>
  <c r="X147" i="2" s="1"/>
  <c r="W146" i="2"/>
  <c r="X146" i="2" s="1"/>
  <c r="W145" i="2"/>
  <c r="X145" i="2" s="1"/>
  <c r="W144" i="2"/>
  <c r="X144" i="2" s="1"/>
  <c r="W143" i="2"/>
  <c r="X143" i="2" s="1"/>
  <c r="W142" i="2"/>
  <c r="X142" i="2" s="1"/>
  <c r="W141" i="2"/>
  <c r="X141" i="2" s="1"/>
  <c r="W140" i="2"/>
  <c r="X140" i="2" s="1"/>
  <c r="W139" i="2"/>
  <c r="X139" i="2" s="1"/>
  <c r="W138" i="2"/>
  <c r="X138" i="2" s="1"/>
  <c r="W137" i="2"/>
  <c r="X137" i="2" s="1"/>
  <c r="W136" i="2"/>
  <c r="X136" i="2" s="1"/>
  <c r="W135" i="2"/>
  <c r="X135" i="2" s="1"/>
  <c r="W134" i="2"/>
  <c r="X134" i="2" s="1"/>
  <c r="W133" i="2"/>
  <c r="X133" i="2" s="1"/>
  <c r="W132" i="2"/>
  <c r="X132" i="2" s="1"/>
  <c r="W131" i="2"/>
  <c r="X131" i="2" s="1"/>
  <c r="W130" i="2"/>
  <c r="X130" i="2" s="1"/>
  <c r="W129" i="2"/>
  <c r="X129" i="2" s="1"/>
  <c r="W128" i="2"/>
  <c r="X128" i="2" s="1"/>
  <c r="W127" i="2"/>
  <c r="X127" i="2" s="1"/>
  <c r="W126" i="2"/>
  <c r="X126" i="2" s="1"/>
  <c r="W125" i="2"/>
  <c r="X125" i="2" s="1"/>
  <c r="W124" i="2"/>
  <c r="X124" i="2" s="1"/>
  <c r="W123" i="2"/>
  <c r="X123" i="2" s="1"/>
  <c r="W122" i="2"/>
  <c r="X122" i="2" s="1"/>
  <c r="W121" i="2"/>
  <c r="X121" i="2" s="1"/>
  <c r="W120" i="2"/>
  <c r="X120" i="2" s="1"/>
  <c r="W119" i="2"/>
  <c r="W118" i="2"/>
  <c r="W117" i="2"/>
  <c r="W116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X104" i="2" s="1"/>
  <c r="W103" i="2"/>
  <c r="X103" i="2" s="1"/>
  <c r="W102" i="2"/>
  <c r="X102" i="2" s="1"/>
  <c r="W101" i="2"/>
  <c r="X101" i="2" s="1"/>
  <c r="W100" i="2"/>
  <c r="X100" i="2" s="1"/>
  <c r="W99" i="2"/>
  <c r="X99" i="2" s="1"/>
  <c r="W98" i="2"/>
  <c r="X98" i="2" s="1"/>
  <c r="W97" i="2"/>
  <c r="X97" i="2" s="1"/>
  <c r="W96" i="2"/>
  <c r="X96" i="2" s="1"/>
  <c r="W95" i="2"/>
  <c r="X95" i="2" s="1"/>
  <c r="W94" i="2"/>
  <c r="X94" i="2" s="1"/>
  <c r="W93" i="2"/>
  <c r="X93" i="2" s="1"/>
  <c r="W92" i="2"/>
  <c r="X92" i="2" s="1"/>
  <c r="W91" i="2"/>
  <c r="X91" i="2" s="1"/>
  <c r="W90" i="2"/>
  <c r="X90" i="2" s="1"/>
  <c r="W89" i="2"/>
  <c r="X89" i="2" s="1"/>
  <c r="W88" i="2"/>
  <c r="X88" i="2" s="1"/>
  <c r="W87" i="2"/>
  <c r="X87" i="2" s="1"/>
  <c r="W86" i="2"/>
  <c r="X86" i="2" s="1"/>
  <c r="W85" i="2"/>
  <c r="X85" i="2" s="1"/>
  <c r="W84" i="2"/>
  <c r="X84" i="2" s="1"/>
  <c r="W83" i="2"/>
  <c r="X83" i="2" s="1"/>
  <c r="W82" i="2"/>
  <c r="W81" i="2"/>
  <c r="X81" i="2" s="1"/>
  <c r="W80" i="2"/>
  <c r="X80" i="2" s="1"/>
  <c r="W79" i="2"/>
  <c r="X79" i="2" s="1"/>
  <c r="W78" i="2"/>
  <c r="X78" i="2" s="1"/>
  <c r="W77" i="2"/>
  <c r="X77" i="2" s="1"/>
  <c r="W76" i="2"/>
  <c r="X76" i="2" s="1"/>
  <c r="W75" i="2"/>
  <c r="X75" i="2" s="1"/>
  <c r="W74" i="2"/>
  <c r="X74" i="2" s="1"/>
  <c r="W73" i="2"/>
  <c r="X73" i="2" s="1"/>
  <c r="W72" i="2"/>
  <c r="X72" i="2" s="1"/>
  <c r="W71" i="2"/>
  <c r="X71" i="2" s="1"/>
  <c r="W70" i="2"/>
  <c r="X70" i="2" s="1"/>
  <c r="W69" i="2"/>
  <c r="X69" i="2" s="1"/>
  <c r="W68" i="2"/>
  <c r="X68" i="2" s="1"/>
  <c r="W67" i="2"/>
  <c r="X67" i="2" s="1"/>
  <c r="W66" i="2"/>
  <c r="X66" i="2" s="1"/>
  <c r="W65" i="2"/>
  <c r="X65" i="2" s="1"/>
  <c r="W64" i="2"/>
  <c r="X64" i="2" s="1"/>
  <c r="W63" i="2"/>
  <c r="X63" i="2" s="1"/>
  <c r="W62" i="2"/>
  <c r="X62" i="2" s="1"/>
  <c r="W61" i="2"/>
  <c r="W60" i="2"/>
  <c r="X60" i="2" s="1"/>
  <c r="E33" i="2" l="1"/>
  <c r="J33" i="2" s="1"/>
  <c r="P45" i="10" s="1"/>
  <c r="R45" i="10" s="1"/>
  <c r="J53" i="1"/>
  <c r="F42" i="6"/>
  <c r="E78" i="6"/>
  <c r="I4" i="10"/>
  <c r="E78" i="10"/>
  <c r="E46" i="6"/>
  <c r="E42" i="6"/>
  <c r="E41" i="6"/>
  <c r="J48" i="1"/>
  <c r="Q10" i="10" s="1"/>
  <c r="F41" i="6"/>
  <c r="F48" i="6"/>
  <c r="J55" i="1"/>
  <c r="Q17" i="10" s="1"/>
  <c r="J49" i="1"/>
  <c r="Q11" i="10" s="1"/>
  <c r="E40" i="6"/>
  <c r="E44" i="6"/>
  <c r="J51" i="1"/>
  <c r="Q13" i="10" s="1"/>
  <c r="Q15" i="10"/>
  <c r="E47" i="6"/>
  <c r="J54" i="1"/>
  <c r="Q16" i="10" s="1"/>
  <c r="E48" i="6"/>
  <c r="E39" i="6"/>
  <c r="F39" i="6"/>
  <c r="J46" i="1"/>
  <c r="Q8" i="10" s="1"/>
  <c r="J47" i="1"/>
  <c r="Q9" i="10" s="1"/>
  <c r="E14" i="2"/>
  <c r="J14" i="2" s="1"/>
  <c r="O45" i="10" s="1"/>
  <c r="Q45" i="10" s="1"/>
  <c r="E47" i="1"/>
  <c r="E51" i="1"/>
  <c r="E54" i="1"/>
  <c r="E55" i="1"/>
  <c r="E46" i="1"/>
  <c r="E53" i="1"/>
  <c r="E49" i="1"/>
  <c r="E48" i="1"/>
  <c r="D33" i="2"/>
  <c r="D25" i="2"/>
  <c r="D14" i="2"/>
  <c r="E25" i="2"/>
  <c r="J25" i="2" s="1"/>
  <c r="P37" i="10" s="1"/>
  <c r="R37" i="10" s="1"/>
  <c r="X82" i="2"/>
  <c r="E26" i="2" s="1"/>
  <c r="J26" i="2" s="1"/>
  <c r="P38" i="10" s="1"/>
  <c r="R38" i="10" s="1"/>
  <c r="D26" i="2"/>
  <c r="X61" i="2"/>
  <c r="E24" i="2" s="1"/>
  <c r="J24" i="2" s="1"/>
  <c r="P36" i="10" s="1"/>
  <c r="R36" i="10" s="1"/>
  <c r="D24" i="2"/>
  <c r="D31" i="2"/>
  <c r="C45" i="4"/>
  <c r="C44" i="4"/>
  <c r="P45" i="6" l="1"/>
  <c r="R8" i="10"/>
  <c r="R16" i="10"/>
  <c r="R15" i="10"/>
  <c r="R11" i="10"/>
  <c r="R10" i="10"/>
  <c r="R9" i="10"/>
  <c r="R13" i="10"/>
  <c r="R17" i="10"/>
  <c r="J45" i="2"/>
  <c r="Q7" i="10" s="1"/>
  <c r="P38" i="6"/>
  <c r="Q8" i="6"/>
  <c r="O45" i="6"/>
  <c r="J52" i="2"/>
  <c r="Q14" i="10" s="1"/>
  <c r="Q15" i="6"/>
  <c r="Q17" i="6"/>
  <c r="Q10" i="6"/>
  <c r="J43" i="2"/>
  <c r="Q5" i="10" s="1"/>
  <c r="P36" i="6"/>
  <c r="Q9" i="6"/>
  <c r="Q16" i="6"/>
  <c r="Q13" i="6"/>
  <c r="P37" i="6"/>
  <c r="J44" i="2"/>
  <c r="Q6" i="10" s="1"/>
  <c r="Q11" i="6"/>
  <c r="C32" i="4"/>
  <c r="C31" i="4"/>
  <c r="C19" i="4"/>
  <c r="C18" i="4"/>
  <c r="R5" i="10" l="1"/>
  <c r="R14" i="10"/>
  <c r="R7" i="10"/>
  <c r="R6" i="10"/>
  <c r="Q14" i="6"/>
  <c r="Q5" i="6"/>
  <c r="Q6" i="6"/>
  <c r="Q7" i="6"/>
  <c r="C43" i="4"/>
  <c r="D23" i="6"/>
  <c r="F37" i="2"/>
  <c r="F23" i="2"/>
  <c r="C46" i="4" l="1"/>
  <c r="C30" i="4" l="1"/>
  <c r="C33" i="4" l="1"/>
  <c r="C17" i="4" l="1"/>
  <c r="C20" i="4"/>
  <c r="D10" i="4" l="1"/>
  <c r="D9" i="4"/>
  <c r="K8" i="4"/>
  <c r="J8" i="4"/>
  <c r="C5" i="4"/>
  <c r="C4" i="4"/>
  <c r="J10" i="4" l="1"/>
  <c r="K10" i="4"/>
  <c r="J9" i="4"/>
  <c r="K9" i="4"/>
  <c r="H10" i="4" l="1"/>
  <c r="H9" i="4" l="1"/>
  <c r="F10" i="4"/>
  <c r="E9" i="4" l="1"/>
  <c r="G10" i="4"/>
  <c r="E10" i="4"/>
  <c r="I10" i="4" s="1"/>
  <c r="F9" i="4" l="1"/>
  <c r="G9" i="4"/>
  <c r="C3" i="4" s="1"/>
  <c r="C6" i="4" l="1"/>
  <c r="I9" i="4"/>
  <c r="F18" i="2" l="1"/>
  <c r="F4" i="2"/>
  <c r="M55" i="1" l="1"/>
  <c r="L55" i="1"/>
  <c r="M54" i="1"/>
  <c r="L54" i="1"/>
  <c r="M53" i="1"/>
  <c r="L53" i="1"/>
  <c r="M52" i="1"/>
  <c r="L52" i="1"/>
  <c r="M51" i="1"/>
  <c r="L51" i="1"/>
  <c r="E88" i="6" l="1"/>
  <c r="I14" i="10"/>
  <c r="E88" i="10"/>
  <c r="F88" i="6"/>
  <c r="F88" i="10"/>
  <c r="F90" i="6"/>
  <c r="F90" i="10"/>
  <c r="E90" i="6"/>
  <c r="E90" i="10"/>
  <c r="I16" i="10"/>
  <c r="E87" i="6"/>
  <c r="E87" i="10"/>
  <c r="I13" i="10"/>
  <c r="E89" i="6"/>
  <c r="E89" i="10"/>
  <c r="I15" i="10"/>
  <c r="E91" i="6"/>
  <c r="E91" i="10"/>
  <c r="I17" i="10"/>
  <c r="F87" i="6"/>
  <c r="F87" i="10"/>
  <c r="F89" i="6"/>
  <c r="F89" i="10"/>
  <c r="F91" i="6"/>
  <c r="F91" i="10"/>
  <c r="H44" i="6"/>
  <c r="I14" i="6"/>
  <c r="Q45" i="6"/>
  <c r="Q44" i="6"/>
  <c r="Q48" i="6"/>
  <c r="I13" i="6"/>
  <c r="I15" i="6"/>
  <c r="Q47" i="6"/>
  <c r="Q46" i="6"/>
  <c r="R45" i="6"/>
  <c r="G34" i="2"/>
  <c r="K34" i="2" s="1"/>
  <c r="E51" i="2"/>
  <c r="D54" i="2"/>
  <c r="D16" i="10" s="1"/>
  <c r="E55" i="2"/>
  <c r="D53" i="2"/>
  <c r="D15" i="10" s="1"/>
  <c r="E54" i="2"/>
  <c r="R47" i="6"/>
  <c r="D52" i="2"/>
  <c r="D14" i="10" s="1"/>
  <c r="R44" i="6"/>
  <c r="R46" i="6"/>
  <c r="R48" i="6"/>
  <c r="H46" i="6"/>
  <c r="H47" i="6"/>
  <c r="G45" i="6"/>
  <c r="H45" i="6"/>
  <c r="H48" i="6"/>
  <c r="G46" i="6"/>
  <c r="I16" i="6"/>
  <c r="I17" i="6"/>
  <c r="D51" i="2"/>
  <c r="D13" i="10" s="1"/>
  <c r="E52" i="2"/>
  <c r="D55" i="2"/>
  <c r="D17" i="10" s="1"/>
  <c r="E53" i="2"/>
  <c r="H35" i="2"/>
  <c r="H15" i="2"/>
  <c r="H33" i="2"/>
  <c r="H36" i="2"/>
  <c r="H32" i="2"/>
  <c r="G35" i="2"/>
  <c r="K35" i="2" s="1"/>
  <c r="H34" i="2"/>
  <c r="G32" i="2"/>
  <c r="G36" i="2"/>
  <c r="K36" i="2" s="1"/>
  <c r="G33" i="2"/>
  <c r="H16" i="2"/>
  <c r="G14" i="2"/>
  <c r="H17" i="2"/>
  <c r="G15" i="2"/>
  <c r="K15" i="2" s="1"/>
  <c r="H13" i="2"/>
  <c r="H14" i="2"/>
  <c r="G16" i="2"/>
  <c r="K16" i="2" s="1"/>
  <c r="G13" i="2"/>
  <c r="K13" i="2" s="1"/>
  <c r="G17" i="2"/>
  <c r="K17" i="2" s="1"/>
  <c r="G35" i="1"/>
  <c r="H15" i="1"/>
  <c r="H33" i="1"/>
  <c r="G34" i="1"/>
  <c r="H32" i="1"/>
  <c r="H34" i="1"/>
  <c r="H35" i="1"/>
  <c r="H36" i="1"/>
  <c r="G36" i="1"/>
  <c r="G32" i="1"/>
  <c r="K32" i="1" s="1"/>
  <c r="G33" i="1"/>
  <c r="K33" i="1" s="1"/>
  <c r="H16" i="1"/>
  <c r="H14" i="1"/>
  <c r="G14" i="1"/>
  <c r="K14" i="1" s="1"/>
  <c r="G15" i="1"/>
  <c r="G16" i="1"/>
  <c r="E14" i="10" l="1"/>
  <c r="G14" i="10" s="1"/>
  <c r="E17" i="10"/>
  <c r="H17" i="10" s="1"/>
  <c r="E16" i="10"/>
  <c r="G16" i="10" s="1"/>
  <c r="E13" i="10"/>
  <c r="G13" i="10" s="1"/>
  <c r="E15" i="6"/>
  <c r="E15" i="10"/>
  <c r="M56" i="2"/>
  <c r="M55" i="2"/>
  <c r="M52" i="2"/>
  <c r="M54" i="2"/>
  <c r="M53" i="2"/>
  <c r="D15" i="6"/>
  <c r="H53" i="1"/>
  <c r="E14" i="6"/>
  <c r="H53" i="2"/>
  <c r="D14" i="6"/>
  <c r="H55" i="2"/>
  <c r="H52" i="2"/>
  <c r="H51" i="2"/>
  <c r="H54" i="2"/>
  <c r="D16" i="6"/>
  <c r="E16" i="6"/>
  <c r="H52" i="1"/>
  <c r="H54" i="1"/>
  <c r="H16" i="10" l="1"/>
  <c r="H14" i="10"/>
  <c r="H13" i="10"/>
  <c r="G17" i="10"/>
  <c r="H15" i="6"/>
  <c r="G15" i="10"/>
  <c r="H15" i="10"/>
  <c r="P89" i="6"/>
  <c r="P89" i="10"/>
  <c r="J15" i="10"/>
  <c r="P91" i="6"/>
  <c r="P91" i="10"/>
  <c r="J17" i="10"/>
  <c r="P90" i="6"/>
  <c r="P90" i="10"/>
  <c r="J16" i="10"/>
  <c r="P88" i="6"/>
  <c r="P88" i="10"/>
  <c r="J14" i="10"/>
  <c r="J16" i="6"/>
  <c r="J14" i="6"/>
  <c r="J15" i="6"/>
  <c r="J17" i="6"/>
  <c r="H14" i="6"/>
  <c r="H16" i="6"/>
  <c r="E23" i="2" l="1"/>
  <c r="J23" i="2" s="1"/>
  <c r="P35" i="10" s="1"/>
  <c r="R35" i="10" s="1"/>
  <c r="D23" i="2"/>
  <c r="D4" i="2"/>
  <c r="E4" i="2"/>
  <c r="J4" i="2" s="1"/>
  <c r="O35" i="10" s="1"/>
  <c r="Q35" i="10" s="1"/>
  <c r="E18" i="2"/>
  <c r="P30" i="10" s="1"/>
  <c r="D18" i="2"/>
  <c r="O30" i="10" s="1"/>
  <c r="Q30" i="10" s="1"/>
  <c r="R30" i="10" l="1"/>
  <c r="J18" i="2"/>
  <c r="O35" i="6"/>
  <c r="P35" i="6"/>
  <c r="J42" i="2"/>
  <c r="J37" i="2"/>
  <c r="Q39" i="6"/>
  <c r="R38" i="6"/>
  <c r="R42" i="6"/>
  <c r="Q42" i="6"/>
  <c r="R37" i="6"/>
  <c r="R41" i="6"/>
  <c r="Q37" i="6"/>
  <c r="Q41" i="6"/>
  <c r="Q36" i="6"/>
  <c r="R36" i="6"/>
  <c r="R40" i="6"/>
  <c r="Q40" i="6"/>
  <c r="R39" i="6"/>
  <c r="J56" i="2" l="1"/>
  <c r="Q43" i="6"/>
  <c r="Q38" i="6"/>
  <c r="P19" i="2" l="1"/>
  <c r="P17" i="2"/>
  <c r="P19" i="1"/>
  <c r="P17" i="1"/>
  <c r="G43" i="6" l="1"/>
  <c r="G38" i="6"/>
  <c r="K8" i="5" l="1"/>
  <c r="J8" i="5"/>
  <c r="E4" i="1" l="1"/>
  <c r="J4" i="1" s="1"/>
  <c r="E35" i="10" s="1"/>
  <c r="G35" i="10" s="1"/>
  <c r="J18" i="1" l="1"/>
  <c r="E35" i="6"/>
  <c r="D10" i="5"/>
  <c r="D9" i="5"/>
  <c r="G10" i="5" l="1"/>
  <c r="H10" i="5"/>
  <c r="J10" i="5"/>
  <c r="K10" i="5"/>
  <c r="E9" i="5"/>
  <c r="G9" i="5"/>
  <c r="F9" i="5"/>
  <c r="H9" i="5"/>
  <c r="J9" i="5"/>
  <c r="K9" i="5"/>
  <c r="G36" i="6" l="1"/>
  <c r="E10" i="5" l="1"/>
  <c r="E37" i="2" l="1"/>
  <c r="P31" i="10" s="1"/>
  <c r="D37" i="2"/>
  <c r="O31" i="10" s="1"/>
  <c r="Q31" i="10" s="1"/>
  <c r="D13" i="6"/>
  <c r="R31" i="10" l="1"/>
  <c r="F10" i="5"/>
  <c r="C6" i="5" s="1"/>
  <c r="R43" i="6" l="1"/>
  <c r="G48" i="6" l="1"/>
  <c r="G37" i="6"/>
  <c r="E13" i="6"/>
  <c r="G44" i="6"/>
  <c r="E17" i="6"/>
  <c r="G47" i="6"/>
  <c r="H13" i="1"/>
  <c r="G13" i="1"/>
  <c r="H13" i="6" l="1"/>
  <c r="G40" i="6"/>
  <c r="G39" i="6"/>
  <c r="G41" i="6"/>
  <c r="G42" i="6"/>
  <c r="H51" i="1"/>
  <c r="C5" i="5" l="1"/>
  <c r="C4" i="5"/>
  <c r="I9" i="5" l="1"/>
  <c r="D4" i="1" l="1"/>
  <c r="L25" i="6" l="1"/>
  <c r="L23" i="6"/>
  <c r="M43" i="1"/>
  <c r="F79" i="6" l="1"/>
  <c r="F79" i="10"/>
  <c r="M50" i="1"/>
  <c r="M49" i="1"/>
  <c r="M48" i="1"/>
  <c r="M47" i="1"/>
  <c r="M46" i="1"/>
  <c r="M45" i="1"/>
  <c r="M44" i="1"/>
  <c r="M42" i="1"/>
  <c r="L43" i="1"/>
  <c r="L44" i="1"/>
  <c r="L45" i="1"/>
  <c r="L46" i="1"/>
  <c r="L47" i="1"/>
  <c r="L48" i="1"/>
  <c r="L49" i="1"/>
  <c r="L50" i="1"/>
  <c r="R35" i="6"/>
  <c r="F82" i="6" l="1"/>
  <c r="F82" i="10"/>
  <c r="F78" i="6"/>
  <c r="J4" i="10"/>
  <c r="F78" i="10"/>
  <c r="F83" i="6"/>
  <c r="F83" i="10"/>
  <c r="E79" i="6"/>
  <c r="E79" i="10"/>
  <c r="I5" i="10"/>
  <c r="E86" i="6"/>
  <c r="E86" i="10"/>
  <c r="I12" i="10"/>
  <c r="E85" i="6"/>
  <c r="E85" i="10"/>
  <c r="I11" i="10"/>
  <c r="E81" i="6"/>
  <c r="E81" i="10"/>
  <c r="I7" i="10"/>
  <c r="F80" i="6"/>
  <c r="F80" i="10"/>
  <c r="F84" i="6"/>
  <c r="F84" i="10"/>
  <c r="E83" i="6"/>
  <c r="E83" i="10"/>
  <c r="I9" i="10"/>
  <c r="F86" i="6"/>
  <c r="F86" i="10"/>
  <c r="E82" i="6"/>
  <c r="E82" i="10"/>
  <c r="I8" i="10"/>
  <c r="E84" i="6"/>
  <c r="I10" i="10"/>
  <c r="E84" i="10"/>
  <c r="E80" i="6"/>
  <c r="I6" i="10"/>
  <c r="E80" i="10"/>
  <c r="F81" i="6"/>
  <c r="F81" i="10"/>
  <c r="F85" i="6"/>
  <c r="F85" i="10"/>
  <c r="I12" i="6"/>
  <c r="I11" i="6"/>
  <c r="I9" i="6"/>
  <c r="I5" i="6"/>
  <c r="I7" i="6"/>
  <c r="I8" i="6"/>
  <c r="I6" i="6"/>
  <c r="I10" i="6"/>
  <c r="Q35" i="6"/>
  <c r="D42" i="2"/>
  <c r="D50" i="2"/>
  <c r="D12" i="10" s="1"/>
  <c r="I4" i="6"/>
  <c r="M56" i="1"/>
  <c r="L56" i="1"/>
  <c r="H31" i="2"/>
  <c r="D47" i="2"/>
  <c r="D9" i="10" s="1"/>
  <c r="G10" i="2"/>
  <c r="K10" i="2" s="1"/>
  <c r="H23" i="2"/>
  <c r="E43" i="2"/>
  <c r="D49" i="2"/>
  <c r="D11" i="10" s="1"/>
  <c r="G31" i="2"/>
  <c r="H6" i="2"/>
  <c r="G9" i="2"/>
  <c r="K9" i="2" s="1"/>
  <c r="G23" i="2"/>
  <c r="K23" i="2" s="1"/>
  <c r="G30" i="2"/>
  <c r="K30" i="2" s="1"/>
  <c r="G28" i="2"/>
  <c r="K28" i="2" s="1"/>
  <c r="O31" i="6"/>
  <c r="Q31" i="6" s="1"/>
  <c r="G27" i="2"/>
  <c r="D48" i="2"/>
  <c r="D10" i="10" s="1"/>
  <c r="D43" i="2"/>
  <c r="D5" i="10" s="1"/>
  <c r="G6" i="2"/>
  <c r="K6" i="2" s="1"/>
  <c r="H11" i="2"/>
  <c r="D44" i="2"/>
  <c r="D6" i="10" s="1"/>
  <c r="G11" i="2"/>
  <c r="K11" i="2" s="1"/>
  <c r="H27" i="2"/>
  <c r="E49" i="2"/>
  <c r="H10" i="2"/>
  <c r="G24" i="2"/>
  <c r="E47" i="2"/>
  <c r="H30" i="2"/>
  <c r="D46" i="2"/>
  <c r="D8" i="10" s="1"/>
  <c r="G5" i="2"/>
  <c r="K5" i="2" s="1"/>
  <c r="E48" i="2"/>
  <c r="H29" i="2"/>
  <c r="G29" i="2"/>
  <c r="K29" i="2" s="1"/>
  <c r="H8" i="2"/>
  <c r="G8" i="2"/>
  <c r="K8" i="2" s="1"/>
  <c r="E46" i="2"/>
  <c r="H9" i="2"/>
  <c r="E44" i="2"/>
  <c r="H25" i="2"/>
  <c r="G25" i="2"/>
  <c r="H5" i="2"/>
  <c r="O30" i="6"/>
  <c r="Q30" i="6" s="1"/>
  <c r="H24" i="2"/>
  <c r="H28" i="2"/>
  <c r="E10" i="10" l="1"/>
  <c r="G10" i="10" s="1"/>
  <c r="E9" i="10"/>
  <c r="G9" i="10" s="1"/>
  <c r="E5" i="10"/>
  <c r="H5" i="10" s="1"/>
  <c r="E6" i="10"/>
  <c r="G6" i="10" s="1"/>
  <c r="E8" i="10"/>
  <c r="G8" i="10" s="1"/>
  <c r="E11" i="10"/>
  <c r="G11" i="10" s="1"/>
  <c r="I18" i="10"/>
  <c r="M48" i="2"/>
  <c r="M51" i="2"/>
  <c r="M44" i="2"/>
  <c r="M43" i="2"/>
  <c r="M50" i="2"/>
  <c r="M47" i="2"/>
  <c r="M45" i="2"/>
  <c r="M49" i="2"/>
  <c r="J4" i="6"/>
  <c r="E45" i="2"/>
  <c r="E42" i="2"/>
  <c r="H42" i="2" s="1"/>
  <c r="G4" i="2"/>
  <c r="K4" i="2" s="1"/>
  <c r="H4" i="2"/>
  <c r="H12" i="2"/>
  <c r="E50" i="2"/>
  <c r="G12" i="2"/>
  <c r="K12" i="2" s="1"/>
  <c r="I18" i="6"/>
  <c r="H47" i="2"/>
  <c r="H49" i="2"/>
  <c r="H37" i="2"/>
  <c r="H43" i="2"/>
  <c r="D45" i="2"/>
  <c r="G18" i="2"/>
  <c r="P30" i="6"/>
  <c r="R30" i="6" s="1"/>
  <c r="G37" i="2"/>
  <c r="P31" i="6"/>
  <c r="R31" i="6" s="1"/>
  <c r="G7" i="2"/>
  <c r="K7" i="2" s="1"/>
  <c r="H7" i="2"/>
  <c r="H18" i="2"/>
  <c r="H44" i="2"/>
  <c r="H46" i="2"/>
  <c r="H48" i="2"/>
  <c r="H9" i="10" l="1"/>
  <c r="H11" i="10"/>
  <c r="H6" i="10"/>
  <c r="G5" i="10"/>
  <c r="H10" i="10"/>
  <c r="H8" i="10"/>
  <c r="E7" i="10"/>
  <c r="G7" i="10" s="1"/>
  <c r="M46" i="2"/>
  <c r="J8" i="6" s="1"/>
  <c r="D7" i="10"/>
  <c r="P86" i="6"/>
  <c r="P86" i="10"/>
  <c r="J12" i="10"/>
  <c r="P84" i="6"/>
  <c r="P84" i="10"/>
  <c r="J10" i="10"/>
  <c r="P87" i="6"/>
  <c r="P87" i="10"/>
  <c r="J13" i="10"/>
  <c r="P85" i="6"/>
  <c r="P85" i="10"/>
  <c r="J11" i="10"/>
  <c r="P79" i="6"/>
  <c r="P79" i="10"/>
  <c r="J5" i="10"/>
  <c r="P83" i="6"/>
  <c r="P83" i="10"/>
  <c r="J9" i="10"/>
  <c r="H50" i="2"/>
  <c r="E12" i="10"/>
  <c r="P81" i="6"/>
  <c r="P81" i="10"/>
  <c r="J7" i="10"/>
  <c r="P80" i="6"/>
  <c r="P80" i="10"/>
  <c r="J6" i="10"/>
  <c r="J10" i="6"/>
  <c r="J12" i="6"/>
  <c r="J13" i="6"/>
  <c r="J5" i="6"/>
  <c r="J9" i="6"/>
  <c r="J6" i="6"/>
  <c r="J11" i="6"/>
  <c r="D56" i="2"/>
  <c r="H26" i="2"/>
  <c r="G26" i="2"/>
  <c r="H45" i="2"/>
  <c r="E56" i="2"/>
  <c r="H7" i="10" l="1"/>
  <c r="G12" i="10"/>
  <c r="H12" i="10"/>
  <c r="P82" i="6"/>
  <c r="P82" i="10"/>
  <c r="J8" i="10"/>
  <c r="J18" i="10" s="1"/>
  <c r="J7" i="6"/>
  <c r="J18" i="6" s="1"/>
  <c r="H56" i="2"/>
  <c r="D18" i="1"/>
  <c r="E30" i="10" s="1"/>
  <c r="G30" i="10" s="1"/>
  <c r="H41" i="6" l="1"/>
  <c r="H40" i="6"/>
  <c r="H39" i="6"/>
  <c r="H43" i="6"/>
  <c r="H42" i="6"/>
  <c r="H8" i="1"/>
  <c r="G10" i="1"/>
  <c r="G29" i="1"/>
  <c r="D9" i="6"/>
  <c r="D8" i="6"/>
  <c r="E8" i="6"/>
  <c r="D11" i="6"/>
  <c r="H31" i="1"/>
  <c r="H10" i="1"/>
  <c r="G11" i="1"/>
  <c r="H30" i="1"/>
  <c r="H29" i="1"/>
  <c r="D10" i="6"/>
  <c r="E10" i="6"/>
  <c r="H11" i="1"/>
  <c r="H28" i="1"/>
  <c r="H9" i="1"/>
  <c r="H27" i="1"/>
  <c r="G30" i="1"/>
  <c r="E9" i="6"/>
  <c r="E11" i="6"/>
  <c r="G27" i="1"/>
  <c r="K27" i="1" s="1"/>
  <c r="G31" i="1"/>
  <c r="K31" i="1" s="1"/>
  <c r="G28" i="1"/>
  <c r="G8" i="1"/>
  <c r="G9" i="1"/>
  <c r="H9" i="6" l="1"/>
  <c r="H11" i="6"/>
  <c r="H10" i="6"/>
  <c r="H8" i="6"/>
  <c r="H46" i="1"/>
  <c r="H49" i="1"/>
  <c r="H47" i="1"/>
  <c r="H48" i="1"/>
  <c r="D12" i="6" l="1"/>
  <c r="D17" i="6" l="1"/>
  <c r="H17" i="6" s="1"/>
  <c r="H12" i="1"/>
  <c r="G12" i="1"/>
  <c r="K12" i="1" s="1"/>
  <c r="E12" i="6"/>
  <c r="H17" i="1"/>
  <c r="G17" i="1"/>
  <c r="R17" i="2"/>
  <c r="H12" i="6" l="1"/>
  <c r="H55" i="1"/>
  <c r="B26" i="6"/>
  <c r="R17" i="1"/>
  <c r="H50" i="1"/>
  <c r="N23" i="6"/>
  <c r="B24" i="6"/>
  <c r="P18" i="2" s="1"/>
  <c r="F18" i="6" l="1"/>
  <c r="K18" i="6" s="1"/>
  <c r="F15" i="6"/>
  <c r="F11" i="6"/>
  <c r="F7" i="6"/>
  <c r="R7" i="6" s="1"/>
  <c r="F14" i="6"/>
  <c r="F10" i="6"/>
  <c r="F6" i="6"/>
  <c r="R6" i="6" s="1"/>
  <c r="F16" i="6"/>
  <c r="F8" i="6"/>
  <c r="F4" i="6"/>
  <c r="F17" i="6"/>
  <c r="F13" i="6"/>
  <c r="F9" i="6"/>
  <c r="F5" i="6"/>
  <c r="R5" i="6" s="1"/>
  <c r="F12" i="6"/>
  <c r="P20" i="2"/>
  <c r="P20" i="1"/>
  <c r="L24" i="6"/>
  <c r="P18" i="1"/>
  <c r="L26" i="6"/>
  <c r="K32" i="2" l="1"/>
  <c r="F46" i="2"/>
  <c r="G46" i="2" s="1"/>
  <c r="F51" i="2"/>
  <c r="G51" i="2" s="1"/>
  <c r="K33" i="2"/>
  <c r="K27" i="2"/>
  <c r="K10" i="1"/>
  <c r="K35" i="1"/>
  <c r="K52" i="2"/>
  <c r="K48" i="2"/>
  <c r="K44" i="2"/>
  <c r="K24" i="2"/>
  <c r="K55" i="2"/>
  <c r="K51" i="2"/>
  <c r="K47" i="2"/>
  <c r="K43" i="2"/>
  <c r="K31" i="2"/>
  <c r="K54" i="2"/>
  <c r="K50" i="2"/>
  <c r="K46" i="2"/>
  <c r="K42" i="2"/>
  <c r="K26" i="2"/>
  <c r="K14" i="2"/>
  <c r="K18" i="2" s="1"/>
  <c r="K53" i="2"/>
  <c r="K49" i="2"/>
  <c r="K45" i="2"/>
  <c r="K25" i="2"/>
  <c r="K36" i="1"/>
  <c r="K9" i="1"/>
  <c r="K11" i="1"/>
  <c r="K15" i="1"/>
  <c r="K8" i="1"/>
  <c r="K16" i="1"/>
  <c r="K13" i="1"/>
  <c r="K17" i="1"/>
  <c r="K28" i="1"/>
  <c r="K30" i="1"/>
  <c r="K34" i="1"/>
  <c r="K29" i="1"/>
  <c r="K4" i="1"/>
  <c r="K52" i="1"/>
  <c r="K48" i="1"/>
  <c r="K44" i="1"/>
  <c r="K46" i="1"/>
  <c r="K53" i="1"/>
  <c r="K55" i="1"/>
  <c r="K51" i="1"/>
  <c r="K47" i="1"/>
  <c r="K43" i="1"/>
  <c r="K54" i="1"/>
  <c r="K50" i="1"/>
  <c r="K45" i="1"/>
  <c r="K49" i="1"/>
  <c r="G13" i="6"/>
  <c r="R13" i="6"/>
  <c r="G16" i="6"/>
  <c r="R16" i="6"/>
  <c r="G10" i="6"/>
  <c r="R10" i="6"/>
  <c r="G15" i="6"/>
  <c r="R15" i="6"/>
  <c r="G12" i="6"/>
  <c r="R12" i="6"/>
  <c r="G17" i="6"/>
  <c r="R17" i="6"/>
  <c r="G11" i="6"/>
  <c r="R11" i="6"/>
  <c r="G9" i="6"/>
  <c r="R9" i="6"/>
  <c r="G8" i="6"/>
  <c r="R8" i="6"/>
  <c r="G14" i="6"/>
  <c r="R14" i="6"/>
  <c r="F53" i="1"/>
  <c r="G53" i="1" s="1"/>
  <c r="F49" i="1"/>
  <c r="G49" i="1" s="1"/>
  <c r="F45" i="1"/>
  <c r="F54" i="1"/>
  <c r="G54" i="1" s="1"/>
  <c r="F50" i="1"/>
  <c r="G50" i="1" s="1"/>
  <c r="F46" i="1"/>
  <c r="G46" i="1" s="1"/>
  <c r="F55" i="1"/>
  <c r="G55" i="1" s="1"/>
  <c r="F51" i="1"/>
  <c r="G51" i="1" s="1"/>
  <c r="F47" i="1"/>
  <c r="G47" i="1" s="1"/>
  <c r="F43" i="1"/>
  <c r="F52" i="1"/>
  <c r="G52" i="1" s="1"/>
  <c r="F48" i="1"/>
  <c r="G48" i="1" s="1"/>
  <c r="F44" i="1"/>
  <c r="F56" i="2"/>
  <c r="G56" i="2" s="1"/>
  <c r="F43" i="2"/>
  <c r="G43" i="2" s="1"/>
  <c r="F49" i="2"/>
  <c r="G49" i="2" s="1"/>
  <c r="F53" i="2"/>
  <c r="G53" i="2" s="1"/>
  <c r="F47" i="2"/>
  <c r="G47" i="2" s="1"/>
  <c r="F55" i="2"/>
  <c r="G55" i="2" s="1"/>
  <c r="F54" i="2"/>
  <c r="G54" i="2" s="1"/>
  <c r="F44" i="2"/>
  <c r="G44" i="2" s="1"/>
  <c r="F45" i="2"/>
  <c r="G45" i="2" s="1"/>
  <c r="F50" i="2"/>
  <c r="G50" i="2" s="1"/>
  <c r="F52" i="2"/>
  <c r="G52" i="2" s="1"/>
  <c r="F48" i="2"/>
  <c r="G48" i="2" s="1"/>
  <c r="F42" i="2"/>
  <c r="G42" i="2" s="1"/>
  <c r="F56" i="1"/>
  <c r="F42" i="1"/>
  <c r="K37" i="2" l="1"/>
  <c r="K56" i="2"/>
  <c r="E30" i="6"/>
  <c r="E37" i="1"/>
  <c r="E18" i="1"/>
  <c r="D23" i="1"/>
  <c r="D37" i="1"/>
  <c r="E31" i="6" l="1"/>
  <c r="G31" i="6" s="1"/>
  <c r="E31" i="10"/>
  <c r="G31" i="10" s="1"/>
  <c r="F31" i="6"/>
  <c r="F31" i="10"/>
  <c r="F30" i="6"/>
  <c r="F30" i="10"/>
  <c r="H30" i="10" s="1"/>
  <c r="H37" i="6"/>
  <c r="G35" i="6"/>
  <c r="G30" i="6"/>
  <c r="D7" i="6"/>
  <c r="E6" i="6"/>
  <c r="G25" i="1"/>
  <c r="K25" i="1" s="1"/>
  <c r="H7" i="1"/>
  <c r="G7" i="1"/>
  <c r="K7" i="1" s="1"/>
  <c r="H25" i="1"/>
  <c r="D6" i="6"/>
  <c r="G5" i="1"/>
  <c r="K5" i="1" s="1"/>
  <c r="E23" i="1"/>
  <c r="J23" i="1" s="1"/>
  <c r="F35" i="10" s="1"/>
  <c r="H35" i="10" s="1"/>
  <c r="D5" i="6"/>
  <c r="D42" i="1"/>
  <c r="H37" i="1"/>
  <c r="G37" i="1"/>
  <c r="G4" i="1"/>
  <c r="H4" i="1"/>
  <c r="H5" i="1"/>
  <c r="G18" i="1"/>
  <c r="H18" i="1"/>
  <c r="G6" i="1"/>
  <c r="K6" i="1" s="1"/>
  <c r="H6" i="1"/>
  <c r="H31" i="10" l="1"/>
  <c r="D4" i="6"/>
  <c r="D18" i="6" s="1"/>
  <c r="D4" i="10"/>
  <c r="D18" i="10" s="1"/>
  <c r="K18" i="1"/>
  <c r="F35" i="6"/>
  <c r="H35" i="6" s="1"/>
  <c r="J37" i="1"/>
  <c r="J42" i="1"/>
  <c r="G6" i="6"/>
  <c r="H36" i="6"/>
  <c r="H38" i="6"/>
  <c r="H6" i="6"/>
  <c r="E42" i="1"/>
  <c r="G44" i="1"/>
  <c r="H30" i="6"/>
  <c r="H31" i="6"/>
  <c r="H44" i="1"/>
  <c r="H26" i="1"/>
  <c r="E7" i="6"/>
  <c r="G26" i="1"/>
  <c r="K26" i="1" s="1"/>
  <c r="H23" i="1"/>
  <c r="G23" i="1"/>
  <c r="K23" i="1" s="1"/>
  <c r="D56" i="1"/>
  <c r="H24" i="1"/>
  <c r="E5" i="6"/>
  <c r="G24" i="1"/>
  <c r="K24" i="1" s="1"/>
  <c r="E4" i="6" l="1"/>
  <c r="E4" i="10"/>
  <c r="K42" i="1"/>
  <c r="K56" i="1" s="1"/>
  <c r="Q4" i="10"/>
  <c r="K37" i="1"/>
  <c r="J56" i="1"/>
  <c r="Q4" i="6"/>
  <c r="Q18" i="6" s="1"/>
  <c r="G7" i="6"/>
  <c r="H5" i="6"/>
  <c r="G5" i="6"/>
  <c r="H7" i="6"/>
  <c r="E56" i="1"/>
  <c r="H56" i="1" s="1"/>
  <c r="H42" i="1"/>
  <c r="H43" i="1"/>
  <c r="H45" i="1"/>
  <c r="G45" i="1"/>
  <c r="Q18" i="10" l="1"/>
  <c r="S4" i="10"/>
  <c r="R4" i="10"/>
  <c r="S12" i="10"/>
  <c r="S16" i="10"/>
  <c r="S9" i="10"/>
  <c r="S17" i="10"/>
  <c r="S8" i="10"/>
  <c r="S11" i="10"/>
  <c r="S13" i="10"/>
  <c r="S15" i="10"/>
  <c r="S10" i="10"/>
  <c r="S14" i="10"/>
  <c r="S6" i="10"/>
  <c r="S5" i="10"/>
  <c r="S7" i="10"/>
  <c r="G4" i="10"/>
  <c r="E18" i="10"/>
  <c r="H4" i="10"/>
  <c r="R4" i="6"/>
  <c r="R18" i="6" s="1"/>
  <c r="S4" i="6"/>
  <c r="S12" i="6"/>
  <c r="S9" i="6"/>
  <c r="S13" i="6"/>
  <c r="S10" i="6"/>
  <c r="S11" i="6"/>
  <c r="S16" i="6"/>
  <c r="S8" i="6"/>
  <c r="S17" i="6"/>
  <c r="S15" i="6"/>
  <c r="S5" i="6"/>
  <c r="S7" i="6"/>
  <c r="S14" i="6"/>
  <c r="S6" i="6"/>
  <c r="H4" i="6"/>
  <c r="E18" i="6"/>
  <c r="L18" i="6" s="1"/>
  <c r="N18" i="6" s="1"/>
  <c r="G4" i="6"/>
  <c r="G43" i="1"/>
  <c r="G56" i="1"/>
  <c r="G42" i="1"/>
  <c r="R18" i="10" l="1"/>
  <c r="T4" i="10"/>
  <c r="T12" i="10"/>
  <c r="T13" i="10"/>
  <c r="T11" i="10"/>
  <c r="T16" i="10"/>
  <c r="T8" i="10"/>
  <c r="T9" i="10"/>
  <c r="T15" i="10"/>
  <c r="T17" i="10"/>
  <c r="T10" i="10"/>
  <c r="T5" i="10"/>
  <c r="T14" i="10"/>
  <c r="T7" i="10"/>
  <c r="T6" i="10"/>
  <c r="L18" i="10"/>
  <c r="N18" i="10" s="1"/>
  <c r="H18" i="10"/>
  <c r="G18" i="10"/>
  <c r="T4" i="6"/>
  <c r="T6" i="6"/>
  <c r="T7" i="6"/>
  <c r="T5" i="6"/>
  <c r="T15" i="6"/>
  <c r="T12" i="6"/>
  <c r="T17" i="6"/>
  <c r="T8" i="6"/>
  <c r="T16" i="6"/>
  <c r="T13" i="6"/>
  <c r="T14" i="6"/>
  <c r="T11" i="6"/>
  <c r="T10" i="6"/>
  <c r="T9" i="6"/>
  <c r="G18" i="6"/>
  <c r="H18" i="6"/>
  <c r="I10" i="5"/>
  <c r="C3" i="5"/>
</calcChain>
</file>

<file path=xl/comments1.xml><?xml version="1.0" encoding="utf-8"?>
<comments xmlns="http://schemas.openxmlformats.org/spreadsheetml/2006/main">
  <authors>
    <author>EXTERNAL Nguyen Tuan Duong (Ban Vien, RBVH/EPS45)</author>
    <author>EXTERNAL Nguyen Trung Hieu (Ban Vien, RBVH/EPS45)</author>
  </authors>
  <commentList>
    <comment ref="W325" authorId="0" guid="{1E607B44-F301-4D06-930C-1EC79721541C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6" authorId="0" guid="{F63D3B21-2565-48D2-B1FE-E2F30B7E185B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7" authorId="0" guid="{37C8A1D6-1181-4DC8-B275-6FB7B662CE40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8" authorId="0" guid="{03A64417-2FDC-4DF4-8489-5B8419A68E18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9" authorId="0" guid="{116BC6E7-F552-48AB-8569-FF4C97ED4C34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0" authorId="0" guid="{02EEF24B-2A2F-4A18-B857-50051EF1E240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1" authorId="0" guid="{49D66EA1-D624-44A9-92BC-3E83CEBF3E51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2" authorId="0" guid="{21CB9727-F0B5-4D70-9D7C-D80486987CAB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3" authorId="0" guid="{A522BC81-2258-4B9D-A155-8DEF925ED499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4" authorId="0" guid="{018EBE22-705C-4F76-A985-6231437D4D31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5" authorId="0" guid="{AB58CCBA-DE6C-410E-8CF8-2012F322BF54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6" authorId="0" guid="{F13C3CF3-020D-4249-9936-7F99C91F5D71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7" authorId="0" guid="{74141904-1F3C-4546-A957-752E934C046A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8" authorId="0" guid="{96C5344F-9927-4B0B-AF1E-75541B19EDF0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9" authorId="0" guid="{866F8E33-BA67-4226-A3D7-0FFD5E81A49C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40" authorId="0" guid="{948A20DC-6762-4806-AF78-20AB18AD3F28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Tester check ELOCs again and double effor
</t>
        </r>
      </text>
    </comment>
    <comment ref="W341" authorId="0" guid="{E9826AB4-5C39-4565-8E54-D454264A01AF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Tester check ELOCs again and double effor
</t>
        </r>
      </text>
    </comment>
    <comment ref="W342" authorId="0" guid="{0C5B498E-5DD2-4E21-9577-650AF60B73AE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Tester check ELOCs again and double effor
</t>
        </r>
      </text>
    </comment>
    <comment ref="N343" authorId="1" guid="{ED77452C-C5B7-472F-9B8B-6AD51D7F33A1}" shapeId="0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Wrong database -&gt; Hai confirm -&gt; Updated
</t>
        </r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New database
</t>
        </r>
      </text>
    </comment>
    <comment ref="W343" authorId="0" guid="{E555961D-FC2A-4BF1-8429-E101CC271768}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</commentList>
</comments>
</file>

<file path=xl/sharedStrings.xml><?xml version="1.0" encoding="utf-8"?>
<sst xmlns="http://schemas.openxmlformats.org/spreadsheetml/2006/main" count="13415" uniqueCount="1872">
  <si>
    <t>No</t>
  </si>
  <si>
    <t>Type</t>
  </si>
  <si>
    <t>ASW</t>
  </si>
  <si>
    <t>PSW</t>
  </si>
  <si>
    <t>No\Type</t>
  </si>
  <si>
    <t>Member</t>
  </si>
  <si>
    <t>hieu.nguyen-trung</t>
  </si>
  <si>
    <t>TaskGroup</t>
  </si>
  <si>
    <t>Tester</t>
  </si>
  <si>
    <t>1. Test Design (.xls)
2. Plot File (.plt)
3. ATT project
4. Coverage Log</t>
  </si>
  <si>
    <t>1. TPA file (.tpa)
2. test report (.html)
3. test report (.xml)
4. test summary (.html)
5. File Coverage Fail Reason (.xls)</t>
  </si>
  <si>
    <t>KPI Table</t>
  </si>
  <si>
    <t>Start</t>
  </si>
  <si>
    <t>End</t>
  </si>
  <si>
    <t>C0</t>
  </si>
  <si>
    <t>C1</t>
  </si>
  <si>
    <t>MCDC</t>
  </si>
  <si>
    <t>Status</t>
  </si>
  <si>
    <t>Ready for review</t>
  </si>
  <si>
    <t>Status Table</t>
  </si>
  <si>
    <t>N/A</t>
  </si>
  <si>
    <t>Ready for PLC</t>
  </si>
  <si>
    <t>KPI/days</t>
  </si>
  <si>
    <t>Ongoing</t>
  </si>
  <si>
    <t>Status (%)</t>
  </si>
  <si>
    <t>#</t>
  </si>
  <si>
    <t>Types</t>
  </si>
  <si>
    <t>Assigned ELOCs</t>
  </si>
  <si>
    <t>Completed ELOCs</t>
  </si>
  <si>
    <t>Status (%)
(Completed/Assigned)</t>
  </si>
  <si>
    <t>Total Days</t>
  </si>
  <si>
    <t>External Name</t>
  </si>
  <si>
    <t>PSW
ELOCs</t>
  </si>
  <si>
    <t>ASW
ELOCs</t>
  </si>
  <si>
    <t>3. Risks/ Pending Issues:</t>
  </si>
  <si>
    <t>Risks/ Issues</t>
  </si>
  <si>
    <t>Num of Day</t>
  </si>
  <si>
    <t>Detail</t>
  </si>
  <si>
    <t>Date</t>
  </si>
  <si>
    <t>Note:</t>
  </si>
  <si>
    <t>PSW: 450 ELOCs</t>
  </si>
  <si>
    <t>Productivity of each Member per Day</t>
  </si>
  <si>
    <t>Table Type of Testing</t>
  </si>
  <si>
    <t>Table Tester</t>
  </si>
  <si>
    <t>Detail Output</t>
  </si>
  <si>
    <t>ATT</t>
  </si>
  <si>
    <t>Cantata</t>
  </si>
  <si>
    <t>Tool</t>
  </si>
  <si>
    <t>Table KPI ASW</t>
  </si>
  <si>
    <t>Table KPI PSW</t>
  </si>
  <si>
    <t>LOC Complete</t>
  </si>
  <si>
    <t>Actual hour</t>
  </si>
  <si>
    <t>Task Jira</t>
  </si>
  <si>
    <t>Project</t>
  </si>
  <si>
    <t>ComponentName</t>
  </si>
  <si>
    <t>ItemName</t>
  </si>
  <si>
    <t>Planned Start</t>
  </si>
  <si>
    <t>Planned End</t>
  </si>
  <si>
    <t>-</t>
  </si>
  <si>
    <t>ItemRevision</t>
  </si>
  <si>
    <t>Package</t>
  </si>
  <si>
    <t>hau.nguyen-tai</t>
  </si>
  <si>
    <t>bang.nguyen-duy</t>
  </si>
  <si>
    <t>dac.luu-cong</t>
  </si>
  <si>
    <t>loc.do-phu</t>
  </si>
  <si>
    <t>thanh.nguyen-kim</t>
  </si>
  <si>
    <t>chung.ly</t>
  </si>
  <si>
    <t>Database</t>
  </si>
  <si>
    <t>BB</t>
  </si>
  <si>
    <t>Ready for delivery</t>
  </si>
  <si>
    <t>Complete &amp; Closed</t>
  </si>
  <si>
    <t>ELOC Assigned</t>
  </si>
  <si>
    <t>ELOC Recheck With Tool</t>
  </si>
  <si>
    <t>Status Result</t>
  </si>
  <si>
    <t>PeerReviewer</t>
  </si>
  <si>
    <t>Estimation base TOOL</t>
  </si>
  <si>
    <t>Owner Contact</t>
  </si>
  <si>
    <t>Remark</t>
  </si>
  <si>
    <t>Please ensure your push correct the Package name with the TaskGroup</t>
  </si>
  <si>
    <t xml:space="preserve">+ Location for delivery to internal team: </t>
  </si>
  <si>
    <t>Location</t>
  </si>
  <si>
    <t>\\hc-ut40745c\Ban_Vien_external\Release\Gen_9.3</t>
  </si>
  <si>
    <t>+ Location Internal Project:</t>
  </si>
  <si>
    <t>\\hc-ut40346c\NHI5HC\hieunguyen\0000_Project</t>
  </si>
  <si>
    <t>\\hc-ut40346c\NHI5HC\hieunguyen\0000_Project\001_Prj\01_COEM\01_Output_Package</t>
  </si>
  <si>
    <t>+ Location Internal Your Output:</t>
  </si>
  <si>
    <t>+ Location Internal Your Release Output:</t>
  </si>
  <si>
    <t>\\hc-ut40346c\NHI5HC\hieunguyen\0000_Project\001_Prj\01_COEM\02_Release_Package</t>
  </si>
  <si>
    <t>Status Review</t>
  </si>
  <si>
    <t>Pending for OPL</t>
  </si>
  <si>
    <t>T501</t>
  </si>
  <si>
    <t>T500</t>
  </si>
  <si>
    <t>T502</t>
  </si>
  <si>
    <t>ASW: 130 ELOCs</t>
  </si>
  <si>
    <t>Task Group</t>
  </si>
  <si>
    <t>Effort (days)</t>
  </si>
  <si>
    <t>UT_Status</t>
  </si>
  <si>
    <t>EXTERNAL Nguyen Trung Hieu (Ban Vien, RBVH/EPS45)</t>
  </si>
  <si>
    <t>Done</t>
  </si>
  <si>
    <t>EXTERNAL Nguyen Tai Hau (Ban Vien, RBVH/EPS45)</t>
  </si>
  <si>
    <t>EXTERNAL Nguyen Duy Bang (Ban Vien, RBVH/EPS45)</t>
  </si>
  <si>
    <t>EXTERNAL Luu Cong Dac (Ban Vien, RBVH/EPS45)</t>
  </si>
  <si>
    <t>Total</t>
  </si>
  <si>
    <t>Judge Total KPI</t>
  </si>
  <si>
    <t>Duration</t>
  </si>
  <si>
    <t>MT_Needed</t>
  </si>
  <si>
    <t>MT_Number</t>
  </si>
  <si>
    <t>How to fill status</t>
  </si>
  <si>
    <t>Status: Passed/Failed</t>
  </si>
  <si>
    <t>Test_Result: Ready for review</t>
  </si>
  <si>
    <t>Nguyen Trung Hieu</t>
  </si>
  <si>
    <t>Nguyen Tai Hau</t>
  </si>
  <si>
    <t>Nguyen Duy Bang</t>
  </si>
  <si>
    <t>Luu Cong Dac</t>
  </si>
  <si>
    <t>17h00</t>
  </si>
  <si>
    <t>Time</t>
  </si>
  <si>
    <t>days</t>
  </si>
  <si>
    <t>Assigned
ELOCs</t>
  </si>
  <si>
    <t>Completed
ELOCs</t>
  </si>
  <si>
    <t>Effort
(days)</t>
  </si>
  <si>
    <t>Actual Effort
(days)</t>
  </si>
  <si>
    <t>Brief Description:</t>
  </si>
  <si>
    <t>Duration (Plan)</t>
  </si>
  <si>
    <t>Duration (Actual)</t>
  </si>
  <si>
    <t>- No comment</t>
  </si>
  <si>
    <t>Actual Effort (days)</t>
  </si>
  <si>
    <t>Num of OPLs</t>
  </si>
  <si>
    <t>Num of Defects</t>
  </si>
  <si>
    <t>Effort PSW (days)</t>
  </si>
  <si>
    <t>Effort ASW
(days)</t>
  </si>
  <si>
    <t>T503</t>
  </si>
  <si>
    <t>Holidays</t>
  </si>
  <si>
    <t>Reason for Fail Testcase</t>
  </si>
  <si>
    <t>Reason For code coverage</t>
  </si>
  <si>
    <t>OPL</t>
  </si>
  <si>
    <t>Summary</t>
  </si>
  <si>
    <t>huy.do-anh</t>
  </si>
  <si>
    <t>phuong.nguyen-thanh</t>
  </si>
  <si>
    <t>TaskID</t>
  </si>
  <si>
    <t>Type of Comment</t>
  </si>
  <si>
    <t>OPL/Defect</t>
  </si>
  <si>
    <t>Baseline</t>
  </si>
  <si>
    <t>Type of OPL/Defect</t>
  </si>
  <si>
    <t>Defect</t>
  </si>
  <si>
    <t>None</t>
  </si>
  <si>
    <t>10h00</t>
  </si>
  <si>
    <t>RBVAR_VarCode_PROJECT.c</t>
  </si>
  <si>
    <t>rba_BldrCmp_Cfg_FlashIf.c</t>
  </si>
  <si>
    <t>rba_BldrCmp_Cfg_SecA.c</t>
  </si>
  <si>
    <t>rba_BldrCmp_Cfg_CheckMem.c</t>
  </si>
  <si>
    <t>Nguyen Thanh Phuong</t>
  </si>
  <si>
    <t>Do Anh Huy</t>
  </si>
  <si>
    <t>RBVAR_OutputDriver_PROJECT.c</t>
  </si>
  <si>
    <t>Release Date</t>
  </si>
  <si>
    <t>JOEM</t>
  </si>
  <si>
    <t>COEM</t>
  </si>
  <si>
    <t>Total Package for all JOEM, COEM</t>
  </si>
  <si>
    <t>PSW: 45000 ELOCS</t>
  </si>
  <si>
    <t>ASW: 13000 ELOCS</t>
  </si>
  <si>
    <t>Nguyen Tuan Duong</t>
  </si>
  <si>
    <t>Do Phu Loc</t>
  </si>
  <si>
    <t>Nguyen Kim Thanh</t>
  </si>
  <si>
    <t>Ly Chung</t>
  </si>
  <si>
    <t>Team size</t>
  </si>
  <si>
    <t>OK</t>
  </si>
  <si>
    <t>NG</t>
  </si>
  <si>
    <t>Team:</t>
  </si>
  <si>
    <t>1. Completed ELOCs of the team from the beginning of Month till Now:</t>
  </si>
  <si>
    <t>2. Completed ELOCs of each member from the beginning of Month till Now:</t>
  </si>
  <si>
    <t>4. Found Defects/ OPLs in Month:</t>
  </si>
  <si>
    <t>5. Leave Plan:</t>
  </si>
  <si>
    <t>Refer</t>
  </si>
  <si>
    <t>No function to test</t>
  </si>
  <si>
    <t>RBAPLCUST_RBDI_NVMData.c</t>
  </si>
  <si>
    <t>NET_MonitoringClasses_F30.c</t>
  </si>
  <si>
    <t>RBPduHandler_Callouts.c</t>
  </si>
  <si>
    <t>EXTERNAL Do Anh Huy (Ban Vien, RBVH/EPS45)</t>
  </si>
  <si>
    <t>RBA_NDS_SystemInfo.c</t>
  </si>
  <si>
    <t>SAS_LWS_Standard.c</t>
  </si>
  <si>
    <t>11h00</t>
  </si>
  <si>
    <t>RBAPLCUST_DiagnosticSessionControl.c</t>
  </si>
  <si>
    <t>RBA_NDS_YAWRATE_Callout.c</t>
  </si>
  <si>
    <t>RBHMI_ConfigOutputDriver_PRJ.c</t>
  </si>
  <si>
    <t>RBHMI_ExtStateCalculation_PRJ.c</t>
  </si>
  <si>
    <t>RBAPLCUST_RDBI_IOCtrlState.c</t>
  </si>
  <si>
    <t>ComScl_Scl_Complex_proc.c</t>
  </si>
  <si>
    <t>GWM_AB30_CP_Int</t>
  </si>
  <si>
    <t>LI Chengcheng (CC-AS/EVA-SW33-CN)</t>
  </si>
  <si>
    <t>HU Evan (CC-AS/EVA-SW33-CN)</t>
  </si>
  <si>
    <t>LIANG Xin (CC-AS/EVA-SW33-CN)</t>
  </si>
  <si>
    <t>NET_SCL_Rx_EngineTorque.c</t>
  </si>
  <si>
    <t>NET_SCL_Rx_Yrs.c</t>
  </si>
  <si>
    <t>NET_SCL_Tx_AxelSplit.c</t>
  </si>
  <si>
    <t>FAW_MainPath_V2.0_Int</t>
  </si>
  <si>
    <t>LIU Felix (CC-AS/EVA-SW33-CN)</t>
  </si>
  <si>
    <t>NET_SCL_Tx_AxExport.c</t>
  </si>
  <si>
    <t>NET_SCL_Tx_AyExport.c</t>
  </si>
  <si>
    <t>NET_SCL_Tx_YrsExport.c</t>
  </si>
  <si>
    <t>RBA_NDS_Engine_Callout.c</t>
  </si>
  <si>
    <t>HUANG Kaibing (CC-AS/ESW2-CN)</t>
  </si>
  <si>
    <t>BL06</t>
  </si>
  <si>
    <t>XU Zhuofan (CC-AS/EVA-SW33-CN)</t>
  </si>
  <si>
    <t>BB80433</t>
  </si>
  <si>
    <t>CHEN Steve (CC-AS/EVA-SW33-CN)</t>
  </si>
  <si>
    <t>RBAPLCUST_RDBI_AnalogData.c</t>
  </si>
  <si>
    <t>RBAPLCUST_RDBI_CBDS.c</t>
  </si>
  <si>
    <t>RBAPLCUST_RDBI_StatusInformation.c</t>
  </si>
  <si>
    <t>RBAPLCUST_RDBI_SystemData.c</t>
  </si>
  <si>
    <t>RBAPLCUST_RoutineControl_iBoosterActuatorTest.c</t>
  </si>
  <si>
    <t>RBAPLCUST_RoutineControl_IPBEvacAndFill.c</t>
  </si>
  <si>
    <t>RBAPLCUST_ValvesToggling.c</t>
  </si>
  <si>
    <t>RBAPLOBD_Data.c</t>
  </si>
  <si>
    <t>RBAPLOBD_Global.c</t>
  </si>
  <si>
    <t>BB82026</t>
  </si>
  <si>
    <t>FAW_IPB1.1_Int</t>
  </si>
  <si>
    <t>RBEMM_Project.c</t>
  </si>
  <si>
    <t>rba_AS_HWProt.c</t>
  </si>
  <si>
    <t>CCM_Callbacks_Project.c</t>
  </si>
  <si>
    <t>RBAPLCUST_SecurityAccess.c</t>
  </si>
  <si>
    <t>GAC_ESP93CP_Carbon_Int</t>
  </si>
  <si>
    <t>ComScl_CalcCRC8.c</t>
  </si>
  <si>
    <t>NET_AliveCounterLib_CNMS.c</t>
  </si>
  <si>
    <t>DSMSim_PRJ_Specific.c</t>
  </si>
  <si>
    <t>- No have function to test</t>
  </si>
  <si>
    <t>MT_006</t>
  </si>
  <si>
    <t>MT_067</t>
  </si>
  <si>
    <t>MT_074</t>
  </si>
  <si>
    <t>MT_080</t>
  </si>
  <si>
    <t>MT_027</t>
  </si>
  <si>
    <t>Phan The Nam</t>
  </si>
  <si>
    <t>Nguyen Tran Hoang Huy</t>
  </si>
  <si>
    <t>Nguyen Minh Chuong</t>
  </si>
  <si>
    <t>chuong.nguyen-minh</t>
  </si>
  <si>
    <t>nam.phan-the</t>
  </si>
  <si>
    <t>huy.nguyen-hoang</t>
  </si>
  <si>
    <t>Not join project</t>
  </si>
  <si>
    <t>MT_004</t>
  </si>
  <si>
    <t>MT_024</t>
  </si>
  <si>
    <t>MT_038</t>
  </si>
  <si>
    <t>MT_039</t>
  </si>
  <si>
    <t>MT_045</t>
  </si>
  <si>
    <t>MT_047</t>
  </si>
  <si>
    <t>MT_060</t>
  </si>
  <si>
    <t>MT_061</t>
  </si>
  <si>
    <t>MT_062</t>
  </si>
  <si>
    <t>MT_064</t>
  </si>
  <si>
    <t>MT_066</t>
  </si>
  <si>
    <t>MT_068</t>
  </si>
  <si>
    <t>MT_069</t>
  </si>
  <si>
    <t>MT_070</t>
  </si>
  <si>
    <t>MT_075</t>
  </si>
  <si>
    <t>MT_081</t>
  </si>
  <si>
    <t>MT_020</t>
  </si>
  <si>
    <t>MT_021</t>
  </si>
  <si>
    <t>MT_028</t>
  </si>
  <si>
    <t>New</t>
  </si>
  <si>
    <t>Delta</t>
  </si>
  <si>
    <t>rb.as.toy.cmpuhd.app.asw.hbcf</t>
  </si>
  <si>
    <t>rb.as.toy.cmpuhd.app.dsm.rbhmi</t>
  </si>
  <si>
    <t>rb.as.toy.cmpuhd.app.net</t>
  </si>
  <si>
    <t>rb.as.toy.cmpuhd.hswpr</t>
  </si>
  <si>
    <t>HBCFRunTime_PersistentData_TOYOTA</t>
  </si>
  <si>
    <t>RBHMI_Synchronisation_TOYOTA</t>
  </si>
  <si>
    <t>NET_CommunicationInvalidConfig</t>
  </si>
  <si>
    <t>SecOC_PduRIF</t>
  </si>
  <si>
    <t>SecOC_Prv</t>
  </si>
  <si>
    <t>RBBLA_RelayMonitoring_TOYOTA</t>
  </si>
  <si>
    <t>MT_025</t>
  </si>
  <si>
    <t>MT_052</t>
  </si>
  <si>
    <t>MT_053</t>
  </si>
  <si>
    <t>MT_071</t>
  </si>
  <si>
    <t>MT_072</t>
  </si>
  <si>
    <t>MT_073</t>
  </si>
  <si>
    <t>MT_076</t>
  </si>
  <si>
    <t>MT_077</t>
  </si>
  <si>
    <t>MT_078</t>
  </si>
  <si>
    <t>MT_079</t>
  </si>
  <si>
    <t>MT_084</t>
  </si>
  <si>
    <t>MT_102</t>
  </si>
  <si>
    <t>MT_103</t>
  </si>
  <si>
    <t>MT_104</t>
  </si>
  <si>
    <t>MT_111</t>
  </si>
  <si>
    <t>1.0</t>
  </si>
  <si>
    <t>RBNetYRS_Functions.c</t>
  </si>
  <si>
    <t>RBNetYRS_Rx_Scl_ID1.c</t>
  </si>
  <si>
    <t>RBNetYRS_Rx_Scl_ID2.c</t>
  </si>
  <si>
    <t>RBNetYRS_Rx_Scl_ID7.c</t>
  </si>
  <si>
    <t>NET_SCL_Rx_GearBox.c</t>
  </si>
  <si>
    <t>NET_SCL_GAC_Complex_function.c</t>
  </si>
  <si>
    <t>ZHANG Yu (CC-AS/EVA-SW31-CN)</t>
  </si>
  <si>
    <t>BL03</t>
  </si>
  <si>
    <t>BL02</t>
  </si>
  <si>
    <t>CAO Cheng (CC-AS/ESW5-CN)</t>
  </si>
  <si>
    <t>RBRIS_MainHandler.c</t>
  </si>
  <si>
    <t>WANG Mingyuan (CC-AS/EVA-SW2-CN)</t>
  </si>
  <si>
    <t>EC_245950_NIO_ESX_ESPHevX_DTC_BSS05_SP01</t>
  </si>
  <si>
    <t>Sneak_Down_Detection_DTC_Nio</t>
  </si>
  <si>
    <t>DTCActionNoTrq</t>
  </si>
  <si>
    <t>DTCActionActiveAxl</t>
  </si>
  <si>
    <t>rba_BldrCmp_Cfg_Functions.c</t>
  </si>
  <si>
    <t>rba_BldrCmp_Cfg_NvmIf.c</t>
  </si>
  <si>
    <t>BB82090</t>
  </si>
  <si>
    <t>BSS05_SP01</t>
  </si>
  <si>
    <t>3.6.315.0.146322.2</t>
  </si>
  <si>
    <t>3.0.146322.3</t>
  </si>
  <si>
    <t>4.2.146322.3</t>
  </si>
  <si>
    <t>3.3.315.2.1.2</t>
  </si>
  <si>
    <t>QIAN Yuchen (CC-AS/EVA-SW1-CN)</t>
  </si>
  <si>
    <t xml:space="preserve"> </t>
  </si>
  <si>
    <t>Pata_ModeSelectionOutput</t>
  </si>
  <si>
    <t xml:space="preserve">Can't cover for the points at line#64 Stab_Index_FA_F = Stab_Index_FA_F + Co_Stab_*(Stab_Index_FA - Stab_Index_FA_F) as the below picture.
Because Stab_Index_FA_F ranges [ 0 : 2 ], Co_Stab ranges [ 0: 1 ] and Stab_Index_FA F ranges [ 0 : 2 ], so output Stab_Index_FA_F ranges [ 0 : 2 ].
</t>
  </si>
  <si>
    <t>MT_100</t>
  </si>
  <si>
    <t>MT_101</t>
  </si>
  <si>
    <t>MT_105</t>
  </si>
  <si>
    <t>MT_106</t>
  </si>
  <si>
    <t>MT_107</t>
  </si>
  <si>
    <t>MT_108</t>
  </si>
  <si>
    <t>MT_007</t>
  </si>
  <si>
    <t>MT_063</t>
  </si>
  <si>
    <t>1.3</t>
  </si>
  <si>
    <t>rba_sbl_main.c</t>
  </si>
  <si>
    <t>rba_BldrCmp_10DiagnosticSessionControl.c</t>
  </si>
  <si>
    <t>rba_BldrCmp.c</t>
  </si>
  <si>
    <t>RBHMI_Synchronisation_PRJ.c</t>
  </si>
  <si>
    <t>BSS08</t>
  </si>
  <si>
    <t>Duong Chi Khang</t>
  </si>
  <si>
    <t>Now</t>
  </si>
  <si>
    <t>NA</t>
  </si>
  <si>
    <t>khang.duong-chi</t>
  </si>
  <si>
    <t>BAIC C53F-G06 RC ESP9.3</t>
  </si>
  <si>
    <t>GWM B30_7DCT BSS08</t>
  </si>
  <si>
    <t>FAW_C100_IPB1.1 Bss02</t>
  </si>
  <si>
    <t>FAW_X40FL_1.2TD BL03</t>
  </si>
  <si>
    <t>GWM_B30_CP_BSS08</t>
  </si>
  <si>
    <t>RBAPLCUST_RoutineControl_ProgrammingPreCondition.c</t>
  </si>
  <si>
    <t>rba_BldrCmp_Cfg_PrjFunctions.c</t>
  </si>
  <si>
    <t>rba_BldrCmp_22ReadDataByIdentifier.c</t>
  </si>
  <si>
    <t>rba_BldrCMP_27SecurityAccess.c</t>
  </si>
  <si>
    <t>rba_BldrCmp_28CommunicationControl.c</t>
  </si>
  <si>
    <t>rba_BldrCmp_31RoutineControl_Chkmem.c</t>
  </si>
  <si>
    <t>rba_BldrCmp_31RoutineControl_Er.c</t>
  </si>
  <si>
    <t>rba_BldrCmp_34RequestDownload.c</t>
  </si>
  <si>
    <t>rba_BldrCmp_36TransferData.c</t>
  </si>
  <si>
    <t>rba_BldrCmp_DataHdl.c</t>
  </si>
  <si>
    <t>rba_BldrCmp_Task_SADelayTimer.c</t>
  </si>
  <si>
    <t>ATM_DrivingModeReq_PHY</t>
  </si>
  <si>
    <t>RBVoltageHandler_ParameterConfiguration_PRJ.c</t>
  </si>
  <si>
    <t>RBHMI_ExtStatesDefinitionTable.c</t>
  </si>
  <si>
    <t>RBHMI_PresentStateCalculation_PRJ.c</t>
  </si>
  <si>
    <t>RBHMI_StatesDefinitionTable_PRJ.c</t>
  </si>
  <si>
    <t>NET_ATM_Callout_GWM.c</t>
  </si>
  <si>
    <t>NET_NetBLSStrategy_GWM.c</t>
  </si>
  <si>
    <t>RBAPLCUST_RDBI_NVMData_FAW.c</t>
  </si>
  <si>
    <t>RBAPLCUST_WDBI_NVMData_FAW.c</t>
  </si>
  <si>
    <t>rba_BldrCmp_Cfg_TestServices.c</t>
  </si>
  <si>
    <t>BL03SP01</t>
  </si>
  <si>
    <t>Bss02</t>
  </si>
  <si>
    <t>BB80941</t>
  </si>
  <si>
    <t>BB81187</t>
  </si>
  <si>
    <t>BB80433 BB80431 BB81003</t>
  </si>
  <si>
    <t>5.0.1.1.147305.6</t>
  </si>
  <si>
    <t>BAIC_ESP93CPi_Init</t>
  </si>
  <si>
    <t>FAW_Beryllium_TypeD_Int</t>
  </si>
  <si>
    <t>ATM_ECU_CSW_BB00001</t>
  </si>
  <si>
    <t>VDM_ECU_CSW_BB00147</t>
  </si>
  <si>
    <t>ApbMiGen2hevX_ECU_CSW_BB97468</t>
  </si>
  <si>
    <t>Please comment LV1</t>
  </si>
  <si>
    <t>Nguyen Minh Phi (RBVH/EAS12)</t>
  </si>
  <si>
    <t>GONG Jeffrey (CC-AS/EVA-SW2-CN)</t>
  </si>
  <si>
    <t>NGUYEN LY THINH QUANG (RBVH/EAS12)</t>
  </si>
  <si>
    <t>BAIC_ESP93CPi_Init\MainstreamF30\rb\as\baic\core\app\dcom\RBAPLCust\src\RBAPLCUST_DiagnosticSessionControl.c</t>
  </si>
  <si>
    <t>BAIC_ESP93CPi_Init\MainstreamF30\rb\as\baic\core\app\dcom\RBAPLCust\src\RBAPLCUST_RoutineControl_ProgrammingPreCondition.c</t>
  </si>
  <si>
    <t>BAIC_ESP93CPi_Init\MainstreamF30\rb\as\baic\CpiwAPB\app\dsm\RBVAR\src\RBVAR_VarCode_PROJECT.c</t>
  </si>
  <si>
    <t>BAIC_ESP93CPi_Init\MainstreamF30\rba\Bldr\config\ApplicationLayer\rba_BldrCmp\src\rba_BldrCmp_Cfg_CheckMem.c</t>
  </si>
  <si>
    <t>BAIC_ESP93CPi_Init\MainstreamF30\rba\Bldr\config\ApplicationLayer\rba_BldrCmp\src\rba_BldrCmp_Cfg_FlashIf.c</t>
  </si>
  <si>
    <t>BAIC_ESP93CPi_Init\MainstreamF30\rba\Bldr\config\ApplicationLayer\rba_BldrCmp\src\rba_BldrCmp_Cfg_Functions.c</t>
  </si>
  <si>
    <t>BAIC_ESP93CPi_Init\MainstreamF30\rba\Bldr\config\ApplicationLayer\rba_BldrCmp\src\rba_BldrCmp_Cfg_NvmIf.c</t>
  </si>
  <si>
    <t>BAIC_ESP93CPi_Init\MainstreamF30\rba\Bldr\config\ApplicationLayer\rba_BldrCmp\src\rba_BldrCmp_Cfg_PrjFunctions.c</t>
  </si>
  <si>
    <t>BAIC_ESP93CPi_Init\MainstreamF30\rba\Bldr\config\ApplicationLayer\rba_BldrCmp\src\rba_BldrCmp_Cfg_SecA.c</t>
  </si>
  <si>
    <t>BAIC_ESP93CPi_Init\MainstreamF30\rba\BldrCmp\src\rba_BldrCmp_10DiagnosticSessionControl.c</t>
  </si>
  <si>
    <t>BAIC_ESP93CPi_Init\MainstreamF30\rba\BldrCmp\src\rba_BldrCmp_22ReadDataByIdentifier.c</t>
  </si>
  <si>
    <t>BAIC_ESP93CPi_Init\MainstreamF30\rba\BldrCmp\src\rba_BldrCMP_27SecurityAccess.c</t>
  </si>
  <si>
    <t>BAIC_ESP93CPi_Init\MainstreamF30\rba\BldrCmp\src\rba_BldrCmp_28CommunicationControl.c</t>
  </si>
  <si>
    <t>BAIC_ESP93CPi_Init\MainstreamF30\rba\BldrCmp\src\rba_BldrCmp_31RoutineControl_Chkmem.c</t>
  </si>
  <si>
    <t>BAIC_ESP93CPi_Init\MainstreamF30\rba\BldrCmp\src\rba_BldrCmp_31RoutineControl_Er.c</t>
  </si>
  <si>
    <t>BAIC_ESP93CPi_Init\MainstreamF30\rba\BldrCmp\src\rba_BldrCmp_34RequestDownload.c</t>
  </si>
  <si>
    <t>BAIC_ESP93CPi_Init\MainstreamF30\rba\BldrCmp\src\rba_BldrCmp_36TransferData.c</t>
  </si>
  <si>
    <t>BAIC_ESP93CPi_Init\MainstreamF30\rba\BldrCmp\src\rba_BldrCmp.c</t>
  </si>
  <si>
    <t>BAIC_ESP93CPi_Init\MainstreamF30\rba\BldrCmp\src\rba_BldrCmp_DataHdl.c</t>
  </si>
  <si>
    <t>BAIC_ESP93CPi_Init\MainstreamF30\rba\BldrCmp\src\rba_BldrCmp_Task_SADelayTimer.c</t>
  </si>
  <si>
    <t>GWM_AB30_CP_Int\MainstreamF30\rb\as\gwm\cp\app\dsm\RBVoltageHandler\src\RBVoltageHandler_ParameterConfiguration_PRJ.c</t>
  </si>
  <si>
    <t>GWM_AB30_CP_Int\MainstreamF30\rb\as\gwm\cp\app\dsm\RBHMI\src\RBHMI_ExtStateCalculation_PRJ.c</t>
  </si>
  <si>
    <t>GWM_AB30_CP_Int\MainstreamF30\rb\as\gwm\cp\app\dsm\RBHMI\src\RBHMI_ExtStatesDefinitionTable.c</t>
  </si>
  <si>
    <t>GWM_AB30_CP_Int\MainstreamF30\rb\as\gwm\cp\app\dsm\RBHMI\src\RBHMI_PresentStateCalculation_PRJ.c</t>
  </si>
  <si>
    <t>GWM_AB30_CP_Int\MainstreamF30\rb\as\gwm\cp\app\dsm\RBHMI\src\RBHMI_StatesDefinitionTable_PRJ.c</t>
  </si>
  <si>
    <t>GWM_AB30_CP_Int\MainstreamF30\rb\as\gwm\cp\app\dsm\RBHMI\src\RBHMI_Synchronisation_PRJ.c</t>
  </si>
  <si>
    <t>GWM_AB30_CP_Int\MainstreamF30\rb\as\gwm\cp\dsmpr\src\RBEMM\CCM_Callbacks_Project.c</t>
  </si>
  <si>
    <t>FAW_IPB\rb\as\fawIPB\core\app\dcom\RBAPLCust\src\common\RBAPLCUST_DiagnosticSessionControl.c</t>
  </si>
  <si>
    <t>FAW_IPB1.1_Int\FAW_IPB\rb\as\fawIPB\core\app\dcom\RBAPLCust\src\IPB\RBAPLCUST_RDBI_NVMData_FAW.c</t>
  </si>
  <si>
    <t>FAW_IPB1.1_Int\FAW_IPB\rb\as\fawIPB\core\app\dcom\RBAPLCust\src\IPB\RBAPLCUST_WDBI_NVMData_FAW.c</t>
  </si>
  <si>
    <t>FAW_Beryllium_TypeD_Int\MainstreamFAW\rba\Bldr\config\ApplicationLayer\rba_BldrCmp\src\rba_BldrCmp_Cfg_NvmIf.c</t>
  </si>
  <si>
    <t>FAW_Beryllium_TypeD_Int\MainstreamFAW\rba\Bldr\config\ApplicationLayer\rba_BldrCmp\src\rba_BldrCmp_Cfg_SecA.c</t>
  </si>
  <si>
    <t>FAW_Beryllium_TypeD_Int\MainstreamFAW\rba\Bldr\comps\ApplicationLayer\rba_BldrCmp\src\rba_BldrCmp_22ReadDataByIdentifier.c</t>
  </si>
  <si>
    <t>FAW_Beryllium_TypeD_Int\MainstreamFAW\rba\Bldr\config\Infrastruct\TestEnv\src\rba_BldrCmp_Cfg_TestServices.c</t>
  </si>
  <si>
    <t>FAW_Beryllium_TypeD_Int\MainstreamFAW\rba\Bldr\comps\ApplicationLayer\rba_BldrCmp\src\rba_BldrCmp_DataHdl.c</t>
  </si>
  <si>
    <t>GWM_AB30_CP_Int\MainstreamF30\rb\as\gwm\core\app\dcom\RBAPLCust\src\ESP\RBAPLCUST_RDBI_IOCtrlState.c</t>
  </si>
  <si>
    <t>LOC Assigned</t>
  </si>
  <si>
    <t>LOC Assign</t>
  </si>
  <si>
    <t>No have function to test</t>
  </si>
  <si>
    <t>WEICHAI_U60_RC_ESP9.3CP</t>
  </si>
  <si>
    <t>BSS04</t>
  </si>
  <si>
    <t>RBAPLCUST_DcmControlRoeEvents.c</t>
  </si>
  <si>
    <t>RBAPLCUST_DcmGetRoePermission.c</t>
  </si>
  <si>
    <t>RBAPLCUST_DcmReportActiveRoeEvents.c</t>
  </si>
  <si>
    <t>RBAPLCUST_DcmSetUpRoeEvent.c</t>
  </si>
  <si>
    <t>RBAPLCUST_DcmStoreRoeDidInfo.c</t>
  </si>
  <si>
    <t>RBAPLCUST_InputOutputControl_BrakeCircuitBasedCircuitAndPlungerSeparationValveDrive.c</t>
  </si>
  <si>
    <t>RBAPLCUST_InputOutputControl_ExtendedValveDrive.c</t>
  </si>
  <si>
    <t>RBAPLCUST_InputOutputControl_MotorDrive.c</t>
  </si>
  <si>
    <t>RBAPLCUST_InputOutputControl_MovePlunger.c</t>
  </si>
  <si>
    <t>RBAPLCUST_InputOutputControl_SimulatorSeparationValveDrive.c</t>
  </si>
  <si>
    <t>RBAPLCUST_InputOutputControl_StandardValveDrive.c</t>
  </si>
  <si>
    <t>RBAPLCUST_InputOutputControl_TestSeparationValveDrive.c</t>
  </si>
  <si>
    <t>RBAPLCUST_InputOutputControl_WheelBasedCircuitAndPlungerSeparationValveDrive.c</t>
  </si>
  <si>
    <t>RBAPLCUST_RBDI_BoschEcuHardwarePartNumber.c</t>
  </si>
  <si>
    <t>RBAPLCUST_RBDI_VariandCode.c</t>
  </si>
  <si>
    <t>RBAPLCUST_RDBI_ActivateBrakeLight.c</t>
  </si>
  <si>
    <t>RBAPLCUST_RDBI_ActuatorActuationLimits.c</t>
  </si>
  <si>
    <t>RBAPLCUST_RDBI_INS_SensorInfo.c</t>
  </si>
  <si>
    <t>RBAPLCUST_RDBI_MovePlungerStatus.c</t>
  </si>
  <si>
    <t>RBAPLCUST_RDBI_SpeedLimitMonitoring.c</t>
  </si>
  <si>
    <t>RBAPLCUST_RDBI_StillstandRunoutDegradation.c</t>
  </si>
  <si>
    <t>RBAPLCUST_RDBI_WheelSpeedSensorMountingPosition.c</t>
  </si>
  <si>
    <t>RBAPLCUST_RoutineControl_ExtendedDynamicTest.c</t>
  </si>
  <si>
    <t>RBAPLCUST_RoutineControl_iBoosterExtendedTest.c</t>
  </si>
  <si>
    <t>RBAPLCUST_RoutineControl_IISDecalibration.c</t>
  </si>
  <si>
    <t>RBAPLCUST_RoutineControl_PumpMotorSlowdownTest.c</t>
  </si>
  <si>
    <t>RBAPLCUST_RoutineControl_StaticTest.c</t>
  </si>
  <si>
    <t>RBAPLCUST_RoutineControl_WheelSpeedSensorRolloutTest.c</t>
  </si>
  <si>
    <t>RBAPLCUST_WDBI_ActivateBrakeLight.c</t>
  </si>
  <si>
    <t>RBAPLCUST_WDBI_SpeedLimitMonitoring.c</t>
  </si>
  <si>
    <t>RBAPLCUST_WDBI_StillstandRunoutDegradation.c</t>
  </si>
  <si>
    <t>RBAPLCUST_WDBI_TireCircumference.c</t>
  </si>
  <si>
    <t>RBAPLCUST_WEICHAI_RBDI_CustomerHardwareVersion.c</t>
  </si>
  <si>
    <t>RBAPLCUST_WEICHAI_RBDI_CustomerPartNumber.c</t>
  </si>
  <si>
    <t>RBAPLCUST_WEICHAI_RBDI_CustomerSoftwareVersion.c</t>
  </si>
  <si>
    <t>RBAPLCUST_WEICHAI_RBDI_ECUSerialNumber.c</t>
  </si>
  <si>
    <t>RBAPLCUST_WEICHAI_RBDI_SystemSupplierIdentifier.c</t>
  </si>
  <si>
    <t>RBAPLCUST_WEICHAI_RBDI_VIN.c</t>
  </si>
  <si>
    <t>RBAPLCUST_WEICHAI_WDBI_VIN.c</t>
  </si>
  <si>
    <t>pbc.c</t>
  </si>
  <si>
    <t>ASW_Wrapper.c</t>
  </si>
  <si>
    <t>OEM_SWC.c</t>
  </si>
  <si>
    <t>ComScl_Appl_ApplPorts.c</t>
  </si>
  <si>
    <t>NET_SCL_Rx_WEICHAI.c</t>
  </si>
  <si>
    <t>RTE_SubSystem.c</t>
  </si>
  <si>
    <t>cubas_Diag_project_Proc.c</t>
  </si>
  <si>
    <t>BB81367</t>
  </si>
  <si>
    <t>WEICHAI_ESP9.3_Mainstream_Int</t>
  </si>
  <si>
    <t>Tran Dinh Thu Quynh (RBVH/EAS11)</t>
  </si>
  <si>
    <t>Rank LOC</t>
  </si>
  <si>
    <t>Rank KPI</t>
  </si>
  <si>
    <t>GWM_AB30_CP_Int\MainstreamF30\rb\as\gwm\cp\app\net\SclCallout\src\NET_ATM_Callout_GWM.c</t>
  </si>
  <si>
    <t>GWM_AB30_CP_Int\MainstreamF30\rb\as\gwm\cp\app\net\SpecialStrategy\src\NET_NetBLSStrategy_GWM.c</t>
  </si>
  <si>
    <t>Actual LOC: 43</t>
  </si>
  <si>
    <t>Actual LOC: 78</t>
  </si>
  <si>
    <t>Owner confirm it's no impact</t>
  </si>
  <si>
    <t>rb.as.toy.core.app.uhdpf19</t>
  </si>
  <si>
    <t>RBDYNWSS_CONFIG_TOYOTA</t>
  </si>
  <si>
    <t>RBVAR_ASWReset</t>
  </si>
  <si>
    <t>NET_SCL_XmtVSC1S96_TOY</t>
  </si>
  <si>
    <t>MT_099</t>
  </si>
  <si>
    <t>MT_116</t>
  </si>
  <si>
    <t>MT_124</t>
  </si>
  <si>
    <t>MT_139</t>
  </si>
  <si>
    <t>MT_143</t>
  </si>
  <si>
    <t>MT_145</t>
  </si>
  <si>
    <t>MT_149</t>
  </si>
  <si>
    <t>MT_150</t>
  </si>
  <si>
    <t>MT_151</t>
  </si>
  <si>
    <t>MT_152</t>
  </si>
  <si>
    <t>MT_153</t>
  </si>
  <si>
    <t>Vivek Parashar (RBEI/ESJ6)</t>
  </si>
  <si>
    <t>Kavya K M (RBEI/ESJ33)</t>
  </si>
  <si>
    <t>Rao Ananya (RBEI/ESJ32)</t>
  </si>
  <si>
    <t>Justin X (RBEI/ESJ3)</t>
  </si>
  <si>
    <t>BAIC_ESP93CPi_Init\MainstreamF30\rba\Bldr\sbl\src</t>
  </si>
  <si>
    <t>[No1] Line 238: if((C_NetSteeringAngle_TPMF_min &lt;= ls_SCL_LWS_ANGLE_TPMF_s16) &amp;&amp; (C_NetSteeringAngle_TPMF_max &gt;= ls_SCL_LWS_ANGLE_TPMF_s16))
Detail: Can not cover false condition "(C_NetSteeringAngle_TPMF_min &lt;= ls_SCL_LWS_ANGLE_TPMF_s16)" because:
+ ls_SCL_LWS_ANGLE_TPMF_s16 is sint16
+ #define C_NetSteeringAngle_TPMF_min                     ((int16_t)(-32768))
[No2] Line 338: if((ls_SCL_MotRpm_TPMF_UW != C_MotRpm_Invalid_TPMF_UW) &amp;&amp; (ls_SCL_MotRpmStatus_TPMF_UB != C_MotRpmStatus_Invalid_TPMF_UB))
Detail: Can not cover false condition "ls_SCL_MotRpm_TPMF_UW != C_MotRpm_Invalid_TPMF_UW" because:
+ ls_SCL_MotRpm_TPMF_UW is UWORD
+ #define C_MotRpm_Invalid_TPMF_UW                                                                        ((UL)0x10000)
[No3] Line 641: if(ls_MilesKm_UL &lt; C_MilesKm_Max_TPMF_UL)
Detail: Can not cover false condition because:
+ ls_SCL_MilesKm_UL is ULONG
+ #define C_MilesKm_Max_TPMF_UL                                                                            0xFFFFFFFF
[No4] Line 341: if(ls_SCL_MotRpm_TPMF_UW != C_MotRpm_Invalid_TPMF_UW)
Detail: Can not cover false condition because:
+ ls_SCL_MotRpm_TPMF_UW is UWORD
+ #define C_MotRpm_Invalid_TPMF_UW                        ((UL)0x10000)</t>
  </si>
  <si>
    <t>DTCvThreshOffsCoord</t>
  </si>
  <si>
    <t>-Cannot cover fully MCDC because:
Can't cover full MCDCs at line #130 case (F&amp;&amp;?)(F&amp;&amp;?) because decision (RBAPLCUST_RollerBenchSessionState == RBAPLCUST_RollerBenchSessionState_NOT_ACTIVE) and (RBAPLCUST_RollerBenchSessionState != RBAPLCUST_RollerBenchSessionState_NOT_ACTIVE) are conflict.</t>
  </si>
  <si>
    <t>Please comment LV1
Reuse OPL mail</t>
  </si>
  <si>
    <t>- Re-use OPL</t>
  </si>
  <si>
    <t>WEICHAI_ESP9.3_Mainstream_Int\MainstreamF30\rb\as\weichai\core\app\dcom\RBAPLCust\src\RBAPLCUST_RBDI_NVMData.c</t>
  </si>
  <si>
    <t>WEICHAI_ESP9.3_Mainstream_Int\MainstreamF30\rb\as\weichai\core\app\dcom\RBAPLCust\src\RBAPLCUST_RBDI_VariandCode.c</t>
  </si>
  <si>
    <t>WEICHAI_ESP9.3_Mainstream_Int\MainstreamF30\rb\as\weichai\core\app\dcom\RBAPLCust\src\RBAPLCUST_SecurityAccess.c</t>
  </si>
  <si>
    <t>WEICHAI_ESP9.3_Mainstream_Int\MainstreamF30\rb\as\weichai\core\app\dcom\RBAPLCust\src\RBAPLCUST_WEICHAI_RBDI_CustomerHardwareVersion.c</t>
  </si>
  <si>
    <t>WEICHAI_ESP9.3_Mainstream_Int\MainstreamF30\rb\as\weichai\core\app\dcom\RBAPLCust\src\RBAPLCUST_WEICHAI_RBDI_CustomerPartNumber.c</t>
  </si>
  <si>
    <t>WEICHAI_ESP9.3_Mainstream_Int\MainstreamF30\rb\as\weichai\core\app\dcom\RBAPLCust\src\RBAPLCUST_WEICHAI_RBDI_CustomerSoftwareVersion.c</t>
  </si>
  <si>
    <t>WEICHAI_ESP9.3_Mainstream_Int\MainstreamF30\rb\as\weichai\core\app\dcom\RBAPLCust\src\RBAPLCUST_WEICHAI_RBDI_ECUSerialNumber.c</t>
  </si>
  <si>
    <t>WEICHAI_ESP9.3_Mainstream_Int\MainstreamF30\rb\as\weichai\core\app\dcom\RBAPLCust\src\RBAPLCUST_WEICHAI_RBDI_SystemSupplierIdentifier.c</t>
  </si>
  <si>
    <t>WEICHAI_ESP9.3_Mainstream_Int\MainstreamF30\rb\as\weichai\core\app\dcom\RBAPLCust\src\RBAPLCUST_WEICHAI_RBDI_VIN.c</t>
  </si>
  <si>
    <t>WEICHAI_ESP9.3_Mainstream_Int\MainstreamF30\rb\as\weichai\core\app\dcom\RBAPLCust\src\RBAPLCUST_WEICHAI_WDBI_VIN.c</t>
  </si>
  <si>
    <t>WEICHAI_ESP9.3_Mainstream_Int\MainstreamF30\rb\as\weichai\CpiwAPB\app\dsm\RBVAR\src\RBVAR_OutputDriver_PROJECT.c</t>
  </si>
  <si>
    <t>WEICHAI_ESP9.3_Mainstream_Int\MainstreamF30\rb\as\weichai\CpiwAPB\app\dsm\RBVAR\src\RBVAR_VarCode_PROJECT.c</t>
  </si>
  <si>
    <t>WEICHAI_ESP9.3_Mainstream_Int\MainstreamF30\rb\as\weichai\CpiwAPB\app\net\RBScl\src\NET_SCL_Rx_WEICHAI.c</t>
  </si>
  <si>
    <t>FAW_Beryllium_TypeD_Int\MainstreamFAW\rb\as\faw\fawcore\app\dcom\RBAPLCust\src</t>
  </si>
  <si>
    <t>WEICHAI_ESP9.3_Mainstream_Int\MainstreamF30\rb\as\weichai\core\app\dcom\RBAPLCust\src_tpl\RBAPLCUST_RDBI_ActivateBrakeLight.c</t>
  </si>
  <si>
    <t>WEICHAI_ESP9.3_Mainstream_Int\MainstreamF30\rb\as\weichai\core\app\dcom\RBAPLCust\src_tpl\RBAPLCUST_RDBI_ActuatorActuationLimits.c</t>
  </si>
  <si>
    <t>WEICHAI_ESP9.3_Mainstream_Int\MainstreamF30\rb\as\weichai\core\app\dcom\RBAPLCust\src_tpl\RBAPLCUST_RDBI_AnalogData.c</t>
  </si>
  <si>
    <t>WEICHAI_ESP9.3_Mainstream_Int\MainstreamF30\rb\as\weichai\core\app\dcom\RBAPLCust\src_tpl\RBAPLCUST_RDBI_CBDS.c</t>
  </si>
  <si>
    <t>WEICHAI_ESP9.3_Mainstream_Int\MainstreamF30\rb\as\weichai\core\app\dcom\RBAPLCust\src_tpl\RBAPLCUST_RDBI_INS_SensorInfo.c</t>
  </si>
  <si>
    <t>WEICHAI_ESP9.3_Mainstream_Int\MainstreamF30\rb\as\weichai\core\app\dcom\RBAPLCust\src_tpl\RBAPLCUST_RDBI_MovePlungerStatus.c</t>
  </si>
  <si>
    <t>WEICHAI_ESP9.3_Mainstream_Int\MainstreamF30\rb\as\weichai\core\app\dcom\RBAPLCust\src_tpl\RBAPLCUST_RDBI_SpeedLimitMonitoring.c</t>
  </si>
  <si>
    <t>WEICHAI_ESP9.3_Mainstream_Int\MainstreamF30\rb\as\weichai\core\app\dcom\RBAPLCust\src_tpl\RBAPLCUST_RDBI_StatusInformation.c</t>
  </si>
  <si>
    <t>WEICHAI_ESP9.3_Mainstream_Int\MainstreamF30\rb\as\weichai\core\app\dcom\RBAPLCust\src_tpl\RBAPLCUST_RDBI_StillstandRunoutDegradation.c</t>
  </si>
  <si>
    <t>WEICHAI_ESP9.3_Mainstream_Int\MainstreamF30\rb\as\weichai\core\app\dcom\RBAPLCust\src_tpl\RBAPLCUST_RDBI_SystemData.c</t>
  </si>
  <si>
    <t>WEICHAI_ESP9.3_Mainstream_Int\MainstreamF30\rb\as\weichai\core\app\dcom\RBAPLCust\src_tpl\RBAPLCUST_RDBI_WheelSpeedSensorMountingPosition.c</t>
  </si>
  <si>
    <t>WEICHAI_ESP9.3_Mainstream_Int\MainstreamF30\rb\as\weichai\core\app\dcom\RBAPLCust\src_tpl\RBAPLCUST_RoutineControl_ExtendedDynamicTest.c</t>
  </si>
  <si>
    <t>WEICHAI_ESP9.3_Mainstream_Int\MainstreamF30\rb\as\weichai\core\app\dcom\RBAPLCust\src_tpl\RBAPLCUST_RoutineControl_iBoosterActuatorTest.c</t>
  </si>
  <si>
    <t>WEICHAI_ESP9.3_Mainstream_Int\MainstreamF30\rb\as\weichai\core\app\dcom\RBAPLCust\src_tpl\RBAPLCUST_RoutineControl_iBoosterExtendedTest.c</t>
  </si>
  <si>
    <t>WEICHAI_ESP9.3_Mainstream_Int\MainstreamF30\rb\as\weichai\core\app\dcom\RBAPLCust\src_tpl\RBAPLCUST_RoutineControl_IISDecalibration.c</t>
  </si>
  <si>
    <t>WEICHAI_ESP9.3_Mainstream_Int\MainstreamF30\rb\as\weichai\core\app\dcom\RBAPLCust\src_tpl\RRBAPLCUST_RoutineControl_IPBEvacAndFill.c</t>
  </si>
  <si>
    <t>WEICHAI_ESP9.3_Mainstream_Int\MainstreamF30\rb\as\weichai\core\app\dcom\RBAPLCust\src_tpl\RBAPLCUST_RoutineControl_PumpMotorSlowdownTest.c</t>
  </si>
  <si>
    <t>WEICHAI_ESP9.3_Mainstream_Int\MainstreamF30\rb\as\weichai\core\app\dcom\RBAPLCust\src_tpl\RBAPLCUST_RoutineControl_StaticTest.c</t>
  </si>
  <si>
    <t>WEICHAI_ESP9.3_Mainstream_Int\MainstreamF30\rb\as\weichai\core\app\dcom\RBAPLCust\src_tpl\RBAPLCUST_RoutineControl_WheelSpeedSensorRolloutTest.c</t>
  </si>
  <si>
    <t>WEICHAI_ESP9.3_Mainstream_Int\MainstreamF30\rb\as\weichai\core\app\dcom\RBAPLCust\src_tpl\RBAPLCUST_ValvesToggling.c</t>
  </si>
  <si>
    <t>WEICHAI_ESP9.3_Mainstream_Int\MainstreamF30\rb\as\weichai\core\app\dcom\RBAPLCust\src_tpl\RBAPLCUST_WDBI_ActivateBrakeLight.c</t>
  </si>
  <si>
    <t>WEICHAI_ESP9.3_Mainstream_Int\MainstreamF30\rb\as\weichai\core\app\dcom\RBAPLCust\src_tpl\RBAPLCUST_WDBI_SpeedLimitMonitoring.c</t>
  </si>
  <si>
    <t>WEICHAI_ESP9.3_Mainstream_Int\MainstreamF30\rb\as\weichai\core\app\dcom\RBAPLCust\src_tpl\RBAPLCUST_WDBI_StillstandRunoutDegradation.c</t>
  </si>
  <si>
    <t>WEICHAI_ESP9.3_Mainstream_Int\MainstreamF30\rb\as\weichai\core\app\dcom\RBAPLCust\src_tpl\RBAPLCUST_WDBI_TireCircumference.c</t>
  </si>
  <si>
    <t>WEICHAI_ESP9.3_Mainstream_Int\MainstreamF30\rb\as\weichai\core\app\dcom\RBAPLCust\src_tpl\RBAPLCUST_InputOutputControl_BrakeCircuitBasedCircuitAndPlungerSeparationValveDrive.c</t>
  </si>
  <si>
    <t>WEICHAI_ESP9.3_Mainstream_Int\MainstreamF30\rb\as\weichai\core\app\dcom\RBAPLCust\src_tpl\RBAPLCUST_InputOutputControl_ExtendedValveDrive.c</t>
  </si>
  <si>
    <t>WEICHAI_ESP9.3_Mainstream_Int\MainstreamF30\rb\as\weichai\core\app\dcom\RBAPLCust\src_tpl\RBAPLCUST_InputOutputControl_MotorDrive.c</t>
  </si>
  <si>
    <t>WEICHAI_ESP9.3_Mainstream_Int\MainstreamF30\rb\as\weichai\core\app\dcom\RBAPLCust\src_tpl\RBAPLCUST_InputOutputControl_MovePlunger.c</t>
  </si>
  <si>
    <t>WEICHAI_ESP9.3_Mainstream_Int\MainstreamF30\rb\as\weichai\core\app\dcom\RBAPLCust\src_tpl\RBAPLCUST_InputOutputControl_SimulatorSeparationValveDrive.c</t>
  </si>
  <si>
    <t>WEICHAI_ESP9.3_Mainstream_Int\MainstreamF30\rb\as\weichai\core\app\dcom\RBAPLCust\src_tpl\RBAPLCUST_InputOutputControl_StandardValveDrive.c</t>
  </si>
  <si>
    <t>WEICHAI_ESP9.3_Mainstream_Int\MainstreamF30\rb\as\weichai\core\app\dcom\RBAPLCust\src_tpl\RBAPLCUST_InputOutputControl_TestSeparationValveDrive.c</t>
  </si>
  <si>
    <t>WEICHAI_ESP9.3_Mainstream_Int\MainstreamF30\rb\as\weichai\core\app\dcom\RBAPLCust\src_tpl\RBAPLCUST_InputOutputControl_WheelBasedCircuitAndPlungerSeparationValveDrive.c</t>
  </si>
  <si>
    <t>WEICHAI_ESP9.3_Mainstream_Int\MainstreamF30\rb\as\weichai\core\app\dcom\RBAPLCust\src_tpl\RBAPLCUST_RBDI_BoschEcuHardwarePartNumber.c</t>
  </si>
  <si>
    <t>WEICHAI_ESP9.3_Mainstream_Int\MainstreamF30\rb\as\weichai\core\app\dcom\RBAPLCust\src_tpl\ROE\RBAPLCUST_DcmControlRoeEvents.c</t>
  </si>
  <si>
    <r>
      <t>WEICHAI_ESP9.3_Mainstream_Int\MainstreamF30\rb\as\weichai\core\app\dcom\RBAPLCust\src_tpl\ROE\</t>
    </r>
    <r>
      <rPr>
        <b/>
        <sz val="11"/>
        <color theme="1"/>
        <rFont val="Calibri"/>
        <family val="2"/>
      </rPr>
      <t>RBAPLCUST_DcmGetRoePermission.c</t>
    </r>
  </si>
  <si>
    <t>WEICHAI_ESP9.3_Mainstream_Int\MainstreamF30\rb\as\weichai\core\app\dcom\RBAPLCust\src_tpl\ROE\RBAPLCUST_DcmReportActiveRoeEvents.c</t>
  </si>
  <si>
    <t>WEICHAI_ESP9.3_Mainstream_Int\MainstreamF30\rb\as\weichai\core\app\dcom\RBAPLCust\src_tpl\ROE\RBAPLCUST_DcmSetUpRoeEvent.c</t>
  </si>
  <si>
    <t>WEICHAI_ESP9.3_Mainstream_Int\MainstreamF30\rb\as\weichai\core\app\dcom\RBAPLCust\src_tpl\ROE\RBAPLCUST_DcmStoreRoeDidInfo.c</t>
  </si>
  <si>
    <t>- Reuse OPL task id 1362163</t>
  </si>
  <si>
    <t>- Reuse OPL task id 618527</t>
  </si>
  <si>
    <t>BAIC_C62XP_HevX_BL7</t>
  </si>
  <si>
    <t>RBNetYRS_Rx_Scl_ID0.c</t>
  </si>
  <si>
    <t>RBA_NDS_GearBox_Callout.c</t>
  </si>
  <si>
    <t>RBA_NDS_ESPStatus_Callout.c</t>
  </si>
  <si>
    <t>RBA_NDS_EPB_Callout.c</t>
  </si>
  <si>
    <t>RBA_NDS_DriverPresent_Callout.c</t>
  </si>
  <si>
    <t>RBA_NDS_0x309_ESP_STATUS_FOR_ACC_Callout.c</t>
  </si>
  <si>
    <t>NET_SCL_Tx_WheelOdoInfo.c</t>
  </si>
  <si>
    <t>NET_SCL_Tx_RBC.c</t>
  </si>
  <si>
    <t>NET_SCL_Tx_EngineIntervention.c</t>
  </si>
  <si>
    <t>NET_SCL_Tx_AVH.c</t>
  </si>
  <si>
    <t>NET_SCL_Rx_TOD.c</t>
  </si>
  <si>
    <t>NET_SCL_Rx_RBC.c</t>
  </si>
  <si>
    <t>NET_SCL_Rx_ACC.c</t>
  </si>
  <si>
    <t>ASWIF_Dummy_Net.c</t>
  </si>
  <si>
    <t>RBAPLCUST_RDBI_InputData.c</t>
  </si>
  <si>
    <t>RBAPLCUST_RDBI_NVMData_BAIC.c</t>
  </si>
  <si>
    <t>BAIC_C62XP_ESPHevX_Int</t>
  </si>
  <si>
    <t>BL7</t>
  </si>
  <si>
    <t>BB80328</t>
  </si>
  <si>
    <t>TANG Chuan (CC-AS/EVA-SW2-CN)</t>
  </si>
  <si>
    <t>BAIC_C62XP_ESPHevX_Int\BAICESPHevX\rb\as\core\app\net\RBNetYRS\src\RBNetYRS_Rx_Scl_ID1.c</t>
  </si>
  <si>
    <t>BAIC_C62XP_ESPHevX_Int\BAICESPHevX\rb\as\core\app\net\RBNetYRS\src\RBNetYRS_Rx_Scl_ID2.c</t>
  </si>
  <si>
    <t>BAIC_C62XP_ESPHevX_Int\BAICESPHevX\rb\as\core\app\net\RBNetYRS\src\RBNetYRS_Rx_Scl_ID7.c</t>
  </si>
  <si>
    <t>BAIC_C62XP_ESPHevX_Int\BAICESPHevX\rb\as\core\app\net\RBNetYRS\src\RBNetYRS_Functions.c</t>
  </si>
  <si>
    <t>BAIC_C62XP_ESPHevX_Int\BAICESPHevX\rb\as\cnms_core\app\net\scl_callout\src\RBA_NDS_YAWRATE_Callout.c</t>
  </si>
  <si>
    <t>BAIC_C62XP_ESPHevX_Int\BAICESPHevX\rb\as\cnms_core\app\net\scl_callout\src\RBA_NDS_SystemInfo.c</t>
  </si>
  <si>
    <t>BAIC_C62XP_ESPHevX_Int\BAICESPHevX\rb\as\cnms_core\app\net\scl_callout\src\RBA_NDS_GearBox_Callout.c</t>
  </si>
  <si>
    <t>BAIC_C62XP_ESPHevX_Int\BAICESPHevX\rb\as\cnms_core\app\net\scl_callout\src\RBA_NDS_ESPStatus_Callout.c</t>
  </si>
  <si>
    <t>BAIC_C62XP_ESPHevX_Int\BAICESPHevX\rb\as\cnms_core\app\net\scl_callout\src\RBA_NDS_EPB_Callout.c</t>
  </si>
  <si>
    <t>BAIC_C62XP_ESPHevX_Int\BAICESPHevX\rb\as\cnms_core\app\net\scl_callout\src\RBA_NDS_DriverPresent_Callout.c</t>
  </si>
  <si>
    <t>BAIC_C62XP_ESPHevX_Int\BAICESPHevX\rb\as\cnms_core\app\net\scl_callout\src\RBA_NDS_0x309_ESP_STATUS_FOR_ACC_Callout.c</t>
  </si>
  <si>
    <t>BAIC_C62XP_ESPHevX_Int\BAICESPHevX\rb\as\cnms_core\app\net\scl\Sensors\Steering\src\SAS_LWS_Standard.c</t>
  </si>
  <si>
    <t>BAIC_C62XP_ESPHevX_Int\BAICESPHevX\rb\as\cnms_core\app\net\scl\Sensors\AxAyYrs\src\NET_SCL_Tx_YrsExport.c</t>
  </si>
  <si>
    <t>BAIC_C62XP_ESPHevX_Int\BAICESPHevX\rb\as\cnms_core\app\net\scl\Controllers\WheelSpeed\src\NET_SCL_Tx_WheelOdoInfo.c</t>
  </si>
  <si>
    <t>BAIC_C62XP_ESPHevX_Int\BAICESPHevX\rb\as\cnms_core\app\net\scl\Controllers\RBC\src\NET_SCL_Tx_RBC.c</t>
  </si>
  <si>
    <t>BAIC_C62XP_ESPHevX_Int\BAICESPHevX\rb\as\cnms_core\app\net\scl\Controllers\Engine\src\NET_SCL_Tx_EngineIntervention.c</t>
  </si>
  <si>
    <t>BAIC_C62XP_ESPHevX_Int\BAICESPHevX\rb\as\cnms_core\app\net\scl\Sensors\AxAyYrs\src\NET_SCL_Tx_AyExport.c</t>
  </si>
  <si>
    <t>BAIC_C62XP_ESPHevX_Int\BAICESPHevX\rb\as\cnms_core\app\net\scl\Sensors\AxAyYrs\src\NET_SCL_Tx_AxExport.c</t>
  </si>
  <si>
    <t>BAIC_C62XP_ESPHevX_Int\BAICESPHevX\rb\as\cnms_core\app\net\scl\Controllers\AxelSplit\src\NET_SCL_Tx_AxelSplit.c</t>
  </si>
  <si>
    <t>BAIC_C62XP_ESPHevX_Int\BAICESPHevX\rb\as\cnms_core\app\net\scl\LDMFunctions\AVH\src\NET_SCL_Tx_AVH.c</t>
  </si>
  <si>
    <t>BAIC_C62XP_ESPHevX_Int\BAICESPHevX\rb\as\cnms_core\app\net\scl\Sensors\AxAyYrs\src\NET_SCL_Rx_Yrs.c</t>
  </si>
  <si>
    <t>BAIC_C62XP_ESPHevX_Int\BAICESPHevX\rb\as\cnms_core\app\net\scl\LDMFunctions\TOD\src\NET_SCL_Rx_TOD.c</t>
  </si>
  <si>
    <t>BAIC_C62XP_ESPHevX_Int\BAICESPHevX\rb\as\cnms_core\app\net\scl\Controllers\RBC\src\NET_SCL_Rx_RBC.c</t>
  </si>
  <si>
    <t>BAIC_C62XP_ESPHevX_Int\BAICESPHevX\rb\as\cnms_core\app\net\scl\Controllers\GearBox\src\NET_SCL_Rx_GearBox.c</t>
  </si>
  <si>
    <t>BAIC_C62XP_ESPHevX_Int\BAICESPHevX\rb\as\cnms_core\app\net\scl\Controllers\Engine\src\NET_SCL_Rx_EngineTorque.c</t>
  </si>
  <si>
    <t>BAIC_C62XP_ESPHevX_Int\BAICESPHevX\rb\as\cnms_core\app\net\scl\LDMFunctions\ACC\src\NET_SCL_Rx_ACC.c</t>
  </si>
  <si>
    <t>BAIC_C62XP_ESPHevX_Int\BAICESPHevX\rb\as\baic\prj\netpr\src\ASWIF_Dummy_Net.c</t>
  </si>
  <si>
    <t>BAIC_C62XP_ESPHevX_Int\BAICESPHevX\rb\as\baic\baic_core\app\net\RbNetPrj\RBNet_Can\src\NET_MonitoringClasses_F30.c</t>
  </si>
  <si>
    <t>BAIC_C62XP_ESPHevX_Int\BAICESPHevX\rb\as\baic\baic_core\app\net\RbNetPrj\RBNet_Can\src\NET_AliveCounterLib_CNMS.c</t>
  </si>
  <si>
    <t>BAIC_C62XP_ESPHevX_Int\BAICESPHevX\rb\as\baic\baic_core\app\net\RBScl\src\ComScl_Scl_Complex_proc.c</t>
  </si>
  <si>
    <t>BAIC_C62XP_ESPHevX_Int\BAICESPHevX\rb\as\baic\baic_core\app\net\RbNetPrj\RBNet\src\ComScl_CalcCRC8.c</t>
  </si>
  <si>
    <t>BAIC_C62XP_ESPHevX_Int\BAICESPHevX\rb\as\baic\baic_core\app\dcom\RBAPLCust\src\common\RBAPLCUST_RDBI_InputData.c</t>
  </si>
  <si>
    <t>BAIC_C62XP_ESPHevX_Int\BAICESPHevX\rb\as\baic\baic_core\app\dcom\RBAPLCust\src\ESP\RBAPLCUST_RDBI_IOCtrlState.c</t>
  </si>
  <si>
    <t>BAIC_C62XP_ESPHevX_Int\BAICESPHevX\rb\as\baic\baic_core\app\dcom\RBAPLCust\src\ESP\RBAPLCUST_RDBI_NVMData_BAIC.c</t>
  </si>
  <si>
    <t>BAIC_C62XP_ESPHevX_Int\BAICESPHevX\rb\as\baic\baic_core\app\dcom\RBAPLCust\src\ESP\RBAPLCUST_RoutineControl_ProgrammingPreCondition.c</t>
  </si>
  <si>
    <t>BAIC_C62XP_ESPHevX_Int\BAICESPHevX\rb\as\baic\baic_core\app\dcom\RBAPLOBD\src\RBAPLOBD_Data.c</t>
  </si>
  <si>
    <t>BAIC_C62XP_ESPHevX_Int\BAICESPHevX\rb\as\baic\baic_core\app\dcom\RBAPLOBD\src\RBAPLOBD_Global.c</t>
  </si>
  <si>
    <t>BAIC_C62XP_ESPHevX_Int\BAICESPHevX\rb\as\baic\baic_core\app\dsm\RBDsmSim\RB_SimDsmCfg\PRJ_Specific\src\DSMSim_PRJ_Specific.c</t>
  </si>
  <si>
    <t>BAIC_C62XP_ESPHevX_Int\BAICESPHevX\rb\as\baic\baic_core\app\dsm\RBHMI\src\RBHMI_ConfigOutputDriver_PRJ.c</t>
  </si>
  <si>
    <t>BAIC_C62XP_ESPHevX_Int\BAICESPHevX\rb\as\baic\baic_core\app\dsm\RBVAR\src\RBVAR_OutputDriver_PROJECT.c</t>
  </si>
  <si>
    <t>BAIC_C62XP_ESPHevX_Int\BAICESPHevX\rb\as\baic\baic_core\app\dsm\RBVAR\src\RBVAR_VarCode_PROJECT.c</t>
  </si>
  <si>
    <t>BAIC_C62XP_ESPHevX_Int\BAICESPHevX\rb\as\baic\prj\dsmpr\src\RBPduHandler_Callouts.c</t>
  </si>
  <si>
    <t>Please comment LV1'- Reuse OPL task id 1362163</t>
  </si>
  <si>
    <t>-Can't test for function because this is hide by macro</t>
  </si>
  <si>
    <t xml:space="preserve">- Can’t cover MCDC case T-F for if ((nvmif_b == TRUE) &amp;&amp; (rba_BldrCmp_RDBI_ListIdx_u8 &lt; RBA_BLDRCMP_RDBI_NoReadDidByNvmidListEntries)) at line#293 and at line#390. Because nvmif_b = TRUE , rba_BldrCmp_RDBI_ListIdx_u8 &lt; RBA_BLDRCMP_RDBI_NoReadDidByNvmidListEntries.
- Can’t cover MCDC case T-F for  if ((func_b == TRUE) &amp;&amp; (rba_BldrCmp_RDBI_ListIdx_u8 &lt; RBA_BLDRCMP_RDBI_NoReadDidByFuncListEntries)) at line#339 and at line#410. Because func_b = TRUE, rba_BldrCmp_RDBI_ListIdx_u8 &lt; RBA_BLDRCMP_RDBI_NoReadDidByFuncListEntries.
- Can’t cover MCDC case T-F for  else if ( (rba_BldrCmp_RDBI_RespIndex_u16 &gt; 0) &amp;&amp; (rba_BldrCmp_RDBI_NumberOfIds_u8 == 0)) at line#309 and at line#355. Because rba_BldrCmp_RDBI_NumberOfIds_u8 &gt;=0, case rba_BldrCmp_RDBI_NumberOfIds_u8 &gt; 0 is true case of if (rba_BldrCmp_RDBI_NumberOfIds_u8&gt;0).
</t>
  </si>
  <si>
    <t>- Can't cover for case case 0UL, case 1UL, case 2UL and case default of switch ( temp ) at line#93. Because RBA_BLDRCMP_SA_SECURITY_CONSTANT is a constant, so temp is a constant.
-Can’t cover for true case of  if ((RBA_BLDRCMP_SA_SECURITY_CONSTANT &amp; 0x00000001UL) == 1UL) at line#129.</t>
  </si>
  <si>
    <t>Toyota_AEB_BH_DAMODE</t>
  </si>
  <si>
    <t>rb.as.core.app.asw.ldm.aeb</t>
  </si>
  <si>
    <t>rb.as.core.app.asw.pwt.ptfwdrwdawd4wd</t>
  </si>
  <si>
    <t>rb.as.core.app.asw.tcs.leantcs20msvse</t>
  </si>
  <si>
    <t>Bade, Kishore</t>
  </si>
  <si>
    <t>Liu, Yiqing</t>
  </si>
  <si>
    <t>Wako, Takayuki</t>
  </si>
  <si>
    <t>Koizumi, Tafu</t>
  </si>
  <si>
    <t>Varghese, Anisha Mariam</t>
  </si>
  <si>
    <t>Oates, Robert</t>
  </si>
  <si>
    <t>Ramesh, Pulipati</t>
  </si>
  <si>
    <t>CSMosarASWMainstream93_TMC_PF19UHDCMP</t>
  </si>
  <si>
    <t>1.2</t>
  </si>
  <si>
    <t>2.1</t>
  </si>
  <si>
    <t>1.4</t>
  </si>
  <si>
    <t>1.1</t>
  </si>
  <si>
    <t xml:space="preserve"> Owner confirm it could be ignore</t>
  </si>
  <si>
    <t xml:space="preserve">Can’t cover the MCDC 1-0 of condition at the line 157 because when blockIndex is different RBA_BLDRCMP_LOGICALBLOCK_NOT_FOUND then segmentIndex is also different RBA_BLDRCMP_SEGMENT_NOT_FOUND.
Can’t cover the MCDC 1-0-1 and 1-1-0 of condition at the line 213 because it’s blocked by the condition at the line 154. </t>
  </si>
  <si>
    <t>Actual LOC: 102</t>
  </si>
  <si>
    <t>Actual LOC: 188</t>
  </si>
  <si>
    <t>BAIC_C62XP_ESPHevX_Int\BAICESPHevX\rb\as\baic\baic_core\app\dcom\RBAPLCust\src\common\RBAPLCUST_DiagnosticSessionControl.c</t>
  </si>
  <si>
    <t>No source file but ELOCs assign is zero =&gt; No problem</t>
  </si>
  <si>
    <t>rb\as\core\app\net\RBNetYRS\src\</t>
  </si>
  <si>
    <t>Cancel UT</t>
  </si>
  <si>
    <t>This testcase have not MCDC</t>
  </si>
  <si>
    <t>Actual LOC: 165</t>
  </si>
  <si>
    <t>Actual LOC: 30</t>
  </si>
  <si>
    <t>Actual LOC: 199</t>
  </si>
  <si>
    <t>KX63_FL_ACC_232961_BSS04</t>
  </si>
  <si>
    <t>HAIMA_238525_VF00_ESP_RC2_BSS03_SR</t>
  </si>
  <si>
    <t>GAC_Carbon_Stream_ESPCP_STRGAC_C201_BL06</t>
  </si>
  <si>
    <t>216916_FAW_E115_L3_ESPhev_APB(CBi)_BL60_STRFAW_C302</t>
  </si>
  <si>
    <t>225383_FAW_D365_High_BL30_STRFAW_C201</t>
  </si>
  <si>
    <t>E111_ESPHevx_BSL40_STRFAW_C301</t>
  </si>
  <si>
    <t>FAW_D365H/L_BSL30</t>
  </si>
  <si>
    <t>NET_SCL_VariantUpdate.c</t>
  </si>
  <si>
    <t xml:space="preserve">ApbParkBrakeCapability </t>
  </si>
  <si>
    <t xml:space="preserve">CTRL_ExtReqHandler </t>
  </si>
  <si>
    <t>RBVAR_PROJECT.c</t>
  </si>
  <si>
    <t>RBAPLCUST_RoutineControl_TPMSReset.c</t>
  </si>
  <si>
    <t>1.3.146314.0</t>
  </si>
  <si>
    <t>2.9.146314.0</t>
  </si>
  <si>
    <t>ApbMiGen2_ECU_CSW_BB00001</t>
  </si>
  <si>
    <t>CHERY_ESP93_CMP_RBEI_INTEGRATION</t>
  </si>
  <si>
    <t>HAIMA_VF00_ESP93_INT</t>
  </si>
  <si>
    <t>BSS03_SR</t>
  </si>
  <si>
    <t>BL60_STRFAW_C302</t>
  </si>
  <si>
    <t>BL30_STRFAW_C201</t>
  </si>
  <si>
    <t>BSL40_STRFAW_C301</t>
  </si>
  <si>
    <t>BSL30</t>
  </si>
  <si>
    <t>FAW_E111_ESPHevX_Int</t>
  </si>
  <si>
    <t>BB81384, BB81652</t>
  </si>
  <si>
    <t>BB81116, BB81175</t>
  </si>
  <si>
    <t>BB80835</t>
  </si>
  <si>
    <t>BB80773</t>
  </si>
  <si>
    <t>BB99856</t>
  </si>
  <si>
    <t>Moogambika Ratha Krishnan (RBEI/EBB7)</t>
  </si>
  <si>
    <t>Revathi Sundaram (RBEI/ESC1)</t>
  </si>
  <si>
    <t>YANG Zhongjian (CC-AS/EVA-SW2-CN)</t>
  </si>
  <si>
    <t>CNMS_226315_Deu_RPA_HevX_BL02</t>
  </si>
  <si>
    <t>CNMS_203173_Deu_HevX_BL02</t>
  </si>
  <si>
    <t>CNMS_179148_Deuterium_Super_20200626_BL02_SP01</t>
  </si>
  <si>
    <t>PAP_Odometry</t>
  </si>
  <si>
    <t>rbnm.c</t>
  </si>
  <si>
    <t>ASWIF_CommonConfig_Project.c</t>
  </si>
  <si>
    <t>RBA_NDS_Rpa_Callout.c</t>
  </si>
  <si>
    <t>RBAPLCUST_ExpectedOBDType.c</t>
  </si>
  <si>
    <t>WANG Bei (CC-AS/ESW2-CN)</t>
  </si>
  <si>
    <t>BL02_SP01</t>
  </si>
  <si>
    <t>\\bosch.com\dfsRB\DfsVN\LOC\Hc\RBVH\20_EPS\07_External\03_BanVien\CNMS\Esp9wAPBCPEncapSWCust_ECU_CSW_BB95572.axl</t>
  </si>
  <si>
    <t>4.2.104.1</t>
  </si>
  <si>
    <t>ASV_RequestCalculation</t>
  </si>
  <si>
    <t>PostRunCalculation</t>
  </si>
  <si>
    <t>VolAccuMax2qTgtCalculation</t>
  </si>
  <si>
    <t>CCO_Available</t>
  </si>
  <si>
    <t>CCO_TorqueRequest</t>
  </si>
  <si>
    <t>CCO_Toyota_DriveForceCalculations</t>
  </si>
  <si>
    <t>CCO_Toyota_InhibitFlags</t>
  </si>
  <si>
    <t>CCO_Toyota_OutFlags</t>
  </si>
  <si>
    <t>CCO_Toyota_TransferMode</t>
  </si>
  <si>
    <t>CCO_TransControlToStandBy</t>
  </si>
  <si>
    <t>CCO_TransFadeOutToControl</t>
  </si>
  <si>
    <t>CCO_TransOffToControl</t>
  </si>
  <si>
    <t>CCO_TransOffToStandBy</t>
  </si>
  <si>
    <t>CCO_TransStandByToControl</t>
  </si>
  <si>
    <t>CCO_TransStandByToOff</t>
  </si>
  <si>
    <t>CCO_TransControlToFadeOut</t>
  </si>
  <si>
    <t>CCO_TransFadeOutToOff</t>
  </si>
  <si>
    <t>CCO_VxTar</t>
  </si>
  <si>
    <t>DTElement</t>
  </si>
  <si>
    <t>BTC_SystGainAdj_Axe</t>
  </si>
  <si>
    <t>TCS_Ps_Switcher_BTC_SystGainAdj</t>
  </si>
  <si>
    <t>TOY_TRC_OFF_Brake_Control</t>
  </si>
  <si>
    <t>ApbTargetStateHandler</t>
  </si>
  <si>
    <t>DTStatusDecoder_AWD</t>
  </si>
  <si>
    <t>HDC_vDesDriverCoordinator</t>
  </si>
  <si>
    <t>Honda_AOL_torqueRequest</t>
  </si>
  <si>
    <t>Toy_4WD_SignalMapping</t>
  </si>
  <si>
    <t>Toy_Coupling_VARSignalMapping</t>
  </si>
  <si>
    <t>Toy_HDC_RotswitchTarspeed</t>
  </si>
  <si>
    <t>Toy_PATA_CalculatedIGP</t>
  </si>
  <si>
    <t>Toy_PCS_Timer_AbnormalJudgement</t>
  </si>
  <si>
    <t>Toyota_AOL_ACT_Analysis</t>
  </si>
  <si>
    <t>Toyota_ASTACT</t>
  </si>
  <si>
    <t>Toyota_AutoMode</t>
  </si>
  <si>
    <t>Toyota_aVehx2FiltPT1ForTestMode</t>
  </si>
  <si>
    <t>Toyota_CSP_PBA_Enable</t>
  </si>
  <si>
    <t>Toyota_DAC_MID</t>
  </si>
  <si>
    <t>Toyota_DAC_Switch</t>
  </si>
  <si>
    <t>Toyota_DAC_Targetspeed</t>
  </si>
  <si>
    <t>Toyota_DAMODE</t>
  </si>
  <si>
    <t>Toyota_Dem_EventID_ENG_C1_IGR</t>
  </si>
  <si>
    <t>Toyota_Dem_EventID_ENG_CL_IGP</t>
  </si>
  <si>
    <t>Toyota_EPBDDACT</t>
  </si>
  <si>
    <t>Toyota_FPB_PB_Enable</t>
  </si>
  <si>
    <t>Toyota_GVC_SignInvert</t>
  </si>
  <si>
    <t>Toyota_ICS_IB_Enable</t>
  </si>
  <si>
    <t>Toyota_IGP</t>
  </si>
  <si>
    <t>Toyota_IntgSW_DACStatemachine</t>
  </si>
  <si>
    <t>Toyota_IntgSW_PostSignalProcessing</t>
  </si>
  <si>
    <t>Toyota_IntgSW_PreSignalProcessing</t>
  </si>
  <si>
    <t>Toyota_IntgSWCrawl_PostSignalProcessing</t>
  </si>
  <si>
    <t>Toyota_IntgSWDAC_PostSignalProcessing</t>
  </si>
  <si>
    <t>Toyota_MTS_SignalPostProcessing</t>
  </si>
  <si>
    <t>Toyota_MTS_SignalPreProcessing</t>
  </si>
  <si>
    <t>Toyota_MTS_Statemachine</t>
  </si>
  <si>
    <t>Toyota_OMODE_PreProcessing</t>
  </si>
  <si>
    <t>Toyota_PAS_Enable</t>
  </si>
  <si>
    <t>Toyota_PAS_Pre</t>
  </si>
  <si>
    <t>Toyota_PBA_AssistLevel_Decision</t>
  </si>
  <si>
    <t>Toyota_PBA_AssistLevel_Execution_5ms</t>
  </si>
  <si>
    <t>Toyota_PBH_Enable</t>
  </si>
  <si>
    <t>Toyota_PCS_Common_Timer_FPB_PB_PBA_PBH</t>
  </si>
  <si>
    <t>Toyota_PCS_FS_AEB_Abandon</t>
  </si>
  <si>
    <t>Toyota_PCS_FS_FPB_PB_Activation</t>
  </si>
  <si>
    <t>Toyota_PCS_FVSCSFT</t>
  </si>
  <si>
    <t>Toyota_PCS_ICS_BH_Enable</t>
  </si>
  <si>
    <t>Toyota_PCS_Prohibit_Judgment</t>
  </si>
  <si>
    <t>Toyota_PCS_Sensor_Communication_Abnormal_Judgment</t>
  </si>
  <si>
    <t>Toyota_PCS_Testmode</t>
  </si>
  <si>
    <t>Toyota_RBFS_IntgSwMdSelKnobDACCrawl</t>
  </si>
  <si>
    <t>Toyota_RBFS_MTS</t>
  </si>
  <si>
    <t>Toyota_RequestEPBNotCompletelyApplied</t>
  </si>
  <si>
    <t>Toyota_TBC_BLA_request</t>
  </si>
  <si>
    <t>Toyota_TRCOFF_Control</t>
  </si>
  <si>
    <t>Toyota_TRCOFF_Control_Stop</t>
  </si>
  <si>
    <t>Toyota_TSH_GetApbHydDecelDisable</t>
  </si>
  <si>
    <t>Toyota_VMC_BLA_request</t>
  </si>
  <si>
    <t>Toyota_VMC_Deceleration_Arbitration</t>
  </si>
  <si>
    <t>Toyota_XFA_TargetStateHandling</t>
  </si>
  <si>
    <t>TSH_GetApbShiftSyncOpRelDisable</t>
  </si>
  <si>
    <t>Pata_HMI_Interface</t>
  </si>
  <si>
    <t>Toyota_Pata_ButtonPushed</t>
  </si>
  <si>
    <t>Toyota_Pata_ModeSelectionOutput</t>
  </si>
  <si>
    <t>RBVAR_AutoLearning_TOYOTA</t>
  </si>
  <si>
    <t>NET_MonitoringClasses_TOYOTA</t>
  </si>
  <si>
    <t>NET_SCL_RcvABG1S04_TOY</t>
  </si>
  <si>
    <t>NET_SCL_XmtEPB1S01_TOY</t>
  </si>
  <si>
    <t>NET_SCL_XmtVSC1G09_TOY</t>
  </si>
  <si>
    <t>NET_SCL_XmtVSC1S95_TOY</t>
  </si>
  <si>
    <t>5.32.118.0</t>
  </si>
  <si>
    <t>5.7.0.2.118.0</t>
  </si>
  <si>
    <t>5.22.1.2.118.0</t>
  </si>
  <si>
    <t>1.3.118.0</t>
  </si>
  <si>
    <t>1.4.118.0</t>
  </si>
  <si>
    <t>1.0.118.0</t>
  </si>
  <si>
    <t>1.1.118.0</t>
  </si>
  <si>
    <t>4.5.118.2</t>
  </si>
  <si>
    <t>1.6.118.2</t>
  </si>
  <si>
    <t>1.6</t>
  </si>
  <si>
    <t>1.10</t>
  </si>
  <si>
    <t>3.2</t>
  </si>
  <si>
    <t>1.1.118.1</t>
  </si>
  <si>
    <t>1.12</t>
  </si>
  <si>
    <t>2.3.93.0.1.1</t>
  </si>
  <si>
    <t>1.5</t>
  </si>
  <si>
    <t>2.2.93.1</t>
  </si>
  <si>
    <t>4.2</t>
  </si>
  <si>
    <t>2.2.93.3</t>
  </si>
  <si>
    <t>2.3.93.8</t>
  </si>
  <si>
    <t>2.1.93.1</t>
  </si>
  <si>
    <t>1.0.93.2</t>
  </si>
  <si>
    <t>2.0.93.3</t>
  </si>
  <si>
    <t>1.0.93.1</t>
  </si>
  <si>
    <t>2.1.93.5</t>
  </si>
  <si>
    <t>1.0.118.6</t>
  </si>
  <si>
    <t>4.0.118.10.1.4</t>
  </si>
  <si>
    <t>6.6</t>
  </si>
  <si>
    <t>6.10.1.6.0.5</t>
  </si>
  <si>
    <t>rb.as.core.app.asw.hal.hals1uhd</t>
  </si>
  <si>
    <t>rb.as.core.app.asw.ldm.cco</t>
  </si>
  <si>
    <t>rb.as.toy.cmpuhd.app.asw.custtarball</t>
  </si>
  <si>
    <t>rb.as.toy.cmpuhd.app.var</t>
  </si>
  <si>
    <t>TOY_800B_780B_CV1_Snapshot5</t>
  </si>
  <si>
    <t>Venkata Mahesh, Kumpatla</t>
  </si>
  <si>
    <t>Briggs, Jennifer</t>
  </si>
  <si>
    <t>Sugisawa, Toshifumi</t>
  </si>
  <si>
    <t>Sourab, Gopal Rao</t>
  </si>
  <si>
    <t>Thomas, George</t>
  </si>
  <si>
    <t>Kaur, Jaspreet</t>
  </si>
  <si>
    <t>Galliers, Brittany</t>
  </si>
  <si>
    <t>Sahu, Ashish Kumar</t>
  </si>
  <si>
    <t>Mounika, Thalluri</t>
  </si>
  <si>
    <t>Behera Sourav (RBEI/ESJ31)</t>
  </si>
  <si>
    <t>Wagner Steffen (CC-AS/EAB1)</t>
  </si>
  <si>
    <t>MT_083</t>
  </si>
  <si>
    <t>MT_085</t>
  </si>
  <si>
    <t>MT_086</t>
  </si>
  <si>
    <t>MT_087</t>
  </si>
  <si>
    <t>MT_088</t>
  </si>
  <si>
    <t>MT_091</t>
  </si>
  <si>
    <t>MT_093</t>
  </si>
  <si>
    <t>MT_094</t>
  </si>
  <si>
    <t>MT_095</t>
  </si>
  <si>
    <t>MT_096</t>
  </si>
  <si>
    <t>MT_097</t>
  </si>
  <si>
    <t>MT_098</t>
  </si>
  <si>
    <t>MT_109</t>
  </si>
  <si>
    <t>MT_110</t>
  </si>
  <si>
    <t>MT_113</t>
  </si>
  <si>
    <t>MT_115</t>
  </si>
  <si>
    <t>MT_117</t>
  </si>
  <si>
    <t>MT_118</t>
  </si>
  <si>
    <t>MT_119</t>
  </si>
  <si>
    <t>MT_121</t>
  </si>
  <si>
    <t>MT_122</t>
  </si>
  <si>
    <t>MT_123</t>
  </si>
  <si>
    <t>MT_125</t>
  </si>
  <si>
    <t>MT_126</t>
  </si>
  <si>
    <t>MT_127</t>
  </si>
  <si>
    <t>MT_128</t>
  </si>
  <si>
    <t>MT_129</t>
  </si>
  <si>
    <t>MT_131</t>
  </si>
  <si>
    <t>MT_132</t>
  </si>
  <si>
    <t>MT_133</t>
  </si>
  <si>
    <t>MT_134</t>
  </si>
  <si>
    <t>MT_135</t>
  </si>
  <si>
    <t>MT_136</t>
  </si>
  <si>
    <t>MT_137</t>
  </si>
  <si>
    <t>MT_138</t>
  </si>
  <si>
    <t>MT_140</t>
  </si>
  <si>
    <t>MT_141</t>
  </si>
  <si>
    <t>MT_142</t>
  </si>
  <si>
    <t>MT_144</t>
  </si>
  <si>
    <t>MT_146</t>
  </si>
  <si>
    <t>MT_147</t>
  </si>
  <si>
    <t>BB99711</t>
  </si>
  <si>
    <t>ToyotaCMP_BB99711</t>
  </si>
  <si>
    <t>T504</t>
  </si>
  <si>
    <t>cannot cover out range max at line 50 because limitation condition at line 34</t>
  </si>
  <si>
    <t>Line #763: Can't cover false case. Because of the condition at line #754 and line #759. =&gt; vfzref much be greater than P_V_thr_low_AUTOLSD and less than P_V_thr_high_AUTOLSD. =&gt; if the variable AutoLSDActive == true then codition at line #759 is TRUE, if the variable AutoLSDActive == false then codition at line #763 is TRUE.</t>
  </si>
  <si>
    <t>Tool issue</t>
  </si>
  <si>
    <t>- Can't cover for false case of condition at line#270. Because it is out of range for array g_DCOM_SecAccessAttCntr_u8 at line#297.</t>
  </si>
  <si>
    <t>CNMS_12-06\CNMS_ESP\rb\as\rbcn\core\app\net\RBNm\src</t>
  </si>
  <si>
    <t>DFN_ESP_Gen9.3_534_238307_BS04SP01</t>
  </si>
  <si>
    <t>BJEV_N60/N61_4WD_BL74</t>
  </si>
  <si>
    <t>243324_DFSK_F517/F527/F537_EVR_DA_Carbon_ESP9.3</t>
  </si>
  <si>
    <t>SAIC_ZS12HEV_noneDA_ESP93_241954_BSS01</t>
  </si>
  <si>
    <t>MC_239507_SGMW_CN210S_PHEV_ESP9.3CPi</t>
  </si>
  <si>
    <t>NET_SCL_Tx_DFN.c</t>
  </si>
  <si>
    <t xml:space="preserve">ATM_SpeedLimit </t>
  </si>
  <si>
    <t>RBAPLCUST_WDBI_NVMData.c</t>
  </si>
  <si>
    <t>NET_SCL_InitPrc_CNMS.c</t>
  </si>
  <si>
    <t>RBAPLCUST_RDBI_NVMData.c</t>
  </si>
  <si>
    <t>NET_SCL_Rx_Clutch_DFSK.c</t>
  </si>
  <si>
    <t>rba_BldrCmp_Cfg_CheckMemTask_BCL.c</t>
  </si>
  <si>
    <t>PV_Checksum_AlivRC.c</t>
  </si>
  <si>
    <t>SAS_Functions.c</t>
  </si>
  <si>
    <t>NET_SCL_Rx_SGMW.c</t>
  </si>
  <si>
    <t>Can't cover MCDC at line#262, line#270 and line#274 because variable ls_TargetGear_SignalFailIndication_B has been assigned value</t>
  </si>
  <si>
    <t>-Owner confirm this code can passed</t>
  </si>
  <si>
    <t>- Developer said that deadcode is not supported in src code.</t>
  </si>
  <si>
    <t>Can't cover MCDC at lline#135 because variable takes two opposite value.</t>
  </si>
  <si>
    <t>BB81615</t>
  </si>
  <si>
    <t>BB81812</t>
  </si>
  <si>
    <t>BB81808</t>
  </si>
  <si>
    <t>BB81377</t>
  </si>
  <si>
    <t>BL74</t>
  </si>
  <si>
    <t>BS04SP01</t>
  </si>
  <si>
    <t>BSS01</t>
  </si>
  <si>
    <t>SGMW_ESP93_Carbon_Int</t>
  </si>
  <si>
    <t>SAIC_A_ARCH_CMP_ESP93_Carbon_Int</t>
  </si>
  <si>
    <t>DFSK_ESP_Carbon_Int</t>
  </si>
  <si>
    <t>ATM_ECU_CSW_BB00001.axl</t>
  </si>
  <si>
    <t>DFN_Venucia_ESP93_Carbon_Int</t>
  </si>
  <si>
    <t>1.3.147310.0</t>
  </si>
  <si>
    <t>BAO Eric (CC-AS/EVA-SW32-CN)</t>
  </si>
  <si>
    <t>ZHANG Ray (CC-AS/EVA-SW31-CN)</t>
  </si>
  <si>
    <t>Nguyen Hoang Huong Giang (RBVH/EAS11)</t>
  </si>
  <si>
    <t>CHENG Jie (CC-AS/EVA-SW1-CN)</t>
  </si>
  <si>
    <t>LI Hongyu (CC-AS/EVA-SW32-CN)</t>
  </si>
  <si>
    <t>FAW_MainPath_V2.0_Int\MainstreamF30\rb\as\fawMP\prjConf\app\dsm\RBVoltageHandler\src</t>
  </si>
  <si>
    <t>Regen_FA_Calc_Coast_Nio</t>
  </si>
  <si>
    <t>Regen_RA_Calc_Coast_Nio</t>
  </si>
  <si>
    <t>DTCActionPostRun</t>
  </si>
  <si>
    <t>Line #51 : Can't cover case assignment to EPBLockMaxDurationTimer out range max. Because of max value of the variable EPBLockMaxDurationTimer is equal to 5 and tolerance is 0.005, and max value of local parameter C_SSMtVehSecuredReqMax is equal to 5, and the imported parameter P_AEBdT is equal to 0.005 (non-calib). =&gt; when the condition at line #42 is TRUE, local param C_SSMtVehSecuredReqMax = 5, variable EPBLockMaxDurationTimer = 4.995. =&gt; at line #45: max of value EPBLockMaxDurationTimer = 4.995 + 0.005 = 5</t>
  </si>
  <si>
    <t xml:space="preserve">Cannot cover out range max at line 16 because litmited condition at line 14:
+ range t_Prefill_PBR_LPB_PB_PBH_Request: [0-320]
+ range C_t_PCS_request_max = P_t_PCS_request_max: [0-20]
</t>
  </si>
  <si>
    <t>DFN_Venucia_ESP93_Carbon_Int\MainstreamF30\rb\as\venucia\project\app\net\RBScl\src\NET_SCL_Tx_DFN.c</t>
  </si>
  <si>
    <t>DFN_Venucia_ESP93_Carbon_Int\MainstreamF30\rb\as\cnms_core\app\net\scl\LDMFunctions\ACC\src\NET_SCL_Rx_ACC.c</t>
  </si>
  <si>
    <t>Actual LOC: 442</t>
  </si>
  <si>
    <t>Actual LOC: 678</t>
  </si>
  <si>
    <t>Wrong path</t>
  </si>
  <si>
    <t>Can't cover case default for switch at line #87 because IntgSW_CrawlState only had 3 value
Can't cover outrange min at line #55 because (IntgSwMdSelKnobCount - IntgSwMdSelKnobCount_K1) always &gt;=0 (due to condition at line #53)
Can't cover outrange max at line #68 because (IntgSwMdSelKnobCount - IntgSwMdSelKnobCount_K1) always &gt;=0 (due to condition at line #66)</t>
  </si>
  <si>
    <t>rb\as\fawIPB\core\app\dcom\RBAPLCust\src\common\RBAPLCUST_VariandCode.c</t>
  </si>
  <si>
    <t>RBAPLCUST_VariandCode.c</t>
  </si>
  <si>
    <t>-Line 28: Loc_vDT = vAvgDT + (vMin1DT-vAvgDT)*FS_Act_SpdDiff_Factor; //BUG: can not cover out range max/min value because it is a filter and FS_Act_SpdDiff_Factor is limit range [0-1]</t>
  </si>
  <si>
    <t>-Line 18: MPropStepDecrease = MPropStepDecrease * Factor_Post_NonLowmue_ //BUG: can not cover out range max/min value because it is a filter and DeltaTime is limit range [0-0.2]</t>
  </si>
  <si>
    <t>-Line 64: Loc_vDT_NoTrq = vAvgDT + (vMin12DT-vAvgDT)*FS_NoTrq_SpdDiff_Factor;
- line 101: MPropIncPerCycle_P = LOC_Kp_NoTrq * (vThreshTarget_NoTrqIControl - Loc_vDT_NoTrq); //BUG: can not cover out range max/min value because it is a filter and DeltaTime is limit range [0-0.2]</t>
  </si>
  <si>
    <t>Line #5: Can't cover  assignment to CCO_Toyota_AxFiltered out range value min, max. Because of param "C_Toyota_GSensorFilter" &lt; 1, min/max value of "CCO_Toyota_Ax" and "CCO_Toyota_AxFilteredK1" and "CCO_Toyota_AxFiltered" is the same ( min = -30, max = 30)</t>
  </si>
  <si>
    <t>Param 1D can't cover full C0/C1
Can't cover case default because IntgSW_CrawlState only had 3 value
Can't cover outrange min at line #74 because (IntgSwMdSelKnobCount - IntgSwMdSelKnobCount_K1) always &gt;=0 (due to condition at line #72)
Can't cover outrange max at line #87 because (IntgSwMdSelKnobCount - IntgSwMdSelKnobCount_K1) always &gt;=0 (due to condition at line #85)</t>
  </si>
  <si>
    <t>Param1D can't cover full C0/C1
Can't cover default case at line #102 because MTSState had only 3 value</t>
  </si>
  <si>
    <t>Cannot cover out range max</t>
  </si>
  <si>
    <t>Canatata Test</t>
  </si>
  <si>
    <t>cannot cover false case at line 5 because when line 5 false =&gt; line 1 true =&gt; line 5 cannot reach</t>
  </si>
  <si>
    <t>FAW_MainPath_V2.0_Int\MainstreamF30\rb\as\fawMP\fawcore\app\dcom\RBAPLCust\src\ESP</t>
  </si>
  <si>
    <t>Can't cover MCDC at line#14 because two variables make the (F&amp;&amp;F) in this MCDC also cause make the MCDC at line#2  true</t>
  </si>
  <si>
    <t>Double effort 
Please comment follow ASPICE Standard
No function to test</t>
  </si>
  <si>
    <t>Double effort 
Please comment follow ASPICE Standard</t>
  </si>
  <si>
    <t>cannot cover false case at line 19 because DAMODE_AVH, DAMODE_ACC, DAMODE_AEB are enum have only 4 element value</t>
  </si>
  <si>
    <t>'Param1D can't cover full C0/C1</t>
  </si>
  <si>
    <t>duong.nguyen-tuan</t>
  </si>
  <si>
    <t>Cannot cover true case at line 32 because at line 28, b0 always greater than 0 ( P_LDMdT = 0.02), we need (u-y) = 0 in other to (y == yK1) true =&gt; (u != y) false =&gt; condition at line 32 false
Cannot cover out range max min at line 28 because range of b0 :[0-1]</t>
  </si>
  <si>
    <t>HAIMA_VF00_ESP93_INT\MainstreamF30\rb\as\cnms_core\app\net\scl_callout\src\RBA_NDS_SystemInfo.c</t>
  </si>
  <si>
    <t>CHERY_ESP93_CMP_RBEI_INTEGRATION\MainstreamF30\rba\Bldr\config\Infrastruct\rba_AS_HWProt\src\rba_AS_HWProt.c</t>
  </si>
  <si>
    <t>FAW_MainPath_V2.0_Int\MainstreamF30\rb\as\fawMP\prjConf\app\dsm\RBVAR\src\RBVAR_VarCode_PROJECT.c</t>
  </si>
  <si>
    <t>FAW_MainPath_V2.0_Int\MainstreamF30\rb\as\fawMP\prjConf\dsmpr\src\RBVAR\RBVAR_PROJECT.c</t>
  </si>
  <si>
    <t>FAW_MainPath_V2.0_Int\MainstreamF30\rb\as\fawMP\fawcore\app\dcom\RBAPLCust\src\common\RBAPLCUST_SecurityAccess.c</t>
  </si>
  <si>
    <t>FAW_MainPath_V2.0_Int\MainstreamF30\rb\as\fawMP\fawcore\app\dcom\RBAPLCust\src\ESP\RBAPLCUST_RoutineControl_TPMSReset.c</t>
  </si>
  <si>
    <t>GAC_ESP93CP_Carbon_Int\MainstreamF30\rb\as\gaig\A12ESP\app\net\RBScl\RBScl_GAC\src</t>
  </si>
  <si>
    <t>FAW_E111_ESPHevX_Int\CNMSESPHevX\rb\as\faw\prj\dsmpr\src\RBVAR\RBVAR_PROJECT.c</t>
  </si>
  <si>
    <t>DFSK_ESP_Carbon_Int\MainstreamF30\rb\as\dfsk\core\app\dcom\RBAPLCust\src\common\RBAPLCUST_WDBI_NVMData.c</t>
  </si>
  <si>
    <t>DFSK_ESP_Carbon_Int\MainstreamF30\rb\as\dfsk\CpiwAPB\app\dsm\RBHMI\src\RBHMI_ConfigOutputDriver_PRJ.c</t>
  </si>
  <si>
    <t>DFSK_ESP_Carbon_Int\MainstreamF30\rb\as\dfsk\CpiwAPB\app\dsm\RBVAR\src\RBVAR_OutputDriver_PROJECT.c</t>
  </si>
  <si>
    <t>DFSK_ESP_Carbon_Int\MainstreamF30\rb\as\dfsk\CpiwAPB\app\net\RbNetPrj\RBNet_Can\src\NET_SCL_InitPrc_CNMS.c</t>
  </si>
  <si>
    <t>DFSK_ESP_Carbon_Int\MainstreamF30\rb\as\dfsk\core\app\dcom\RBAPLCust\src\common\RBAPLCUST_RDBI_NVMData.c</t>
  </si>
  <si>
    <t>DFSK_ESP_Carbon_Int\MainstreamF30\rb\as\dfsk\CpiwAPB\app\net\RBScl\RBScl_DFSK\src\NET_SCL_Rx_Clutch_DFSK.c</t>
  </si>
  <si>
    <t>DFSK_ESP_Carbon_Int\MainstreamF30\rba\Bldr\config\Infrastruct\rba_AS_HWProt\src\rba_AS_HWProt.c</t>
  </si>
  <si>
    <t>SAIC_A_ARCH_CMP_ESP93_Carbon_Int\MainstreamF30\rb\as\saic\CpiwAPB\app\net\RBScl\ZS12HEV\src\PV_Checksum_AlivRC.c</t>
  </si>
  <si>
    <t>SGMW_ESP93_Carbon_Int\MainstreamF30\rb\as\cnms_core\app\net\scl\Sensors\Steering\src\SAS_Functions.c</t>
  </si>
  <si>
    <t>SGMW_ESP93_Carbon_Int\MainstreamF30\rb\as\sgmw\CN210S\app\net\RBScl\RBScl_SGMW\src\NET_SCL_Rx_SGMW.c</t>
  </si>
  <si>
    <t>- Don't have function to test</t>
  </si>
  <si>
    <t>CNMS_12-06\CNMS_ESPHevX\rb\as\rbcn\esphevx\app\net\RBScl\src\ComScl_Scl_Complex_proc.c</t>
  </si>
  <si>
    <t>CNMS_12-06\CNMS_ESP\rb\as\cnms_core\app\net\scl\src\Callout_Functions\RBA_NDS_Engine_Callout.c</t>
  </si>
  <si>
    <t>CNMS_12-06</t>
  </si>
  <si>
    <t>Remain</t>
  </si>
  <si>
    <t>LOC Complete without remain</t>
  </si>
  <si>
    <t>Remain previous month (late release)</t>
  </si>
  <si>
    <t>Refer Total KPI</t>
  </si>
  <si>
    <t xml:space="preserve">Line #62:  Can't cover false case. Because:
+ If the condition at line #27 is TRUE =&gt; the condition at line #42 is TRUE =&gt; the condition at line #52 TRUE. The value of variable "CCO_VxTarRamp" at line #44 is greater than value of varible "l_CCO_VxTar" at line #54 =&gt; the value of varible "CCO_VxTarRamp" at line #54 is equal to the value of varible "l_CCO_VxTar" at line #54.  
+ If the condition at line #33 is TRUE =&gt;  the condition at line #42 is TRUE =&gt; the condition at line #56 TRUE. The value of variable "CCO_VxTarRamp" at line #44 is less than value of varible "l_CCO_VxTar" at line #58 =&gt; the value of varible "CCO_VxTarRamp" at line #58 is equal to the value of varible "l_CCO_VxTar" at line #58.  </t>
  </si>
  <si>
    <t>CNMS_12-06
\\bosch.com\dfsRB\DfsVN\LOC\Hc\RBVH\20_EPS\07_External\03_BanVien\CNMS\1473080</t>
  </si>
  <si>
    <t>Total LOC complete without remain</t>
  </si>
  <si>
    <t>Redundant LOC</t>
  </si>
  <si>
    <t>Redundant Manday</t>
  </si>
  <si>
    <t>Cannot cover full C0/C1 because param1D at line 14, 38
Line#25: Unable to coverage out range max because of the condition at line#21, (P_dT_TCS = 0.02)</t>
  </si>
  <si>
    <t>Param 1D can't cover full C0/C1</t>
  </si>
  <si>
    <t>-Can’t get maximum return value in case return value over than maximum value at line#15
=&gt;Owner confirm it could be ignore</t>
  </si>
  <si>
    <t>GEEA2.0_ESP9.3_CMP_BL07 (BG1) Sprint 5</t>
  </si>
  <si>
    <t>237281_GAC_A76_CarbonESP9.3CP_BL05_TestExecution</t>
  </si>
  <si>
    <t>GAC_Carbon_RPA_ESPHevx_Mainpath_BL07</t>
  </si>
  <si>
    <t>GAC_248804_Carbon_A18_ESPHevx_FPA_EC1</t>
  </si>
  <si>
    <t>Geely_FS11_ESP9.3HD_BL06_SP01</t>
  </si>
  <si>
    <t>GEEA2.0_iBooster_CMP_BL07_BG2_SprintCSW</t>
  </si>
  <si>
    <t>235199_SAIC_EP21_MCE_ESP9.3HevX_BSS03_SP04</t>
  </si>
  <si>
    <t>HHT_VX1_ESPHevX_BL2.1</t>
  </si>
  <si>
    <t>EVG Platform ESPHevx BL1 SP01</t>
  </si>
  <si>
    <t>Obd_Cvn_CalId.c</t>
  </si>
  <si>
    <t>ObdCyclesHandler.c</t>
  </si>
  <si>
    <t>APBFunctionLamp_GAC</t>
  </si>
  <si>
    <t>RBHMI_LDMLamp_CNMS.C</t>
  </si>
  <si>
    <t>NET_SCL_Tx_DriverReminder_Period.c</t>
  </si>
  <si>
    <t>VFCBrake.c</t>
  </si>
  <si>
    <t>ComScl_Scl_Complex.c</t>
  </si>
  <si>
    <t>ComScl_TxCbk.c</t>
  </si>
  <si>
    <t>2.0.1.4</t>
  </si>
  <si>
    <t>CEVT_GEEA_DeuteriumR_DEV</t>
  </si>
  <si>
    <t>GAC_ESPHevX_HADHAP_Int</t>
  </si>
  <si>
    <t>Geely_ESP93_Carbon_Int</t>
  </si>
  <si>
    <t>GEEA2_0-IB2-CSW-Deuterium-Development</t>
  </si>
  <si>
    <t>SAIC_EP_CMP_ESPHevX_Int</t>
  </si>
  <si>
    <t>HHT_VX1_ESPHevX_Carbon_Int</t>
  </si>
  <si>
    <t>EVG_Deuterium_RPAHevx_Platform_Int</t>
  </si>
  <si>
    <t>Madhwaraja Harivanam (RBEI/ESH32)</t>
  </si>
  <si>
    <t>LIU Qiang (CC-AS/EVA-SW2-CN)</t>
  </si>
  <si>
    <t>ZHOU Xiaoxi (CC-AS/EVA-SW31-CN)</t>
  </si>
  <si>
    <t>CHEN Xiaomin (CC-AS/EVA-SW31-CN)</t>
  </si>
  <si>
    <t>VELLAISAMY Senthil Kumar (CC-AS/EVA-SW32-CN)</t>
  </si>
  <si>
    <t>JIANG Yan (CC-AS/EVA-SW32-CN)</t>
  </si>
  <si>
    <t>TANG Yanqi (CC-AS/EVA-SW31-CN)</t>
  </si>
  <si>
    <t>YAN Jiebing (BEG/ESW-CN)</t>
  </si>
  <si>
    <t>ZHAO Qixian (BEG/ESW-CN)</t>
  </si>
  <si>
    <t>BB81518</t>
  </si>
  <si>
    <t>BB99228</t>
  </si>
  <si>
    <t>BB82508</t>
  </si>
  <si>
    <t>BB97958</t>
  </si>
  <si>
    <t>BB81519</t>
  </si>
  <si>
    <t>BB81483</t>
  </si>
  <si>
    <t>BB80426</t>
  </si>
  <si>
    <t>BB82465</t>
  </si>
  <si>
    <t>BL07 (BG1) Sprint 5</t>
  </si>
  <si>
    <t>BL05_TestExecution</t>
  </si>
  <si>
    <t>BL07</t>
  </si>
  <si>
    <t>BL06_SP01</t>
  </si>
  <si>
    <t>BL07_BG2_SprintCSW</t>
  </si>
  <si>
    <t>BSS03_SP04</t>
  </si>
  <si>
    <t>BL2.1</t>
  </si>
  <si>
    <t>BL1 SP01</t>
  </si>
  <si>
    <t>CEVT_GEEA_DeuteriumR_DEV\GEEA2.0\rb\as\cevt\Geely\app\obd\ObdCvnCalId\src\Obd_Cvn_CalId.c</t>
  </si>
  <si>
    <t>CEVT_GEEA_DeuteriumR_DEV\GEEA2.0\rb\as\cevt\Geely\app\obd\ObdCyclesHandler\src\ObdCyclesHandler.c</t>
  </si>
  <si>
    <t>GAC_ESPHevX_HADHAP_Int\CNMSHevXHADHAP\rb\as\gaig\core\app\net\RBScl\src\NET_SCL_GAC_Complex_function.c</t>
  </si>
  <si>
    <t>GAC_ESPHevX_HADHAP_Int\CNMSHevXHADHAP\rb\as\gaig\prj\dsmpr\src\RBHMI\src\RBHMI_LDMLamp_CNMS.C</t>
  </si>
  <si>
    <t>GAC_ESPHevX_HADHAP_Int\CNMSHevXHADHAP\rb\as\gaig\core\app\dsm\RBVAR\BB82508A18EC\src\RBVAR_OutputDriver_PROJECT.c</t>
  </si>
  <si>
    <t>GAC_ESPHevX_HADHAP_Int\CNMSHevXHADHAP\rb\as\gaig\core\app\dsm\RBVAR\BB82508A18EC\src\RBVAR_VarCode_PROJECT.c</t>
  </si>
  <si>
    <t>Geely_ESP93_Carbon_Int\MainstreamF30\rb\as\geely\CpiwAPB\app\net\RBScl\src\Xmt\NET_SCL_Tx_DriverReminder_Period.c</t>
  </si>
  <si>
    <t>SAIC_EP_CMP_ESPHevX_Int\ESPhevXSAICEP\rb\as\saicep\esphevx\app\net\RBScl\src\ComScl_Scl_Complex.c</t>
  </si>
  <si>
    <t>HHT_VX1_ESPHevX_Carbon_Int\HHTESPHevX\rb\as\hht\vx1\netpr\gen\Cubas\CANxCAN_iBooster\ComScl_TxCbk.c</t>
  </si>
  <si>
    <t>EVG_Deuterium_RPAHevx_Platform_Int\EVGRPAhevX\rb\as\EVG\rpahevx\dsmpr\rbemm\src\RBEMM_Project.c</t>
  </si>
  <si>
    <t>RBHMI_ConfigOutputDrive_PRJ.c</t>
  </si>
  <si>
    <t>EVG_Deuterium_RPAHevx_Platform_Int\EVGRPAhevX\rb\as\EVG\core\app\dsm\RBHMI\src\RBHMI_ConfigOutputDrive_PRJ.c</t>
  </si>
  <si>
    <t>-Owner feedback is no impact</t>
  </si>
  <si>
    <t>CNMS_12-06\CNMSRPAhevX\rb\as\rbcn\rpahevx\dsmpr\rbemm\src\RBEMM_Project.c</t>
  </si>
  <si>
    <t>-Can’t cover full case condition at line# 105 because variable take two opposite value</t>
  </si>
  <si>
    <t>CNMS_12-06\CNMS_ESP\rb\as\cnms_core\app\net\scl\src\Callout_Functions\RBA_NDS_SystemInfo.c</t>
  </si>
  <si>
    <t>- Can’t cover case TRUE of condition(loopcount &lt; C_SensSwVersLen_UB)at line #103 because at line #101 value of count is 53. Similar condition at line #(110 ,117 ,131 ,138 ,144).</t>
  </si>
  <si>
    <t>FAW_E115_ESP_ESPhev</t>
  </si>
  <si>
    <t>FAW_E115_IB2_BSL60</t>
  </si>
  <si>
    <t>\rba\Bldr\bldr\src\</t>
  </si>
  <si>
    <t>\rba\Bldr\bmgr\src\</t>
  </si>
  <si>
    <t>\rba\Bldr\comps\ApplicationLayer\rba_BldrHsm\src\</t>
  </si>
  <si>
    <t>\rba\Bldr\comps\ApplicationLayer\rba_BldrHsm\src</t>
  </si>
  <si>
    <t>\rba\Bldr\comps\ComplexDeviceDriver\rba_BldrBCLSigChk\src\</t>
  </si>
  <si>
    <t>\rba\Bldr\comps\ComplexDeviceDriver\rba_BldrFlsDrv\src\</t>
  </si>
  <si>
    <t>\rba\Bldr\config\ApplicationLayer\rba_BldrCmp\src\</t>
  </si>
  <si>
    <t>\rba\Bldr\config\ComplexDeviceDriver\rba_BldrFlsDrv\src\</t>
  </si>
  <si>
    <t>\rba\Bldr\config\SystemStack\rba_BldrHSM\src\</t>
  </si>
  <si>
    <t>rba_Bldr_main.c</t>
  </si>
  <si>
    <t>rba_Bmgr_main.c</t>
  </si>
  <si>
    <t>rba_BldrHsm_Cert.c</t>
  </si>
  <si>
    <t>rba_BldrHsm_Hash.c</t>
  </si>
  <si>
    <t>rba_BldrHsm_Keys.c</t>
  </si>
  <si>
    <t>rba_BldrHsm_Protections.c</t>
  </si>
  <si>
    <t>rba_BldrHsm_Rng.c</t>
  </si>
  <si>
    <t>rba_BldrHsm_SecFlash.c</t>
  </si>
  <si>
    <t>rba_BldrHsm_Session.c</t>
  </si>
  <si>
    <t>rba_BldrHsm_Suspend.c</t>
  </si>
  <si>
    <t>rba_BldrHsm_Version.c</t>
  </si>
  <si>
    <t>rba_BldrBCLSigChk.c</t>
  </si>
  <si>
    <t>rba_BldrFlsDrv.c</t>
  </si>
  <si>
    <t>rba_BldrFlsDrv_Cfg.c</t>
  </si>
  <si>
    <t>rba_BldrHsm_Cfg_Callouts.c</t>
  </si>
  <si>
    <t>FAW_L3_MainPath_HevX_Int</t>
  </si>
  <si>
    <t>FAW_E115_iBGen2_Int</t>
  </si>
  <si>
    <t>Priyanka Perumal (RBEI/EBB7)</t>
  </si>
  <si>
    <t>-Reuse OPL</t>
  </si>
  <si>
    <t>BSL60</t>
  </si>
  <si>
    <t>DFSK_ESP_Carbon_Int\MainstreamF30\rba\Bldr\comps\ApplicationLayer\rba_BldrCmp\src</t>
  </si>
  <si>
    <t>DFSK_ESP_Carbon_Int\MainstreamF30\rba\Bldr\config\ApplicationLayer\rba_BldrCmp\src</t>
  </si>
  <si>
    <t>-Can’t cover false case condition at line# 342.Because two variable in condition define by macro.</t>
  </si>
  <si>
    <t>owner confirm it's no impact.(Manual)</t>
  </si>
  <si>
    <t>Test auto by cantata tool, No comment</t>
  </si>
  <si>
    <t>Test by manual, No comment</t>
  </si>
  <si>
    <t>Test auto by cantata tool, comment manual</t>
  </si>
  <si>
    <t>Test manual by cantata tool, comment manual</t>
  </si>
  <si>
    <t>Test: Auto; Cmt: Auto</t>
  </si>
  <si>
    <t>Test: Manual; Cmt: Auto</t>
  </si>
  <si>
    <t>Test: Auto; Cmt: Manual</t>
  </si>
  <si>
    <t>Test: Manual; Cmt: Manual</t>
  </si>
  <si>
    <t>EXTERNAL Duong Chi Khang (Ban Vien, RBVH/EPS45)</t>
  </si>
  <si>
    <t>GEEA2_0-IB2-CSW-Deuterium-Development\iBoosterGen2\rb\as\mb\ib2\app\net_OBD_On\RBScl\src\Rcv\VFCBrake.c</t>
  </si>
  <si>
    <t>-can't cover function rba_BldrFlsDrv_Cfg_Write because pointer canCore_pvst is set to fix address.</t>
  </si>
  <si>
    <t>rba_BldrCmp_LogBlkHdl.c</t>
  </si>
  <si>
    <t>- Get assignment phase 1: 6/19/2020 =&gt; Complete 6/26/2020</t>
  </si>
  <si>
    <t xml:space="preserve">- Can’t cover case (F &amp;&amp; ?) || (T &amp;&amp; T) of decision: if(((ls_HMI_SmmCurrModestate_N == C_SMM_NET_ON_N) &amp;&amp; (ls_HMI_SmmPrevModestate_N == C_SMM_NORMAL_N)) || 
((ls_PostRun_B == TRUE) &amp;&amp; (ls_HMI_SmmCurrModestate_N == C_SMM_NET_ON_N))) at line #281
- Can’t cover case (T &amp;&amp; F) of decision: else if((g_ApbNodeNotInit_B == true) &amp;&amp; (STM_InfoState_getDegradationReason(STM_INFOSTATE_ApbDriveOff) !=InfoState_NotInitialized)) at line #323. Because when else if happened, the condition (STM_InfoState_getDegradationReason(STM_INFOSTATE_ApbDriveOff) !=InfoState_NotInitialized) always be true. </t>
  </si>
  <si>
    <t>- Can’t cover case F &amp;&amp; T of decision if(warmUpCycleStarted &amp;&amp; !warmUpCycleStartState) at line #561. warmUpCycleStarted is always set to true before this condition.</t>
  </si>
  <si>
    <t>-Manual</t>
  </si>
  <si>
    <t>Owner confirm it can be ignore</t>
  </si>
  <si>
    <t>-Actual ELOC is 1014</t>
  </si>
  <si>
    <t>rb.as.psa.core.app.asw.vdc.vdcwaddons_leantcs</t>
  </si>
  <si>
    <t>rb.as.psa.core.app.asw.tcs.leantcs20msvse</t>
  </si>
  <si>
    <t>rb.as.psa.core.app.asw.pwt.ptaxlesplit</t>
  </si>
  <si>
    <t>rb.as.psa.core.app.asw.custtarball</t>
  </si>
  <si>
    <t>rb.as.psa.core.app.asw.beo</t>
  </si>
  <si>
    <t>PSA_PHEVV1_BL16S2_83ASW_22June</t>
  </si>
  <si>
    <t>EXTERNAL Sravani Poojari (Brigosha, RBEI/PJ-OM-NE2-VS); Priyadarshini Sharma (RBEI/ESE31) Srivenkateswaran Narayanan (RBEI/ESE31)</t>
  </si>
  <si>
    <t>AnregIncreaseGen</t>
  </si>
  <si>
    <t>DyVDC_TCSPlus_UndersteeringControl</t>
  </si>
  <si>
    <t>DyVDC_EUCExtendedModes_SelectParameter</t>
  </si>
  <si>
    <t>DyVDC_EUCExtendedModes</t>
  </si>
  <si>
    <t>VSE_DrivingDirection_DDR</t>
  </si>
  <si>
    <t>TCS_Ps_Switcher_MTC_vSlipTarExtLimit</t>
  </si>
  <si>
    <t>TCS_Ps_Switcher_MTC_SystGainAdj</t>
  </si>
  <si>
    <t>TCS_Ps_Switcher_MTC_SlipAdj_wBTC</t>
  </si>
  <si>
    <t>TCS_Ps_Switcher_MTC_SlipAdj_Basic</t>
  </si>
  <si>
    <t>TCS_Ps_Switcher_BTC_GainScheduling</t>
  </si>
  <si>
    <t>TCS_Ps_Switcher_BTC_Factor</t>
  </si>
  <si>
    <t>TCS_Ps_Switcher_BTC_DiffNeeded</t>
  </si>
  <si>
    <t>TCS_Input_Switcher</t>
  </si>
  <si>
    <t>PSA_MTC_SlipAdj_VehicleStuck_LowTorqueDriveOff</t>
  </si>
  <si>
    <t>MTC_US_OS_Coordinator</t>
  </si>
  <si>
    <t>MTC_SystGainAdj_Axe</t>
  </si>
  <si>
    <t>MTC_SlipAdj_wBTC</t>
  </si>
  <si>
    <t>BTC_TarSlip_Switch</t>
  </si>
  <si>
    <t>BTC_TarMaker</t>
  </si>
  <si>
    <t>BTC_HiWhlRecovery</t>
  </si>
  <si>
    <t>BTC_Factor</t>
  </si>
  <si>
    <t>BTC_DiffNeeded</t>
  </si>
  <si>
    <t>PT_SwitchGearboxSignals</t>
  </si>
  <si>
    <t>TCS_TarPumpMotorSpeed</t>
  </si>
  <si>
    <t>TCS_CM_ParameterSet_Switcher</t>
  </si>
  <si>
    <t>TCS_AccelPedal_SetReset</t>
  </si>
  <si>
    <t>Psa_TCSPlus_VehicleStuck_LowTorqueDriveOff</t>
  </si>
  <si>
    <t>Psa_TCSPlus_TakeOffModeReq</t>
  </si>
  <si>
    <t>Psa_TCSPlus_TakeOffModeForbid</t>
  </si>
  <si>
    <t>Psa_TCSPlus_StabFactor_Calculation</t>
  </si>
  <si>
    <t>Psa_TCSPlus_ReturnDetectionModeReq</t>
  </si>
  <si>
    <t>Psa_TCSPlus_Ps_Switcher_TakeOffModeReq</t>
  </si>
  <si>
    <t>Psa_TCSPlus_Ps_Switcher_ProgressionModeReq</t>
  </si>
  <si>
    <t>Psa_TCSPlus_Ps_Switcher_MTCTargetSlip_Stability</t>
  </si>
  <si>
    <t>Psa_TCSPlus_Ps_Switcher_MTCTargetSlip_Slope</t>
  </si>
  <si>
    <t>Psa_TCSPlus_Ps_Switcher_MTCTargetSlip_DrivRes</t>
  </si>
  <si>
    <t>Psa_TCSPlus_Ps_Switcher_FastWheelDetection</t>
  </si>
  <si>
    <t>Psa_TCSPlus_Ps_Switcher_BTCTargetSlip_Stability</t>
  </si>
  <si>
    <t>Psa_TCSPlus_Ps_Switcher_AxControl</t>
  </si>
  <si>
    <t>Psa_TCSPlus_ProgressionModeReq</t>
  </si>
  <si>
    <t>Psa_TCSPlus_OpModeSelector</t>
  </si>
  <si>
    <t>Psa_TCSPlus_MTCTargetSlip_vRefSand</t>
  </si>
  <si>
    <t>Psa_TCSPlus_MTCTargetSlip_ThrPosTractionFactor</t>
  </si>
  <si>
    <t>Psa_TCSPlus_MTCTargetSlip_Stability</t>
  </si>
  <si>
    <t>Psa_TCSPlus_MTCTargetSlip_Slope</t>
  </si>
  <si>
    <t>Psa_TCSPlus_MTCTargetSlip_DrivingResistance</t>
  </si>
  <si>
    <t>Psa_TCSPlus_MTCTargetSlip_DriverIntention</t>
  </si>
  <si>
    <t>Psa_TCSPlus_MTCTargetSlip_Basic</t>
  </si>
  <si>
    <t>Psa_TCSPlus_MTCTargetSlip_AxControl</t>
  </si>
  <si>
    <t>Psa_TCSPlus_DetectionModeReq</t>
  </si>
  <si>
    <t>Psa_TCSPlus_BTCTargetSlip_Stability</t>
  </si>
  <si>
    <t>Psa_TCSPlus_BrioModeReq</t>
  </si>
  <si>
    <t>PSA_MTC_TarSlip_Constraints</t>
  </si>
  <si>
    <t>Psa_MTC_Info</t>
  </si>
  <si>
    <t>DyPSA_TCS_RpmControlFreeze_PID_I</t>
  </si>
  <si>
    <t>DyPSA_SCM_TimeOutMonitoring</t>
  </si>
  <si>
    <t>DyPSA_SCM_RequestTransmission</t>
  </si>
  <si>
    <t>DyPSA_SCM_Fault</t>
  </si>
  <si>
    <t>DyPSA_GBLifeSituation</t>
  </si>
  <si>
    <t>DyPSA_GBInterdiction</t>
  </si>
  <si>
    <t>Dy_TCSPlus_Phase1_Total_Max</t>
  </si>
  <si>
    <t>Dy_TCSPlus_Phase1_Temp_Limit</t>
  </si>
  <si>
    <t>Dy_TCSPlus_Phase1_Availability_Limitation</t>
  </si>
  <si>
    <t>Dy_PT_nDrvUnitTar</t>
  </si>
  <si>
    <t>Dy_LeanTCS_VehicleStuck_PW_BLS</t>
  </si>
  <si>
    <t>Dy_LeanTCS_VehicleStuck</t>
  </si>
  <si>
    <t>Dy_LeanTCS_VehicleSkid</t>
  </si>
  <si>
    <t>Dy_LeanTCS_SlowWheelTorqueRequired</t>
  </si>
  <si>
    <t>Dy_LeanTCS_FastWhlDetection</t>
  </si>
  <si>
    <t>DriveOffTrigger</t>
  </si>
  <si>
    <t>BEO_TotalEnergy</t>
  </si>
  <si>
    <t>BEO_DecelEnergy_RAFATraction</t>
  </si>
  <si>
    <t>BEO_DecelEnergy_FATraction</t>
  </si>
  <si>
    <t>8.0.115.0</t>
  </si>
  <si>
    <t>1.0.115.0</t>
  </si>
  <si>
    <t>1.1.115.1</t>
  </si>
  <si>
    <t>1.1.115.3</t>
  </si>
  <si>
    <t>1.2.115.1</t>
  </si>
  <si>
    <t>1.1.115.0</t>
  </si>
  <si>
    <t>1.45.115.9</t>
  </si>
  <si>
    <t>1.4.115.0</t>
  </si>
  <si>
    <t>1.3.115.0</t>
  </si>
  <si>
    <t>1.21.115.1</t>
  </si>
  <si>
    <t>1.22.115.0</t>
  </si>
  <si>
    <t>1.2.115.0</t>
  </si>
  <si>
    <t>1.29.115.0</t>
  </si>
  <si>
    <t>1.6.115.1</t>
  </si>
  <si>
    <t>1.7.115.0.1.0</t>
  </si>
  <si>
    <t>1.10.115.0</t>
  </si>
  <si>
    <t>2.0</t>
  </si>
  <si>
    <t>2.3</t>
  </si>
  <si>
    <t>2.4</t>
  </si>
  <si>
    <t>2.7</t>
  </si>
  <si>
    <t>4.3.115.0</t>
  </si>
  <si>
    <t>MT_015</t>
  </si>
  <si>
    <t>MT_016</t>
  </si>
  <si>
    <t>MT_017</t>
  </si>
  <si>
    <t>MT_018</t>
  </si>
  <si>
    <t>MT_019</t>
  </si>
  <si>
    <t>MT_022</t>
  </si>
  <si>
    <t>MT_023</t>
  </si>
  <si>
    <t>MT_026</t>
  </si>
  <si>
    <t>MT_029</t>
  </si>
  <si>
    <t>MT_030</t>
  </si>
  <si>
    <t>MT_031</t>
  </si>
  <si>
    <t>MT_032</t>
  </si>
  <si>
    <t>MT_033</t>
  </si>
  <si>
    <t>MT_034</t>
  </si>
  <si>
    <t>MT_035</t>
  </si>
  <si>
    <t>MT_036</t>
  </si>
  <si>
    <t>MT_037</t>
  </si>
  <si>
    <t>MT_040</t>
  </si>
  <si>
    <t>MT_041</t>
  </si>
  <si>
    <t>MT_042</t>
  </si>
  <si>
    <t>MT_043</t>
  </si>
  <si>
    <t>MT_044</t>
  </si>
  <si>
    <t>MT_046</t>
  </si>
  <si>
    <t>MT_048</t>
  </si>
  <si>
    <t>MT_049</t>
  </si>
  <si>
    <t>MT_050</t>
  </si>
  <si>
    <t>MT_051</t>
  </si>
  <si>
    <t>MT_054</t>
  </si>
  <si>
    <t>MT_055</t>
  </si>
  <si>
    <t>MT_056</t>
  </si>
  <si>
    <t>MT_057</t>
  </si>
  <si>
    <t>MT_058</t>
  </si>
  <si>
    <t>MT_059</t>
  </si>
  <si>
    <t>MT_065</t>
  </si>
  <si>
    <t>MT_082</t>
  </si>
  <si>
    <t>Dy_SFU_Inputs_Interface</t>
  </si>
  <si>
    <t>Dy_BrakeLightRequest</t>
  </si>
  <si>
    <t>YRC_Vehicle_LatJerk_Monitoring</t>
  </si>
  <si>
    <t>VLC_PSA_MixedControlMonitoring</t>
  </si>
  <si>
    <t>VLC_PSA_dAxTarLim</t>
  </si>
  <si>
    <t>VLC_PSA_BrakingAvailableForAdas</t>
  </si>
  <si>
    <t>VLC_PSA_AxMonitoring</t>
  </si>
  <si>
    <t>VLC_PSA_AccSignalConditioning</t>
  </si>
  <si>
    <t>TurnOnDelay_VLC</t>
  </si>
  <si>
    <t>TriggerUnavailable</t>
  </si>
  <si>
    <t>TriggerFaulty</t>
  </si>
  <si>
    <t>TriggerActiveEffective</t>
  </si>
  <si>
    <t>Pata_EnvironmentVariables_Dy</t>
  </si>
  <si>
    <t>Dy_EnableFilter_Sas</t>
  </si>
  <si>
    <t>MT_001</t>
  </si>
  <si>
    <t>MT_002</t>
  </si>
  <si>
    <t>MT_003</t>
  </si>
  <si>
    <t>MT_005</t>
  </si>
  <si>
    <t>MT_008</t>
  </si>
  <si>
    <t>MT_009</t>
  </si>
  <si>
    <t>MT_010</t>
  </si>
  <si>
    <t>MT_011</t>
  </si>
  <si>
    <t>MT_012</t>
  </si>
  <si>
    <t>MT_013</t>
  </si>
  <si>
    <t>MT_014</t>
  </si>
  <si>
    <t>2.8</t>
  </si>
  <si>
    <t>2.6</t>
  </si>
  <si>
    <t>1.8</t>
  </si>
  <si>
    <t>10.14</t>
  </si>
  <si>
    <t>rerun from 1.0</t>
  </si>
  <si>
    <t>Delta/New</t>
  </si>
  <si>
    <t>rerun from 1.2</t>
  </si>
  <si>
    <t>rb.as.psa.core.app.asw.WarningFunctions</t>
  </si>
  <si>
    <t>rb.as.psa.core.app.asw.LatCtrl_YRC</t>
  </si>
  <si>
    <t>PSA_EMP2V3_BL5S6_15ASW_22June</t>
  </si>
  <si>
    <t>T200</t>
  </si>
  <si>
    <t>T201</t>
  </si>
  <si>
    <t>T202</t>
  </si>
  <si>
    <t>T203</t>
  </si>
  <si>
    <t>T204</t>
  </si>
  <si>
    <t>T205</t>
  </si>
  <si>
    <t>PSA_CarbonB3_EMP2V3_Retrofit_AscetDB</t>
  </si>
  <si>
    <t>PSA_Gen9_3_CarbonB3_PHEVv1_AscetDB</t>
  </si>
  <si>
    <t>cannot cover full C0/C1 because of Param1D at line 8, 13</t>
  </si>
  <si>
    <t>Can't cover function rba_Bmgr_main because it have a forever loop at line#53.</t>
  </si>
  <si>
    <t>'cannot cover full C0/C1 because of Param1D at line 10, 23,36</t>
  </si>
  <si>
    <t>cannot cover full C0/C1 because of Param1D at line 10</t>
  </si>
  <si>
    <t>DFSK_ESP_Carbon_Int\MainstreamF30\rba\Bldr\config\ApplicationLayer\rba_BldrCmp\src\rba_BldrCmp_Cfg_CheckMemTask_BCL.c</t>
  </si>
  <si>
    <t>WEICHAI_ESP9.3_Mainstream_Int\MainstreamF30\rb\as\weichai\CpiwAPB\app\asw\apbmi\pbc\stub\src\pbc.c</t>
  </si>
  <si>
    <t>WEICHAI_ESP9.3_Mainstream_Int\MainstreamF30\rb\as\weichai\CpiwAPB\app\asw\ExampleSWC\ASW_Wrapper\src\ASW_Wrapper.c</t>
  </si>
  <si>
    <t>WEICHAI_ESP9.3_Mainstream_Int\MainstreamF30\rb\as\weichai\CpiwAPB\app\asw\ExampleSWC\OEM\src\OEM_SWC.c</t>
  </si>
  <si>
    <t>WEICHAI_ESP9.3_Mainstream_Int\MainstreamF30\rb\as\weichai\CpiwAPB\app\net\RBComscl\ComScl_Appl\Project\src\ComScl_Appl_ApplPorts.c</t>
  </si>
  <si>
    <t>WEICHAI_ESP9.3_Mainstream_Int\MainstreamF30\rb\as\weichai\CpiwAPB\app\rte\cfg\src\RTE_SubSystem.c</t>
  </si>
  <si>
    <t>WEICHAI_ESP9.3_Mainstream_Int\MainstreamF30\rb\as\weichai\CpiwAPB\dsmpr\cfg\CUBAS\src\cubas_Diag_project_Proc.c</t>
  </si>
  <si>
    <t>FAW_E115_iBGen2_Int\iBoosterGen2\rba\Bldr\comps\ApplicationLayer\rba_BldrHsm\src\rba_BldrHsm_Cert.c</t>
  </si>
  <si>
    <t>cannot cover full C0/C1 because of Param1D at line 10,14,18</t>
  </si>
  <si>
    <t>cannot cover full C0/C1 because of Param1D at Line 10,11,16,17,22,23</t>
  </si>
  <si>
    <t>cannot cover full C0/C1 because of Param1D at Line 10,11,9,22</t>
  </si>
  <si>
    <t>cannot cover full C0/C1 because of Param1D at Line 26</t>
  </si>
  <si>
    <t>CEVT_GEEA_DeuteriumR_DEV\GEEA2.0\rba\CUBAS\Diagnosis\Dem\src\evmem\Dem_EvMem.c</t>
  </si>
  <si>
    <t>Dem_EvMem.c</t>
  </si>
  <si>
    <t>FAW_C100_IPB1.1_BSS02</t>
  </si>
  <si>
    <t>WM_ASE-3_ESP9.3_HP BSS05</t>
  </si>
  <si>
    <t>BAIC_226403_C62XP_ESPHevX_BL70_STRBAIC_C301</t>
  </si>
  <si>
    <t>MC_248960_SGMW_CN220M_EC_ESP9.3CP_ACC_BL01</t>
  </si>
  <si>
    <t>rb\as\baic\baic_core\app\dcom\RBAPLCust\src\ESP\</t>
  </si>
  <si>
    <t>HMI_ApbFunctionLamp</t>
  </si>
  <si>
    <t>ApbAutoApplyExtTrigger</t>
  </si>
  <si>
    <t>VLC_LDMSelectedControllerPtActivation</t>
  </si>
  <si>
    <t>RBAPLCUST_RoutineControl_APBMi.c</t>
  </si>
  <si>
    <t>VlcLsm_ApbIsLocked_SignalSwitch</t>
  </si>
  <si>
    <t>HMI_ApbErrorLamp_Conti</t>
  </si>
  <si>
    <t>HMI_ApbFunctionLamp_Conti</t>
  </si>
  <si>
    <t>RBHMI_LDMLamp_SGMW.c</t>
  </si>
  <si>
    <t>BB82533</t>
  </si>
  <si>
    <t>BSS02</t>
  </si>
  <si>
    <t>BSS05</t>
  </si>
  <si>
    <t>BL70_STRBAIC_C301</t>
  </si>
  <si>
    <t>BL01</t>
  </si>
  <si>
    <t>ApbMiGen2Cust_IPB_ECU_CSW_BB99229.axl</t>
  </si>
  <si>
    <t>ApbMiGen2hevX_ECU_CSW_BB97468.axl</t>
  </si>
  <si>
    <t>VLCAPA_ECU_CSW_BB00001.axl</t>
  </si>
  <si>
    <t>CDDAP_BrakeNoLimitation_ECU_CSW_BB00001.axl</t>
  </si>
  <si>
    <t>1545266.zip</t>
  </si>
  <si>
    <t>ZHANG Linlin (CC-AS/EVA-SW2-CN)</t>
  </si>
  <si>
    <t>JIN Yichen (CC-AS/EVA-SW2-CN)</t>
  </si>
  <si>
    <t>GUO Liang (CC-AD/EYM-CN)</t>
  </si>
  <si>
    <t>Bui Thi Phuong Hang (RBVH/EAS11)</t>
  </si>
  <si>
    <t>2.0.147314.2</t>
  </si>
  <si>
    <t>1.5.147326.0</t>
  </si>
  <si>
    <t>[No1] Line 283: if (jobResult == MEMIF_JOB_OK)
Detail: Can not cover false condition because:
+ verify_length, flashparam_pst-&gt;ErrorCode_u32 can not updated at line 290 and line 297 =&gt; Loop at line 261 will be inifinite.</t>
  </si>
  <si>
    <t>Line #4 in method init: Can't cover out range min, max  assignment. Because of at line #3 "SFU_PT1_Whl_Decel_FL.init(0.0);"
Line #6 in method init: Can't cover out range min, max  assignment. Because of at line #5 "SFU_PT1_Whl_Decel_FR.init(0.0);"
Line #8 in method init: Can't cover out range min, max  assignment. Because of at line #7 "SFU_PT1_Whl_Decel_RL.init(0.0);"
Line #10 in method init: Can't cover out range min, max  assignment. Because of at line #9 "SFU_PT1_Whl_Decel_RR.init(0.0);"</t>
  </si>
  <si>
    <t>SGMW_ESP93_Mainstream_Int.zip</t>
  </si>
  <si>
    <t>SGMW_ESP93_Mainstream_Int\MainstreamF30\rb\as\sgmw\CN210S\app\dsm\RBHMI\src</t>
  </si>
  <si>
    <t>-Param 1D can't cover full C0/C1
-At the line #27, can't cover out range of min, max for anregincreasegen due to conflict behaviour</t>
  </si>
  <si>
    <t>[No1] Line 50: Line 50: (absoluteAddress_u32 &gt;= rba_BldrCmp_LogicalBlockTable_pst[rba_BldrCmp_BootCtrl_st.LogicalBlockIdx].BlockSegTable[rba_BldrCmp_BootCtrl_st.LogBlkCurSegment_u8].segment_begin)
Detail: Can not cover false condition case F &amp; ? because:
+ relativeAddress_u32, rba_BldrCmp_LogicalBlockTable_pst[rba_BldrCmp_BootCtrl_st.LogicalBlockIdx].BlockSegTable[rba_BldrCmp_BootCtrl_st.LogBlkCurSegment_u8].segment_begin) is uint32
+ The value of calculation at line 47 is always greater or equal rba_BldrCmp_LogicalBlockTable_pst[rba_BldrCmp_BootCtrl_st.LogicalBlockIdx].BlockSegTable[rba_BldrCmp_BootCtrl_st.LogBlkCurSegment_u8].segment_begin</t>
  </si>
  <si>
    <t>Can't cover outrange max of tHoldMb += P_dT_TCS at line #76 because if tHoldMb = 50 (max value) -&gt; tHoldMb &gt; LOC_HoldBrakeTorque_TimeDuration (max: 0.5) -&gt; this line never reach</t>
  </si>
  <si>
    <t>Line #41: Can't cover MCDC (FX=F). Because of the condition "HadcStatus!= HdcState_ActiveCtrl" conflict with condition at line #33
Line #41: Can't cover MCDC (FX=F). Because of the condition "LDMSelectedController != LDMSelectedController_AWB" conflict with condition at line #65</t>
  </si>
  <si>
    <t>[No1] Line 230: if (retValue == E_OK)
Detail: Can not cover false condition case because:
+ retValue is always initialized with value E_OK at line 224</t>
  </si>
  <si>
    <t>-Param 1D can't cover full C0/C1
-This class don't have MCDC</t>
  </si>
  <si>
    <t>Param1D can't cover full C0/C1</t>
  </si>
  <si>
    <t>Can't cover outrange max of t_StartDiffNeeded += P_dT_TCS at line #32 because if t_StartDiffNeeded = 100 (max value) -&gt; t_StartDiffNeeded &gt; WaitTime (max: 1) -&gt; this line never reach
Can't cover outrange max of t_StopDiffNeeded += P_dT_TCS; at line #53 because if t_StopDiffNeeded = 100 (max value) -&gt; t_StartDiffNeeded &gt; t_StopDiffNeeded (max: 0.5) -&gt; this line never reach</t>
  </si>
  <si>
    <t>Line#25: Unable to coverage because it is a PT1 filter
Line#29: Unable to coverage because it is a PT1 filter
Line#33: Unable to coverage because it is a PT1 filter</t>
  </si>
  <si>
    <t>FAW_C229</t>
  </si>
  <si>
    <t>HAIMA_237810_SG00_RC4_BL02_Complete_SR_TEST</t>
  </si>
  <si>
    <t>BL43</t>
  </si>
  <si>
    <t>-cannot cover MCDC 0-1 at line 50, because it is blocked by the condition at line 47</t>
  </si>
  <si>
    <t>[No1] Line 111: default:
Detail: Can not cover default case of switch (temp) at line 111 because:
+ The range value of temp at line 96: [0; 3] with type uint32
[No2]: Line 195: else if(hsmInitialized_b == FALSE)
Detail: Can not cover false condition because:
+ hsmInitialized_b is BOOLEAN.
+ Line 190 is covered case TRUE.</t>
  </si>
  <si>
    <t>-Cannot cover false case of if (retValue == E_OK) at line 242</t>
  </si>
  <si>
    <t>-Because RBA_BLDRCMP_SA_SECURITY_CONSTANT is defined as Constant value, so I cannot cover fully switch at line 93 and True case of If at line 129</t>
  </si>
  <si>
    <t>Param1D: Can't cover full C0/C1
Line #38: Can't cover false case for condition "l_VehicleHoldReq_B" due to conflict with condition " ! l_VehicleHoldReq_B" at line #20</t>
  </si>
  <si>
    <t>Line #2, value of FxPropRelease can't less than -2000000. Because element of math operation have limited by range.
Line #4, value of FxPropRelease can't greater than 32000000 and less than -32000000. Because element of math operation have limited by range.</t>
  </si>
  <si>
    <t>rba_BldrCmp_31RoutineControl.c</t>
  </si>
  <si>
    <t>rba_BldrCmp_31RoutineControl_Chkpd.c</t>
  </si>
  <si>
    <t>rba_BldrCmp_CheckMemTask.c</t>
  </si>
  <si>
    <t>RB_DNC_SCL_RX_TPMF.c</t>
  </si>
  <si>
    <t>Please comment LV1. Reuse OPL \\bosch.com\dfsRB\DfsVN\LOC\Hc\RBVH\20_EPS\07_External\03_BanVien\BV_EPS45\Release\COEM\20200701\1541595\RV\OPL\RE   OPL-UT   Project  FAW_C229_Bootloader  Bootloader implementation  - task ID  1030543.msg</t>
  </si>
  <si>
    <t>Please comment LV1. Reuse OPL \\bosch.com\dfsRB\DfsVN\LOC\Hc\RBVH\20_EPS\07_External\03_BanVien\BV_EPS45\Release\COEM\20200701\1541595\RV\OPL\RE   OPL-UT   Project  FAW_C229_Bootloader  Bootloader implementation  - task ID  1030543 (2).msg</t>
  </si>
  <si>
    <t>Please comment LV1. Reuse OPL \\bosch.com\dfsRB\DfsVN\LOC\Hc\RBVH\20_EPS\07_External\03_BanVien\BV_EPS45\Release\COEM\20200701\1541595\RV\OPL\RE   OPL-UT   Project  FAW_C229_Bootloader  Bootloader implementation  - task ID  1030543 (3).msg</t>
  </si>
  <si>
    <t>FAW_MainPathInt</t>
  </si>
  <si>
    <t>HAIMA_CMP_ESP93_INT</t>
  </si>
  <si>
    <t>CAI Tantan (CC-AS/EVA-SW31-CN)</t>
  </si>
  <si>
    <t>BB99860</t>
  </si>
  <si>
    <t>BB81262/BB81708</t>
  </si>
  <si>
    <t>-Param 1D can't cover full C0/C1</t>
  </si>
  <si>
    <t>-Can’t cover full MCDC at line#5, line#14 because variable ActuatorStateLeft can’t take 2 different values at the same time.</t>
  </si>
  <si>
    <t>FAW_E115_iBGen2_Int\iBoosterGen2\rba\Bldr\bldr\src\rba_Bldr_main.c</t>
  </si>
  <si>
    <t>FAW_E115_iBGen2_Int\iBoosterGen2\rba\Bldr\bmgr\src\rba_Bmgr_main.c</t>
  </si>
  <si>
    <t>FAW_E115_iBGen2_Int\iBoosterGen2\rba\Bldr\comps\ApplicationLayer\rba_BldrHsm\src\rba_BldrHsm_Hash.c</t>
  </si>
  <si>
    <t>FAW_E115_iBGen2_Int\iBoosterGen2\rba\Bldr\comps\ApplicationLayer\rba_BldrHsm\src\rba_BldrHsm_Keys.c</t>
  </si>
  <si>
    <t>FAW_E115_iBGen2_Int\iBoosterGen2\rba\Bldr\comps\ApplicationLayer\rba_BldrHsm\src\rba_BldrHsm_Protections.c</t>
  </si>
  <si>
    <t>FAW_E115_iBGen2_Int\iBoosterGen2\rba\Bldr\comps\ApplicationLayer\rba_BldrHsm\src\rba_BldrHsm_Rng.c</t>
  </si>
  <si>
    <t>FAW_E115_iBGen2_Int\iBoosterGen2\rba\Bldr\comps\ApplicationLayer\rba_BldrHsm\src\rba_BldrHsm_SecFlash.c</t>
  </si>
  <si>
    <t>FAW_E115_iBGen2_Int\iBoosterGen2\rba\Bldr\comps\ApplicationLayer\rba_BldrHsm\src\rba_BldrHsm_Session.c</t>
  </si>
  <si>
    <t>FAW_E115_iBGen2_Int\iBoosterGen2\rba\Bldr\comps\ApplicationLayer\rba_BldrHsm\src\rba_BldrHsm_Suspend.c</t>
  </si>
  <si>
    <t>FAW_E115_iBGen2_Int\iBoosterGen2\rba\Bldr\comps\ApplicationLayer\rba_BldrHsm\src\rba_BldrHsm_Version.c</t>
  </si>
  <si>
    <t>FAW_E115_iBGen2_Int\iBoosterGen2\rba\Bldr\comps\ComplexDeviceDriver\rba_BldrBCLSigChk\src\rba_BldrBCLSigChk.c</t>
  </si>
  <si>
    <t>FAW_E115_iBGen2_Int\iBoosterGen2\rba\Bldr\comps\ComplexDeviceDriver\rba_BldrFlsDrv\src\rba_BldrFlsDrv.c</t>
  </si>
  <si>
    <t>FAW_E115_iBGen2_Int\iBoosterGen2\rba\Bldr\config\ApplicationLayer\rba_BldrCmp\src\rba_BldrCmp_Cfg_FlashIf.c</t>
  </si>
  <si>
    <t>FAW_E115_iBGen2_Int\iBoosterGen2\rba\Bldr\config\ApplicationLayer\rba_BldrCmp\src\rba_BldrCmp_Cfg_Functions.c</t>
  </si>
  <si>
    <t>FAW_E115_iBGen2_Int\iBoosterGen2\rba\Bldr\config\ApplicationLayer\rba_BldrCmp\src\rba_BldrCmp_Cfg_SecA.c</t>
  </si>
  <si>
    <t>FAW_E115_iBGen2_Int\iBoosterGen2\rba\Bldr\config\ApplicationLayer\rba_BldrCmp\src\rba_BldrCmp_Cfg_CheckMem.c</t>
  </si>
  <si>
    <t>FAW_E115_iBGen2_Int\iBoosterGen2\rba\Bldr\config\ComplexDeviceDriver\rba_BldrFlsDrv\src\rba_BldrFlsDrv_Cfg.c</t>
  </si>
  <si>
    <t>FAW_E115_iBGen2_Int\iBoosterGen2\rba\Bldr\config\SystemStack\rba_BldrHSM\src\rba_BldrHsm_Cfg_Callouts.c</t>
  </si>
  <si>
    <t>CNMS_179148_Deuterium_Super_20200717_BL02_SP03</t>
  </si>
  <si>
    <t>CNMS_179148_Deuterium_Super_BL02</t>
  </si>
  <si>
    <t>CNMS_179148_Deuterium_Super_20200717_BL02_SP02</t>
  </si>
  <si>
    <t>CNMS IPB Deuterium BSS02</t>
  </si>
  <si>
    <t>rb\as\rbcn\rpahevx\app\net\RBScl\src\ComScl_Scl_Complex_proc.c</t>
  </si>
  <si>
    <t>rb\as\rbcn\esp\app\net\RBScl\src\ComScl_Scl_Complex_proc.c</t>
  </si>
  <si>
    <t>\src\RBAPLOBD_Mode04.c</t>
  </si>
  <si>
    <t>\src\common\RBAPLCUST_PreConditionsMode04.c</t>
  </si>
  <si>
    <t>\RBAPLCust\src\common\RBAPLCUST_EcuReset.c</t>
  </si>
  <si>
    <t>RBAPLOBD_Mode04.c</t>
  </si>
  <si>
    <t>RBAPLCUST_PreConditionsMode04.c</t>
  </si>
  <si>
    <t>RBAPLCUST_EcuReset.c</t>
  </si>
  <si>
    <t>RBA_NDS_Online_Calibration.c</t>
  </si>
  <si>
    <t>Net_ChecksumLib.c</t>
  </si>
  <si>
    <t>rba_InternalIF.c</t>
  </si>
  <si>
    <t>RBA_NDS_General_Callout.c</t>
  </si>
  <si>
    <t>YE Tianyu (CC-AS/ESW2-CN)</t>
  </si>
  <si>
    <t>CNMS_Deuterium_Int</t>
  </si>
  <si>
    <t>BL02_SP03</t>
  </si>
  <si>
    <t>BL02_SP02</t>
  </si>
  <si>
    <t>CNMS IPB Deuterium</t>
  </si>
  <si>
    <t>CNMS_CarbonRPA_HevX_BL03SP06</t>
  </si>
  <si>
    <t xml:space="preserve">CRB_InputInterface_IPB </t>
  </si>
  <si>
    <t>LSM_MTCheck</t>
  </si>
  <si>
    <t>BL03SP06</t>
  </si>
  <si>
    <t>CRB_InputInterface_IPB.axl</t>
  </si>
  <si>
    <t>RPAESPHevXEncapSWCust_ECU_CSW_BB99704.axl</t>
  </si>
  <si>
    <t>3.7.147.0</t>
  </si>
  <si>
    <t>HUANG Chongxi (CC-AS/ESW5-CN)</t>
  </si>
  <si>
    <t>YU Yichi (CC-AD/EYM-CN)</t>
  </si>
  <si>
    <t>Param1D: Can't cover full C0/C1</t>
  </si>
  <si>
    <t>Please comment LV1
Actual LOC: 143</t>
  </si>
  <si>
    <t>'Param 1D can't cover full C0/C1</t>
  </si>
  <si>
    <t>CNMS_226315_HevX_RPA_BL02_SP02</t>
  </si>
  <si>
    <t>1.2.104.2.146.0</t>
  </si>
  <si>
    <t>1.0.146.0</t>
  </si>
  <si>
    <t>CDDAP_ECU_CSW_BB00001.axl</t>
  </si>
  <si>
    <t>FAW_MainPath_Int\MainstreamFAW\rba\BldrCmp\src\</t>
  </si>
  <si>
    <t>Line #24: Can't cover case MCDC (FF=F). Because type of variable "ACCVariant" is enum (0,5)</t>
  </si>
  <si>
    <t>Line #17, at conditions from line #17 to #26 can't cover case FFTFFTFXX ( OpMode == 0 at the same time can't equals true and false )</t>
  </si>
  <si>
    <t xml:space="preserve">-Can't cover MCDC T-F for  if ((RBFS_uC == RBFS_uC_RenesasD3) &amp;&amp; (returnValue == E_OK)) at line#233 because returnValue = E_OK.
Can't cover false case  for  if (rba_BldrCmp_LogicalBlockTable_pst[rba_BldrCmp_BootCtrl_st.LogicalBlockIdx].BlockType != RBA_BLDRCMP_LBH_SWIL_BLOCK_TYPE) because it is true case of if at line#202.
</t>
  </si>
  <si>
    <t>[No1] Line 84: canCore_pvst = ((Can_RegMapType_tvst*)0xFFD30000UL);
Detail: Can not create testcase for function rba_BldrFlsDrv_Cfg_Write because:
+ The address “0xFFD30000UL” is fixed</t>
  </si>
  <si>
    <t>[No1] Line 221: if ((RBFS_uC == RBFS_uC_RenesasD3) &amp;&amp; (returnValue == E_OK))
Detail: Can not cover false condition case T &amp; F because:
+ returnValue is local variable; and it onlys set "E_NOT_OK" in the other condition at line 212</t>
  </si>
  <si>
    <t>Please comment LV1.
Actual LOC: 209
Owner confirm it's no impact</t>
  </si>
  <si>
    <t>Please comment LV1.
Actual LOC: 134
Owner confirm it's no impact</t>
  </si>
  <si>
    <t>Please comment LV1.
Actual LOC: 123
Owner confirm it's no impact</t>
  </si>
  <si>
    <t>CNMS_12-06\CNMS_ESP\rb\as\rbcn\core\app\net\Cubas\src\Net_ChecksumLib.c</t>
  </si>
  <si>
    <t>CNMS_12-06\CNMS_ESP\rb\as\rbcn\core\app\net\Cubas\src\rba_InternalIF.c</t>
  </si>
  <si>
    <t>CNMS_12-06\CNMS_ESP\rb\as\cnms_core\app\net\scl\src\Callout_Functions\RBA_NDS_General_Callout.c</t>
  </si>
  <si>
    <t>HAIMA_CMP_ESP93_INT\MainstreamF30\rb\as\cnms_core\app\net\scl\Sensors\AxAyYrs\src\NET_SCL_Tx_AxExport.c</t>
  </si>
  <si>
    <t>HAIMA_CMP_ESP93_INT\MainstreamF30\rb\as\cnms_core\app\net\scl\Sensors\AxAyYrs\src\NET_SCL_Tx_AyExport.c</t>
  </si>
  <si>
    <t>HAIMA_CMP_ESP93_INT\MainstreamF30\rb\as\cnms_core\app\net\scl\Sensors\AxAyYrs\src\NET_SCL_Tx_YrsExport.c</t>
  </si>
  <si>
    <t>HAIMA_CMP_ESP93_INT\MainstreamF30\rb\as\cnms_core\app\net\scl\Controllers\Engine\src\NET_SCL_Rx_EngineTorque.c</t>
  </si>
  <si>
    <t>GAC_ESP93CP_Carbon_Int\MainstreamF30\rb\as\gaig\A12ESP\app\net\RBScl\RBScl_GAC\src\RB_DNC_SCL_RX_TPMF.c</t>
  </si>
  <si>
    <t>Actual LOC: 606</t>
  </si>
  <si>
    <t>- Get assignment phase 1: 6/29/2020 =&gt; Complete 7/3/2020</t>
  </si>
  <si>
    <t>EXTERNAL Nguyen Tuan Duong (Ban Vien, RBVH/EPS45)</t>
  </si>
  <si>
    <t>EXTERNAL Nguyen Thanh Phuong (Ban Vien, RBVH/EPS45)</t>
  </si>
  <si>
    <t>Line #26, can't cover MCDC at case (--FTTFTTT--). Because FS_Tcs4Used at the same time can't equal true and false.</t>
  </si>
  <si>
    <t>[No1] Line 136, 207, 222, 278, 298: if((1) &amp;&amp; ... &amp;&amp; condition)
Detail: Can not false MCDC for logic “(1)”</t>
  </si>
  <si>
    <t>-Can't cover for NRC_u8 diff 0 because this param is set 0 in above line</t>
  </si>
  <si>
    <t>239404_SOKON_S106_IB_RC2_BL03SP01</t>
  </si>
  <si>
    <t>Adapt_221622_DFSK_F527_wo_DA_Carbon_ESP9.3CP_BL06_SP01</t>
  </si>
  <si>
    <t>EcuM_stub.c</t>
  </si>
  <si>
    <t>RBDSM_SWT_FeatureTest.c</t>
  </si>
  <si>
    <t>RBFSWBootInterface_DFSK.c</t>
  </si>
  <si>
    <t>SOKON_IB2_Int</t>
  </si>
  <si>
    <t>BB81432</t>
  </si>
  <si>
    <t>Nguyen Hiep Thanh (RBVH/EAS11)</t>
  </si>
  <si>
    <t>SOKON_IB2_Int\iBoosterGen2\rba\Bldr\config\ApplicationLayer\rba_BldrCmp\src</t>
  </si>
  <si>
    <t>-Can’t cover MCDC for these decisions at line#113 and 117, because RBA_BLDRCMP_CFG_31ROUTINECONTROL_CHKPD_CHKMEM is defined RBA_BLDRCMP_ENABLE.</t>
  </si>
  <si>
    <t>SOKON_IB2_Int\iBoosterGen2\rb\as\sokonib2\core\app\dcom\RBAPLOBD\src</t>
  </si>
  <si>
    <t xml:space="preserve">rb\as\sokonib2\prj\dcompr\src\                           </t>
  </si>
  <si>
    <t>-Issue is not impact</t>
  </si>
  <si>
    <t>SOKON_IB2_Int\iBoosterGen2\rb\as\sokonib2\core\app\dcom\RBAPLCust\src</t>
  </si>
  <si>
    <t>Please comment LV1  No impact</t>
  </si>
  <si>
    <t>Please comment LV1.
Actual LOC: 153
Owner confirm it's no impact</t>
  </si>
  <si>
    <t>Please comment LV1
Actual LOC: 52
Owner confirm it's no impact</t>
  </si>
  <si>
    <t>+ Cant cover full C0/C1 because Param 1D.
+ At line #21: cant cover out range max vSlipTarTCSPlus_Stability_Axe &gt; 6400 because vSlipTarTCSPlus_Basic_Axe * MTCTargetSlip_StabilityFactor always is &lt;= 6400.
+ At line #45: cant cover out range max StabFactor_ETR_Axe_Adapted &gt; 8192 because StabFactor_ETR_Axe_Adapted * MTCTargetSlip_StabilityFactor always is &lt;= 8192.</t>
  </si>
  <si>
    <t>+ Cannot cover full C0/C1 because Param1D
+ At line #59, #159: cant cover out range max "(t_NoAxControl + P_dT_TCS) &gt; 2500" because Ps_Switcher.AxControl_CycleTime have range [0;5] and P_TCSPlus_vSlipTarMTC_AxControl_CycleTime_Snow_Brio have range[0;5].</t>
  </si>
  <si>
    <t>+ Cant cover full C0/C1 because Param1D</t>
  </si>
  <si>
    <t>+At line #46 cant cover _t1sint16 &lt; (sint16)vSlipTar_FA because it is dependent line #45</t>
  </si>
  <si>
    <t>Wrong path =&gt; Correct "DFSK_ESP_Carbon_Int/MainstreamF30/rba/Bldr/config/Infrastruct/rba_AS_HWProt/src/rba_AS_HWProt.c"</t>
  </si>
  <si>
    <t>DFSK_ESP_Carbon_Int\MainstreamF30\rb\as\dfsk\core\app\dcom\RBAPLCust\src\com\RBAPLCUST_RDBI_NVMData.c</t>
  </si>
  <si>
    <t>DFSK_ESP_Carbon_Int\MainstreamF30\rb\as\dfsk\core\app\dcom\RBAPLCust\src\com\RBAPLCUST_WDBI_NVMData.c</t>
  </si>
  <si>
    <t>DFSK_ESP_Carbon_Int\MainstreamF30\rb\as\dfsk\core\app\dcom\RBAPLOBD\src\RBAPLOBD_Global.c</t>
  </si>
  <si>
    <t>DFSK_ESP_Carbon_Int\MainstreamF30\rb\as\dfsk\CpiwAPB\dsmpr\src\Cubas\ESM\EcuM\src\EcuM_stub.c</t>
  </si>
  <si>
    <t>DFSK_ESP_Carbon_Int\MainstreamF30\rb\as\dfsk\CpiwAPB\dsmpr\tst\Sim\FeatureTest\Src\RBDSM_SWT_FeatureTest.c</t>
  </si>
  <si>
    <t>DFSK_ESP_Carbon_Int\MainstreamF30\rb\as\dfsk\CpiwAPB\dsmpr\src\RBPduHandler_Callouts.c</t>
  </si>
  <si>
    <t>DFSK_ESP_Carbon_Int\MainstreamF30\rba\as\Bldr\CNMS\config\ApplicationLayer\rba_BldrCmp\src\rba_BldrCmp_Cfg_CheckMem.c</t>
  </si>
  <si>
    <t>DFSK_ESP_Carbon_Int\MainstreamF30\rba\as\Bldr\CNMS\config\ApplicationLayer\rba_BldrCmp\src\rba_BldrCmp_Cfg_NvmIf.c</t>
  </si>
  <si>
    <t>DFSK_ESP_Carbon_Int\MainstreamF30\rba\as\Bldr\CNMS\comps\ApplicationLayer\rba_BldrCmp\src\rba_BldrCmp_LogBlkHdl.c</t>
  </si>
  <si>
    <t>Please comment LV1
Actual LOC: 317
Owner confirm it's no impact</t>
  </si>
  <si>
    <t>- Owner confirm is OK</t>
  </si>
  <si>
    <t>-Re-use OPL and add WT</t>
  </si>
  <si>
    <t>Please comment LV1 
Owner confirm is OK</t>
  </si>
  <si>
    <t>Double effort 
Please comment follow ASPICE Standard
Wrong database =&gt; Hai confirm =&gt; Updated Esp9wAPBCPEncapSWCust_ECU_CSW_BB95572.axl</t>
  </si>
  <si>
    <t>-Can’t cover MCDC for these decisions at line#201 and 205, because RBA_BLDRCMP_CFG_31ROUTINECONTROL_CHKPD_CHKMEM is defined RBA_BLDRCMP_ENABLE.</t>
  </si>
  <si>
    <t>-At the line 648, behavior at the right condition is always TRUE, don’t need to create FALSE case to cover it.</t>
  </si>
  <si>
    <t>1.Can’t cover (F &amp;&amp; ?)  false case condition at line# 2117. Because variable DEM_CFG_READDEM_MAX_FDC_DURING_CURRENT_CYCLE_SUPPORTED= TRUE define by marco
2. Can’t cover  case ((F || (F &amp;&amp; ?)) || ((T &amp;&amp; T) &amp;&amp; T))  and ((F || (T &amp;&amp; F)) || ((F &amp;&amp; ?) &amp;&amp; ?))condition at line# 605.</t>
  </si>
  <si>
    <t>-Can’t cover MCDC for decision at line#234 and line#261. Because when (blockIndex equal to RBA_BLDRCMP_LOGICALBLOCK_NOT_FOUND) or (segmentIndex equal to RBA_BLDRCMP_SEGMENT_NOT_FOUND), NRC_u8 will be different from 0.</t>
  </si>
  <si>
    <t>Please comment LV1 Waiting Owner confirm</t>
  </si>
  <si>
    <t>Please comment LV1 Owner confirm is no impact</t>
  </si>
  <si>
    <t>FOTON_P203_APBMi ESP9.3_222642_BSS07</t>
  </si>
  <si>
    <t>FOTON P203 MT RC</t>
  </si>
  <si>
    <t>GAC_233887_Carbon_A20_ESPHevx_BL03</t>
  </si>
  <si>
    <t>SGMW_Common_Defects_STRSGMW_C201</t>
  </si>
  <si>
    <t>MC_237832_GAC_A55CB_Carbon_ESP_BL02</t>
  </si>
  <si>
    <t>BYD_Carbon_Mainstream_BL02</t>
  </si>
  <si>
    <t>206370_BYD_ESP9.3_New_Hybrid_MS15.1_BSS18</t>
  </si>
  <si>
    <t>225378_FAW_D357_High_BL50_STRFAW_C201</t>
  </si>
  <si>
    <t>rb\as\gaig\core\app\dsm\RBVAR\BB99308A20FPA\src</t>
  </si>
  <si>
    <t>rb\as\sgmw\CN210S\app\dsm\RBVAR\src\</t>
  </si>
  <si>
    <t>rb\as\sgmw\CN210S\app\dsm\RBHMI\src\</t>
  </si>
  <si>
    <t>rb\as\sgmw\CN210S\app\dsm\RBVoltageHandler\src\</t>
  </si>
  <si>
    <t>rb\as\sgmw\CN210S\app\net\RBScl\RBScl_SGMW\src\NET_SCL_Rx_SGMW.c</t>
  </si>
  <si>
    <t>rb\as\cnms\app\net\scl\src\Steering\</t>
  </si>
  <si>
    <t>rb\as\fawMP\fawcore\app\net\RbNetGlobal\src\</t>
  </si>
  <si>
    <t>rb\as\fawMP\fawcore\app\net\RbNetPrj\RBNet_Can\src\</t>
  </si>
  <si>
    <t>rba_Bldr_BackDoor.c</t>
  </si>
  <si>
    <t>RBVAR_SystemStateManagement_PROJECT.c</t>
  </si>
  <si>
    <t>LDM_AxleSplit</t>
  </si>
  <si>
    <t>ApbHostData_Project.c</t>
  </si>
  <si>
    <t>Dem_PrjSpecificIndiHandling.c</t>
  </si>
  <si>
    <t>NET_CheckSumLib_CNMS.c</t>
  </si>
  <si>
    <t>NET_ChecksumLib_CNMS_Crc1850.c</t>
  </si>
  <si>
    <t>Obd_CalId.c</t>
  </si>
  <si>
    <t>EPBExternalAvailableDiagMode</t>
  </si>
  <si>
    <t>RBAPLCUST_BYD_RDBI_NVMData.c</t>
  </si>
  <si>
    <t>RBFSWBootInterface_BYD.c</t>
  </si>
  <si>
    <t>RBAPLCUST_CNMSCORE_CallbackFun.c</t>
  </si>
  <si>
    <t>RBAPLCUST_RoutineControl_ConditionCheck.c</t>
  </si>
  <si>
    <t>RBAPLCUST_WDBI_TPMS.c</t>
  </si>
  <si>
    <t>RBA_NDS_HBB_Callout.c</t>
  </si>
  <si>
    <t>rba_NET_Global_variable.c</t>
  </si>
  <si>
    <t>1.2.147.0.147308.1</t>
  </si>
  <si>
    <t>FOTON_P203_APBMi_Int</t>
  </si>
  <si>
    <t>FOTON_P203_ESPCPI_Int</t>
  </si>
  <si>
    <t>LDM_AxleSplit.axl</t>
  </si>
  <si>
    <t>BYD_Carbon_ESP93_Int</t>
  </si>
  <si>
    <t>BYD_ESP93_INT</t>
  </si>
  <si>
    <t>BB99945</t>
  </si>
  <si>
    <t>BB81777</t>
  </si>
  <si>
    <t>BB81295</t>
  </si>
  <si>
    <t>BB81448</t>
  </si>
  <si>
    <t>BB81728</t>
  </si>
  <si>
    <t>BB82225</t>
  </si>
  <si>
    <t>BB99856, BB99857</t>
  </si>
  <si>
    <t>-This class don't have MCDC</t>
  </si>
  <si>
    <t>-No function to test</t>
  </si>
  <si>
    <t xml:space="preserve">Double effort 
Please comment follow ASPICE Standard
-No function to test
</t>
  </si>
  <si>
    <t>1) From line #162 to #171 
v_Prm_L = v_TCS_RL;
v_Prm_R = v_TCS_RR;
v_2nd_L = v_TCS_FL;
v_2nd_R = v_TCS_FR;
vRef_Prm_L = vRef_RL;
vRef_Prm_R = vRef_RR;
vRef_2nd_L = vRef_FL;
vRef_2nd_R = vRef_FR;
When MCDC1 = FALSE, value of all output are are return out of range = 511.9844
2) Can't control value of 2 output SIP_2nd, SIP_Prm= &gt; Them always return default value.</t>
  </si>
  <si>
    <t>Cmt at line 117 for Ut test
Can't cover full MCDC at line #512 by argument of function 
=&gt;Owner confirm no impact</t>
  </si>
  <si>
    <t>Chitra Chandrasekaran (RBEI/EBB7)</t>
  </si>
  <si>
    <t>DIAO Aimei (CC-AS/EVA-SW32-CN)</t>
  </si>
  <si>
    <t>XU Sherry (CC-AS/EVA-SW2-CN)</t>
  </si>
  <si>
    <t>TAO Frank (CC-AS/EVA-SW31-CN)</t>
  </si>
  <si>
    <t>YANG Xianlin (CC-AS/EVA-SW2-CN)</t>
  </si>
  <si>
    <t>TENG Huan (CC-AS/EVA-SW33-CN)</t>
  </si>
  <si>
    <t>SR</t>
  </si>
  <si>
    <t>BSS18</t>
  </si>
  <si>
    <t>CNMS_12-06\CNMS_IPB\rb\as\rbcn\ipb\app\net\RBScl\src\RBA_NDS_Online_Calibration.c</t>
  </si>
  <si>
    <t>CNMS_12-06\CNMS_IPB\rb\as\rbcn\ipb\netpr\src\RBPduHandler_Callouts.c</t>
  </si>
  <si>
    <t>Join from 29-June</t>
  </si>
  <si>
    <t>Join from 21-June to 28-June</t>
  </si>
  <si>
    <t>BSS07</t>
  </si>
  <si>
    <t>-Check plt: Enum variables failed, but enum value is correct.</t>
  </si>
  <si>
    <t>rba\Bldr\config\Infrastruct\rba_AS_HWProt\src\</t>
  </si>
  <si>
    <t>Actual ELOC is 180. Double effort is 360</t>
  </si>
  <si>
    <t>-Actual ELOC is 81</t>
  </si>
  <si>
    <r>
      <rPr>
        <b/>
        <sz val="11"/>
        <color rgb="FFFF0000"/>
        <rFont val="Calibri"/>
        <family val="2"/>
      </rPr>
      <t>CNMS_12-06\CNMS_IPB\rb\as\rbcn\ipb\app\net\RBScl\src\ComScl_Scl_Complex_proc.c</t>
    </r>
  </si>
  <si>
    <t>CNMS_12-06\CNMS_ESP\rb\as\rbcn\esp\dsmpr\RBEMM\src\RBEMM_Project.c</t>
  </si>
  <si>
    <t>CNMS_12-06\CNMS_IPB\rb\as\rbcn\ipb\dsmpr\RBEMM\src\RBEMM_Project.c</t>
  </si>
  <si>
    <t>-I cannot cover MCDC 0-1 at line 55, because it is blocked by the condition at line 52</t>
  </si>
  <si>
    <t>CNMS_12-06\CNMSRPAhevX\rb\as\rbcn\rpahevx\app\net\RBScl\src</t>
  </si>
  <si>
    <t>CNMS_12-06/CNMSRPAhevX/rb/as/rbcn/rpahevx/app/net/RBScl/src/RBRIS_MainHandler.c</t>
  </si>
  <si>
    <t>CNMS_12-06/CNMSRPAhevX/rb/as/rbcn/rpahevx/app/asw/aswif/src_gen/ASWIF_CommonConfig_Project.c</t>
  </si>
  <si>
    <t>CNMS_12-06/CNMS_ESP/rb/as/rbcn/core/app/dcom/RBAPLCust/src/common/RBAPLCUST_ExpectedOBDType.c</t>
  </si>
  <si>
    <t>ACH_AxleControl</t>
  </si>
  <si>
    <t>AcmPs_FilterGradientHyd</t>
  </si>
  <si>
    <t>ArbitrationMzUndersteering</t>
  </si>
  <si>
    <t>BTC_Dyn_MbLimit</t>
  </si>
  <si>
    <t>BTC_ee_Whl_Calculation</t>
  </si>
  <si>
    <t>BTC_GainScheduling</t>
  </si>
  <si>
    <t>BTC_HiMu_Select</t>
  </si>
  <si>
    <t>BTC_Mode_HiWhlRecovery</t>
  </si>
  <si>
    <t>BTC_PIDF_GainComp</t>
  </si>
  <si>
    <t>BTC_PIDF_GainLim</t>
  </si>
  <si>
    <t>BTC_TarSlip_wStall</t>
  </si>
  <si>
    <t>BTC_vSlipTarCalculation</t>
  </si>
  <si>
    <t>cal_hbadpThr_One</t>
  </si>
  <si>
    <t>CRB_BFD_Blending_Ldm_ESPhybrid</t>
  </si>
  <si>
    <t>CRB_BFD_Blending_Ldm_Postproc_ESPhybrid</t>
  </si>
  <si>
    <t>CRB_BFD_RampDownFa</t>
  </si>
  <si>
    <t>CRB_BoundByESPhevConstrains_Preshaping</t>
  </si>
  <si>
    <t>CRB_EndRampBanana</t>
  </si>
  <si>
    <t>CRB_ESPhybrid_OutputInterface</t>
  </si>
  <si>
    <t>CRB_FbHydFaLimit</t>
  </si>
  <si>
    <t>CRB_FbHydMin</t>
  </si>
  <si>
    <t>CRB_FbRegenTargetNoABS_ESPhevX</t>
  </si>
  <si>
    <t>CRB_HydraulicBlending_NoMoreRegenIncrease</t>
  </si>
  <si>
    <t>CRB_InputInterface_DRV_ESPhybrid</t>
  </si>
  <si>
    <t>CRB_InputInterface_ESPhevX</t>
  </si>
  <si>
    <t>CRB_Pressure2Volume</t>
  </si>
  <si>
    <t>CRB_StabilityMargin_InputInterface</t>
  </si>
  <si>
    <t>Criteria_InstabTdcy</t>
  </si>
  <si>
    <t>CTRL_BrakeProcessing</t>
  </si>
  <si>
    <t>CTRL_CepAdjustment</t>
  </si>
  <si>
    <t>CTRL_CepHandler</t>
  </si>
  <si>
    <t>dp2qTgt</t>
  </si>
  <si>
    <t>Dy_Ay_SlopeMeas_Release</t>
  </si>
  <si>
    <t>Dy_HSA_PRExitStrategy</t>
  </si>
  <si>
    <t>ESPhevX_QPumpTarget</t>
  </si>
  <si>
    <t>ESPhevX_VCP_C1_Value_Status_Encoder</t>
  </si>
  <si>
    <t>Estimation_Fn</t>
  </si>
  <si>
    <t>Estimation_Fx_Whl</t>
  </si>
  <si>
    <t>Filter_Ay</t>
  </si>
  <si>
    <t>GRC_pThrMax</t>
  </si>
  <si>
    <t>HBA_Statemachine</t>
  </si>
  <si>
    <t>HBB_pMCControl</t>
  </si>
  <si>
    <t>HBB_Statemachine</t>
  </si>
  <si>
    <t>hbbModeSelector</t>
  </si>
  <si>
    <t>HSV_ThermoProtect</t>
  </si>
  <si>
    <t>InfoLamp_VDC_Nissan</t>
  </si>
  <si>
    <t>LateralAccelerationDriver</t>
  </si>
  <si>
    <t>LDI_AUX_TaskInterpolation</t>
  </si>
  <si>
    <t>MeanOverTime</t>
  </si>
  <si>
    <t>MF_AxeEquiv</t>
  </si>
  <si>
    <t>MF_EquivValidation</t>
  </si>
  <si>
    <t>MTC_BTCSymScaler</t>
  </si>
  <si>
    <t>MTC_DistRejBTC_In</t>
  </si>
  <si>
    <t>MTC_DrvTrainGainComp</t>
  </si>
  <si>
    <t>MTC_ETR_DetectUS</t>
  </si>
  <si>
    <t>MTC_ETR_Gradient</t>
  </si>
  <si>
    <t>MTC_ETR_GradientLimit</t>
  </si>
  <si>
    <t>MTC_ETR_OS_RAHighSlip</t>
  </si>
  <si>
    <t>MTC_ETR_OS_vSlipTarActivation</t>
  </si>
  <si>
    <t>MTC_ETR_OS_vSlipTarCtrl</t>
  </si>
  <si>
    <t>MTC_ETR_OS_vSlipTarCtrlError</t>
  </si>
  <si>
    <t>MTC_ETR_OS_vSlipTarLimGrad</t>
  </si>
  <si>
    <t>MTC_ETR_TarForceFactor</t>
  </si>
  <si>
    <t>MTC_ETR_TrqModeReq</t>
  </si>
  <si>
    <t>MTC_ETR_US_vSlipTarCtrl</t>
  </si>
  <si>
    <t>MTC_ETR_US_vSlipTarCtrlError</t>
  </si>
  <si>
    <t>MTC_I_InitMemory</t>
  </si>
  <si>
    <t>MTC_Info</t>
  </si>
  <si>
    <t>MTC_OnRef</t>
  </si>
  <si>
    <t>MTC_OperationMode_Ramper</t>
  </si>
  <si>
    <t>MTC_OperationMode_TrqMode</t>
  </si>
  <si>
    <t>MTC_PIDF_GainLim</t>
  </si>
  <si>
    <t>MTC_Req</t>
  </si>
  <si>
    <t>MTC_SlipAdj_wTTC</t>
  </si>
  <si>
    <t>MTC_SteadyState</t>
  </si>
  <si>
    <t>MTC_UnstableSlipTar</t>
  </si>
  <si>
    <t>MTC_vBiasing_Axe</t>
  </si>
  <si>
    <t>Negative_MueSplit_Jump</t>
  </si>
  <si>
    <t>Nis_HhcSlopeCorrection</t>
  </si>
  <si>
    <t>5.4</t>
  </si>
  <si>
    <t>4.22</t>
  </si>
  <si>
    <t>1.11</t>
  </si>
  <si>
    <t>1.31.176.0</t>
  </si>
  <si>
    <t>1.18</t>
  </si>
  <si>
    <t>1.29</t>
  </si>
  <si>
    <t>1.21</t>
  </si>
  <si>
    <t>1.50</t>
  </si>
  <si>
    <t>1.7</t>
  </si>
  <si>
    <t>1.70</t>
  </si>
  <si>
    <t>2.2.200.11</t>
  </si>
  <si>
    <t>2.12</t>
  </si>
  <si>
    <t>1.16</t>
  </si>
  <si>
    <t>1.9</t>
  </si>
  <si>
    <t>2.25</t>
  </si>
  <si>
    <t>1.11.1.0</t>
  </si>
  <si>
    <t>6.26.1.0</t>
  </si>
  <si>
    <t>6.1.142.0</t>
  </si>
  <si>
    <t>4.5.112.1</t>
  </si>
  <si>
    <t>1.2.1.0</t>
  </si>
  <si>
    <t>4.1</t>
  </si>
  <si>
    <t>4.5.0.2</t>
  </si>
  <si>
    <t>4.21</t>
  </si>
  <si>
    <t>6.17</t>
  </si>
  <si>
    <t>1.21.176.0</t>
  </si>
  <si>
    <t>1.5.176.0</t>
  </si>
  <si>
    <t>1.13</t>
  </si>
  <si>
    <t>7.1.176.0</t>
  </si>
  <si>
    <t>1.0.112.0</t>
  </si>
  <si>
    <t>rerun</t>
  </si>
  <si>
    <t>REN_CDV</t>
  </si>
  <si>
    <t>MT_089</t>
  </si>
  <si>
    <t>MT_090</t>
  </si>
  <si>
    <t>MT_092</t>
  </si>
  <si>
    <t>MT_112</t>
  </si>
  <si>
    <t>MT_114</t>
  </si>
  <si>
    <t>MT_120</t>
  </si>
  <si>
    <t>MT_130</t>
  </si>
  <si>
    <t>MT_148</t>
  </si>
  <si>
    <t>T206</t>
  </si>
  <si>
    <t>Cannot cover full C0/C1 because of Param1D at line 4</t>
  </si>
  <si>
    <t>Line #23, can't cover case false at Counter+dt_HAL =&lt; 255 because max value of Counter and dt_HAL are 1.275</t>
  </si>
  <si>
    <t>RNM_CMP_Database</t>
  </si>
  <si>
    <t>Yes</t>
  </si>
  <si>
    <t>-Chua peer review</t>
  </si>
  <si>
    <t>MainstreamF30\rb\as\byd\Bydcarbon\app\asw\apbmi\host\PDM\APBHostData_Project_C\SRC\ApbHostData_Project.c</t>
  </si>
  <si>
    <t>MainstreamF30\rb\as\byd\Bydcarbon\app\dsm\RBWarningIndicator\src\Dem_PrjSpecificIndiHandling.c</t>
  </si>
  <si>
    <t>MainstreamF30\rb\as\byd\Bydcarbon\app\dsm\RBDsmSim\RB_SimDsmCfg\PRJ_Specific\src\DSMSim_PRJ_Specific.c</t>
  </si>
  <si>
    <t>MainstreamF30\rb\as\byd\Bydcarbon\app\net\RbNetPrj\RBNet_Can\src\NET_AliveCounterLib_CNMS.c</t>
  </si>
  <si>
    <t>MainstreamF30\rb\as\byd\Bydcarbon\app\net\RbNetPrj\RBNet_Can\src\NET_CheckSumLib_CNMS.c</t>
  </si>
  <si>
    <t>MainstreamF30\rb\as\byd\Bydcarbon\app\net\RbNetPrj\RBNet_Can\src\NET_ChecksumLib_CNMS_Crc1850.c</t>
  </si>
  <si>
    <t>MainstreamF30\rb\as\byd\Bydcarbon\app\obd\ObdCvnCalId\src\Obd_CalId.c</t>
  </si>
  <si>
    <t>MainstreamF30\rb\as\byd\Bydcarbon\dsmpr\src\Cubas\ESM\EcuM\src\EcuM_stub.c</t>
  </si>
  <si>
    <t>MainstreamF30\rb\as\byd\core\app\dcom\RBAPLOBD\src\RBAPLOBD_Data.c</t>
  </si>
  <si>
    <t>MainstreamF30\rb\as\byd\core\app\dcom\RBAPLOBD\src\RBAPLOBD_Global.c</t>
  </si>
  <si>
    <t>FAW_MainPath_V2.0_Int\MainstreamF30\rb\as\fawMP\fawcore\app\dcom\RBAPLCust\src\common\RBAPLCUST_CNMSCORE_CallbackFun.c</t>
  </si>
  <si>
    <t>FAW_MainPath_V2.0_Int\MainstreamF30\rb\as\fawMP\fawcore\app\dcom\RBAPLCust\src\common\RBAPLCUST_DiagnosticSessionControl.c</t>
  </si>
  <si>
    <t>FAW_MainPath_V2.0_Int\MainstreamF30\rb\as\fawMP\fawcore\app\dcom\RBAPLCust\src\common\RBAPLCUST_RDBI_InputData.c</t>
  </si>
  <si>
    <t>FAW_MainPath_V2.0_Int\MainstreamF30\rb\as\fawMP\fawcore\app\dcom\RBAPLCust\src\ESP\RBAPLCUST_RoutineControl_ConditionCheck.c</t>
  </si>
  <si>
    <t>FAW_MainPath_V2.0_Int\MainstreamF30\rb\as\fawMP\fawcore\app\dcom\RBAPLCust\src\ESP\RBAPLCUST_WDBI_TPMS.c</t>
  </si>
  <si>
    <t>Actual LOC: 42</t>
  </si>
  <si>
    <t>Actual LOC: 89</t>
  </si>
  <si>
    <t>Actual LOC: 62</t>
  </si>
  <si>
    <t>--Can't cover for true case of if (*length_pu16 &gt; maxLength_u16) at line#91. Because *length_pu16 equal to 0.
- Can't cover for false case of if (retValue == E_OK) ,because  retValue equal to E_OK.</t>
  </si>
  <si>
    <t>Param1D can't cover full C0,C1</t>
  </si>
  <si>
    <t>2 implement sheet</t>
  </si>
  <si>
    <t>too much easy</t>
  </si>
  <si>
    <t>2 data sheet + 2 implementation sheet</t>
  </si>
  <si>
    <t>difficult</t>
  </si>
  <si>
    <t>2 datasheet but too much easy</t>
  </si>
  <si>
    <t>4.5.0.3.142.0 (change trigger)</t>
  </si>
  <si>
    <t>4.21.144.0 ( change trigger Rampoffstate)</t>
  </si>
  <si>
    <t>state machine</t>
  </si>
  <si>
    <t>3 data sheet + 2 implimentation sheet</t>
  </si>
  <si>
    <t>Can't cover outrange max at line #77 because if crb_FbHydTargetRaSamePressureFa = crb_FbHydTargetFaReBalanced*P_Ffa2Fra &gt; 131068 -&gt; crb_FbHydTargetFaReBalanced*P_Ffa2Fra &gt; crb_FbHydTargetRa_unlim -&gt; This line never reach
Can't cover outrange max at line #81,82 because P_Fges2Ffa = (ENV_rWheelRA*ENV_CpFA)/(ENV_rWheelFA*ENV_CpRA+ENV_rWheelRA*ENV_CpFA) (max = 1) and if crb_FbHydTargetFaReBalanced increase, crb_FbHydDelta will decrease</t>
  </si>
  <si>
    <t>-Param1D, Can't cover full C0/C1
Can't cover out max value of ForceRatio at line #12 because maximum value of ayAck.abs()/(muSurfaceEst * P_g) is less than 2560</t>
  </si>
  <si>
    <t>Line #32: Can't cover out range max assignment to t_StartDiffNeeded. Because condition at line #30 and max value of WaitTime is 1.
Line #53: Can't cover out range max  assignment to t_StopDiffNeeded. Because condition at line #51 and max value of P_DiffNeeded_tResetThr is 3.</t>
  </si>
  <si>
    <t>MainstreamF30\rb\as\BYD\core\app\dcom\RBAPLCust\src\RBAPLCUST_BYD_RDBI_NVMData.c</t>
  </si>
  <si>
    <t>rba\Bldr\config\ApplicationLayer\rba_BldrCmp\src\</t>
  </si>
  <si>
    <t>MainstreamF30\rb\as\BYD\Mainstream151\dcompr\src\RBFSWBootInterface_BYD.c</t>
  </si>
  <si>
    <t>Cannot cover MCDC case: TXFTXTX,TXFTXFT,FTFFFXX,FTFFFXX,FFXTXTX,FFXTXFT for (FS_hbbMode == HBBandHBC)  at line 27 because limited condition at line 19 and 20</t>
  </si>
  <si>
    <t>VLC_AxBaseValues_APA</t>
  </si>
  <si>
    <t>-can’t cover case (F || F) of decision else if ((C_OK_ValidValue_u8 != ls_SCL_OK_u8) ||(C_TRIM_ValidValue_u8 != ls_SCL_TRIM_u8)) at line #314. These conditions can not be false simultaneously</t>
  </si>
  <si>
    <t>Can't cover outrange max at line #42,#53 because P_Fges2Fra = (ENV_rWheelFA*ENV_CpRA)/(ENV_rWheelFA*ENV_CpRA+ENV_rWheelRA*ENV_CpFA) (max = 1) -&gt; crb_FbTargetRa = crb_FbTarget * P_Fges2Fra, crb_FbRegenTargetIdeal = crb_dFbTarget * P_Fges2Fra never &gt; 131068</t>
  </si>
  <si>
    <t>Lock version can't save result to TCM sever</t>
  </si>
  <si>
    <t>- No function to test</t>
  </si>
  <si>
    <t>Line #14, condition " dq==0 &amp;&amp; qTgtHelp!=qTgt " can't be true.Because, if dq==0, value of qTgtHelp will be equal qTgt ( at line dq = FilterCoef*(qTgtHelp - qTgt) FilterCoef can't euqal 0 by range ).
Line #16 and line #20, cover for MCDC with case qTgt less than 0. Because qTgt can't less than 0 (base on value range); qTgt = qTgt + dq ( in line #12 we have dq = FilterCoef*(qTgtHelp - qTgt) ) =&gt; qTgt can't less than 0 when plus to FilterCoef*(qTgtHelp - qTgt).</t>
  </si>
  <si>
    <t>Line #9, value of ClutchEngPoint can't less than 0. Because ClutchEngPoint, C_ClutchFilterConstantCEP, ClutchEngPointEst, ClutchEngPoint greater than 0 and C_ClutchFilterConstantCEP less than 1.</t>
  </si>
  <si>
    <t>Can't cover division by zero at line #16 because NrSteps is non-calibration value
'Can't cover outrange max at line #16 because delta = (in_SlowTask(max: 30000) - out_FastTask(min: -200))/NrSteps (min: 2) never &gt; 30000</t>
  </si>
  <si>
    <t>-Can't cover max value of vSlipTarMinModeOffSet_OS at line #12. Because method Ps_MTC_ETR_OS_vSlipTarMinOffset() of subclass _Ps_Switcher can return value greater than 1280
Parm2D can't cover full C0/C1</t>
  </si>
  <si>
    <t>rb\as\gaig\A12ESP\dsmpr\src</t>
  </si>
  <si>
    <t>rb\as\gaig\A12ESP\dsmpr\src\RBEMM</t>
  </si>
  <si>
    <t>Reuse OPL
-Update path</t>
  </si>
  <si>
    <t>No impact
-Update path</t>
  </si>
  <si>
    <t>-Update path</t>
  </si>
  <si>
    <t>ParkFcnApbActuatorFdbck</t>
  </si>
  <si>
    <t>- Cannot cover hbbpActlevel + C_hbbActLevel &lt; -640 at line 21 because P_hbbActLevel always greater than 0 ( C_hbbActLevel = P_hbbActLevel)
- Cannot cover out range max at line 42 because hbbMaxCurrPressdiff always greater than hbbCurrMaxpMC
- Cannot cover (hbbpTargetLim -(hbbpTargetk1-hbbpTarget)) &gt; 12800 at line 88 because (hbbpTargetk1-hbbpTarget) alway greater than 0 following codition at line 26
- Cannot cover out range max min at line 40 because C_hbbMaxAllowedRed = P_hbbMaxAllowedRed *  0.01
- Cannot cover full C0/C1 because of Param1D at line 22, 43, 62</t>
  </si>
  <si>
    <t>Line #35: Can't cover out range max value assignment to ee_Whl. Because when the condition at line #33 is TRUE and variable "aRelLocF_Whl" less than variable "aWhl_Min" and max value of "aWhl_Min" is 20.
Line #41: Can't cover out range min value  assignment to ee_Whl. Because when the condition at line #39 is TRUE =&gt; variable "aRelLocF_Whl" greater than "aWhl_Max".</t>
  </si>
  <si>
    <t>Can't division by zero at line #15,#31 because T_Trigger += P_dT_TCS (value always equal to 0.02) &gt; 0
Can't cover outrange max at line #13 because if T_Trigger = 10 (max value) -&gt; line #9 false -&gt; this line never reach
Can't cover outrange max of In_Sum = In_Sum + In * P_dT_TCS; at line #30 because In_Sum always equal to 0 (at line #26)
Can't cover outrange max of Out = In_Sum / T_Trigger at line #31 because  Out = In_Sum / T_Trigger = In * P_dT_TCS/T_Trigger = In_Sum (T_Trigger = P_dT_TCS at line #29)</t>
  </si>
  <si>
    <t>206370_BYD_ESP9.3_New_Hybrid_MS15.1_BSS19</t>
  </si>
  <si>
    <t>216916_FAW_E115_L3_ESPhev_APB(CBi)_BL70_STRFAW_C302</t>
  </si>
  <si>
    <t>GEELY_BX11ES9.3HD_ECR1_BL01</t>
  </si>
  <si>
    <t>BYD_IPB_SW_Mainstream_BL06_SP1</t>
  </si>
  <si>
    <t>rb\as\BYD\Mainstream151\app\dsm\RBVAR\src</t>
  </si>
  <si>
    <t>rb\as\gaig\core\app\net\RBScl\src</t>
  </si>
  <si>
    <t>rb\as\BYD\ipb\app\net\RBScl_TPMS\src</t>
  </si>
  <si>
    <t>RBVAR_IDDefinitionTable_PROJECT.c</t>
  </si>
  <si>
    <t>AVH_ActiveLock_FAW</t>
  </si>
  <si>
    <t>HDC_CrawlSelfEnable</t>
  </si>
  <si>
    <t>HDC_vDriverMin</t>
  </si>
  <si>
    <t>HDC_Crawl</t>
  </si>
  <si>
    <t>VLC_SpeedLimitCheck_AP</t>
  </si>
  <si>
    <t>APA_VlcReqMainStateMapping</t>
  </si>
  <si>
    <t>CLD_TRC_Feedforward</t>
  </si>
  <si>
    <t>VLC_BrakeReleaseReq</t>
  </si>
  <si>
    <t>VLC_DriveOffConfig_APA</t>
  </si>
  <si>
    <t>CDD_SsmStateReq</t>
  </si>
  <si>
    <t>TPMS_Setting_Project.c</t>
  </si>
  <si>
    <t>Low_Veh_Control_GAC</t>
  </si>
  <si>
    <t>DTCvWhlToAxleAlloc</t>
  </si>
  <si>
    <t>BSS19</t>
  </si>
  <si>
    <t>BYD_ELRC_ESP93_Int</t>
  </si>
  <si>
    <t>MA Python (CC-AS/EVA-SW31-CN)</t>
  </si>
  <si>
    <t>FAW_MainPath_V2.0_Int\MainstreamF30\rb\as\cnms_core\app\net\scl\src\Callout_Functions\RBA_NDS_HBB_Callout.c</t>
  </si>
  <si>
    <t>FAW_MainPath_V2.0_Int\MainstreamF30\rb\as\cnms_core\app\net\scl\src\Steering\SAS_Functions.c</t>
  </si>
  <si>
    <t>AVH_ECU_CSW_BB00001.axl</t>
  </si>
  <si>
    <t/>
  </si>
  <si>
    <t>BL70_STRFAW_C302</t>
  </si>
  <si>
    <t>ESP93hevXEncapSWCust_ECU_CSW_BB97468.axl</t>
  </si>
  <si>
    <t>HOU Jue (CC-AS/EVA-SW2-CN)</t>
  </si>
  <si>
    <t>1553109.zip</t>
  </si>
  <si>
    <t>GUO Sasa (CC-AS/EVA-SW3-CN)</t>
  </si>
  <si>
    <t>BYD_IPB_BL05_Int</t>
  </si>
  <si>
    <t>BL06_SP1</t>
  </si>
  <si>
    <t>DtfDtcDte20msESP_ECU_CSW_BB00001.axl</t>
  </si>
  <si>
    <t>1.3.147303.0.1.0</t>
  </si>
  <si>
    <t>1.11.147303.7.1.0</t>
  </si>
  <si>
    <t>4.6.1473030.0</t>
  </si>
  <si>
    <t>1.3.104.8.1473030.0</t>
  </si>
  <si>
    <t>1.7.147303.1</t>
  </si>
  <si>
    <t>1.7.146314.0</t>
  </si>
  <si>
    <t>3.9.146314.0</t>
  </si>
  <si>
    <t>4.2.315.0.1.0.315.1.1.2</t>
  </si>
  <si>
    <t>3.3.315.2.1.1.315.0</t>
  </si>
  <si>
    <t>3.3.315.0</t>
  </si>
  <si>
    <t>HUANG Shuai (CC-AS/EVA-SW1-CN)</t>
  </si>
  <si>
    <t>Can’t cover case default for switch case "LowMuSideIs" at line #28. Because type of "LowMuSideIs" is enum</t>
  </si>
  <si>
    <t>Can't cover outrange max of Mass = P_m_Vehicle_Empty * (1-P_Co_GrossVehicleMass) + P_m_Vehicle_Loaded * P_Co_GrossVehicleMass at line #25 because Mass = 8000*(1-1) + 10000*1 = 10000 (Mass's max value)</t>
  </si>
  <si>
    <t>rba\Bldr\config\ApplicationLayer\rba_BldrCmp\src</t>
  </si>
  <si>
    <t>Line #61: Can't cover out range max value assignment to tHoldMb. Because the condition "(tHoldMb &lt; P_HoldBrakeTorque_TimeDuration)" at line #58.</t>
  </si>
  <si>
    <t xml:space="preserve">-Can’t cover full MCDC at line#21 with case (T&amp;&amp;F) and line#25 with case (F&amp;&amp;T) because it make MCDC at line#17 is true, so two MCDCs do not appear.Can’t cover full C1 at line#29 with case (F) because all test case, which take this condition to FALSE, ,make MCDC at line#21 and line#25 are true.
</t>
  </si>
  <si>
    <t>-Ower comfirm it can be ignore</t>
  </si>
  <si>
    <t>-Param1D. Can't cover full C0/C1
-Can't cover max and min value of eYr_OS_Ack at line #57 and line #67, can't cover min and max value of eYr_OS_Ay at line #58 and #68. Because when condition if (Yr &gt; 0) is TRUE =&gt; Yr is in range [0; 2], YrTar_FromAck is  in range [0; 2]; YrTar_FromAy is in range [0; 2] =&gt;eYr_OS_Ack = Yr - YrTar_FromAck is in range [0;2] and eYr_OS_Ay = Yr - YrTar_FromAy is in range [0;2]</t>
  </si>
  <si>
    <t>Can't cover division by zero of Co_BTCSymScaleRaw_Axe = (eSlow / eFast).max(0); at line #24 because eFast = (vFast - vTar).max(0.01); always &gt; 0
Can't cover outrange of Co_BTCSymScaleRaw_Axe = (eSlow / eFast).max(0) at line #24 because vFast always &lt;= vSlow -&gt; eSlow &lt;= eFast -&gt; Co_BTCSymScaleRaw_Axe max value = 1</t>
  </si>
  <si>
    <t xml:space="preserve">-Param1D. Can't cover full C0/C1
-Can't cover minimum value of Ratio_YrAckMu at line #52 . Because YrAck.abs()/Yr_FromMuSurface is always greater or equal 0
</t>
  </si>
  <si>
    <t>Case state_inactiv:
+Transition from state_inactiv to state_standard:
 In line#41 of the entry of state_standard unable to get the value of "hbbpTargetnolimit" as the result when "LDMpDriverAct.max(hbbpTargetnolimit)" due to the line#13 exit of state_inactiv "hbbpTargetnolimit = LDMpDriverAct"
 In line#41 of the entry of state_standard unable to cover the out of range min because this equaltion is the filter
Case state_rampoff:
+Transition from state_rampoff to state_standard:
 In line#41 of the entry of state_standard unable to cover the out of range min because this equaltion is the filter
+Static of state_rampoff:
 In line#63 unable to cover out range max and min because this equaltion is the filter
 In line#67 unable to cover out range max because this equaltion is the filter
 In line#34 of the entry of state_rampoff unable to cover the out of range min because this equaltion is the filter
Case state_standard:
+Entry of state_rampoff:
 In line#75 unable to cover out range max and min because this equaltion is the filter
 In line#79 unable to cover out range max because this equaltion is the filter
+Static of state_standard:
 In line#21 unable to cover out range max and min because this equaltion is the filter
 In line#40, #41 unable to cover out range min because this equaltion is the filter
 In line#62 unable to cover out range max and min because this equaltion is the filter
 In line#63 unable to cover out range min because this equaltion is the filter
 In line#101 unable to cover out range max because this equaltion is the filter
 In line#102 unable to cover out range max and min because this equaltion is the filter
_ Cannot cover MCDC for false case (hbbpTargetRaw - C_hbbThreshold_pTargetRawUp) &lt;= hbbpTargetnolimit) at Static (state "state_standard"): line #47 because when it false =&gt; codition at line 24 true =&gt; line 47 never reach</t>
  </si>
  <si>
    <t>-Wrong component
from Bldr_FOTON to Bldr</t>
  </si>
  <si>
    <t>rba\Bldr\bmgr\src\</t>
  </si>
  <si>
    <t>rba\Bldr\bldr\src\</t>
  </si>
  <si>
    <t>-Actual ELOC is 111</t>
  </si>
  <si>
    <t>-Actual ELOC is 109</t>
  </si>
  <si>
    <t>MainstreamF30\rb\as\BYD\Mainstream151\app\dsm\RBVAR\src\RBVAR_IDDefinitionTable_PROJECT.c</t>
  </si>
  <si>
    <t>Actual LOC: 269. Reuse OPL</t>
  </si>
  <si>
    <t>216997_FAW_E115_L3_IB2_BL70_SP01_STRFAW_C402</t>
  </si>
  <si>
    <t>216916_FAW_E115_L3_ESPhev_APB(CBi)_BL70_SP01_STRFAW_C302</t>
  </si>
  <si>
    <t>HHT_VX1_iBooster_Gen2_BL2.1</t>
  </si>
  <si>
    <t>\RBAPLCust\src\common\RBAPLCUST_WDBI_NVMData.c</t>
  </si>
  <si>
    <t>\RBAPLCust\src\common\RBAPLCUST_RDBI_SpeedInfo.c</t>
  </si>
  <si>
    <t>\RBAPLCust\src\common\RBAPLCUST_ClearDiagnosticInformation.c</t>
  </si>
  <si>
    <t>\RBAPLCust\src\common\RBAPLCUST_GeneralFunctions.c</t>
  </si>
  <si>
    <t>\RBAPLCust\src\ESP\RBAPLCUST_RoutineControl_LTCResetProcessYRS.c</t>
  </si>
  <si>
    <t>\RBAPLCust\src\common\RBAPLCUST_CNMSCORE_CallbackFun.c</t>
  </si>
  <si>
    <t>\RBAPLCust\src\ESP\RBAPLCUST_RDBI_SystemSensor.c</t>
  </si>
  <si>
    <t>\RBAPLCust\src\ESP\RBAPLCUST_RoutineControl_ConditionCheck.c</t>
  </si>
  <si>
    <t>\ObdCvnCalId\src\Obd_CalId.c</t>
  </si>
  <si>
    <t>\rb\as\hht\core\app\dcom\RBAPLCust\src\ESP: RBAPLCUST_HHT_RBDI_NVM.c</t>
  </si>
  <si>
    <t>\rb\as\hht\core\app\dcom\RBAPLCust\src\iBooster: RBAPLCUST_HHT_RBDI_NVM.c</t>
  </si>
  <si>
    <t>[No1]: Line #135: (RBAPLCUST_RollerBenchSessionState == RBAPLCUST_RollerBenchSessionState_NOT_ACTIVE) and (RBAPLCUST_RollerBenchSessionState != RBAPLCUST_RollerBenchSessionState_NOT_ACTIVE)
Detail: Can't cover full MCDCs at line #130 case (F&amp;&amp;?)(F&amp;&amp;?) because decision (RBAPLCUST_RollerBenchSessionState == RBAPLCUST_RollerBenchSessionState_NOT_ACTIVE) and (RBAPLCUST_RollerBenchSessionState != RBAPLCUST_RollerBenchSessionState_NOT_ACTIVE) are conflict.</t>
  </si>
  <si>
    <t>rowndown</t>
  </si>
  <si>
    <t>Line #21: Can't cover out range min, max value of PID_Kp. Because:
       + If "Kp_Target == PID_Kp": =&gt; At line #21: = "PID_Kp" (Local as input)
       + If "Kp_Target &gt; PID_Kp" and "Kp_Target - PID_Kp &lt;=P_BTC_KpKdSlopeLim": :=&gt; At line #21: = (Kp_Target - PID_Kp) - 0 + PID_Kp = Kp_Target
       + If "Kp_Target &gt; PID_Kp" and "Kp_Target - PID_Kp &gt; P_BTC_KpKdSlopeLim": =&gt; At line #21: = P_BTC_KpKdSlopeLim - 0 + PID_Kp &lt; Kp_Target
       + If "Kp_Target &lt; PID_Kp" and "PID_Kp - Kp_Target &lt;=P_BTC_KpKdSlopeLim": =. At line #21 = 0 - (PID_Kp - Kp_Target) + PID_Kp = Kp_Target
       + If "Kp_Target &lt; PID_Kp" and "PID_Kp - Kp_Target &gt; P_BTC_KpKdSlopeLim": =. At line #21 = 0 - P_BTC_KpKdSlopeLim + PID_Kp &lt; Kp_Target
Line #23: Can't cover out range min, max value of PID_Kd. Because:
       + If "Kd_Target == PID_Kd": =&gt; At line #23: = "PID_Kd" (Local as input)
       + If "Kd_Target &gt; PID_Kd" and "Kd_Target - PID_Kd &lt;=P_BTC_KpKdSlopeLim": :=&gt; At line #23: = (Kd_Target - PID_Kd) - 0 + PID_Kd = Kd_Target
       + If "Kd_Target &gt; PID_Kd" and "Kd_Target - PID_Kd &gt; P_BTC_KpKdSlopeLim": =&gt; At line #23: = P_BTC_KpKdSlopeLim - 0 + PID_Kd &lt; Kd_Target
       + If "Kd_Target &lt; PID_Kd" and "PID_Kd - Kd_Target &lt;=P_BTC_KpKdSlopeLim": =. At line #23 = 0 - (PID_Kd - Kd_Target) + PID_Kd = Kd_Target
       + If "Kd_Target &lt; PID_Kd" and "PID_Kd - Kd_Target &gt; P_BTC_KpKdSlopeLim": =. At line #23 = 0 - P_BTC_KpKdSlopeLim + PID_Kd &lt; Kd_Target</t>
  </si>
  <si>
    <t>DcmAppl_UserServiceModeRuleService.c</t>
  </si>
  <si>
    <t>RBAPLCUST_RDBI_SpeedInfo.c</t>
  </si>
  <si>
    <t>RBAPLCUST_ClearDiagnosticInformation.c</t>
  </si>
  <si>
    <t>RBAPLCUST_GeneralFunctions.c</t>
  </si>
  <si>
    <t>RBAPLCUST_RoutineControl_LTCResetProcessYRS.c</t>
  </si>
  <si>
    <t>RBAPLCUST_RDBI_SystemSensor.c</t>
  </si>
  <si>
    <t>RBAPLCUST_HHT_RBDI_NVM.c</t>
  </si>
  <si>
    <t>BB99185</t>
  </si>
  <si>
    <t>BB99180</t>
  </si>
  <si>
    <t>BB80428</t>
  </si>
  <si>
    <t>BL70_SP01_STRFAW_C402</t>
  </si>
  <si>
    <t>BL70_SP01_STRFAW_C302</t>
  </si>
  <si>
    <t>HHT_VX1_IB2_Carbon_Int</t>
  </si>
  <si>
    <t>HE Qi (CC-AS/EVA-SW42-CN)</t>
  </si>
  <si>
    <t>LI Jianming (BEG/ESW-CN)</t>
  </si>
  <si>
    <t>Param 1D can't cover full C0/C1
Can't cover MCDC TXFFF of else if (    ((OpMode_Axe_K1 == Off) || (OpMode_Axe_K1 == ETR_US_TrqMode))
    &amp;&amp; ((OpMode_Axe == HotStartPID) || (OpMode_Axe == ColdStartPID) || (OpMode_Axe == Passive))) at line #97 because OpMode_Axe had only 6 value and if OpMode_Axe = ETR_US_TrqMode,Off or RampOff, this line will never reach
Can't cover outrange max and outrange min at line #104 because:
MScaled_DistRejBTC_Axe = (MRaw_DistRejBTC_Axe (range: 0 - 60000) * DistRejBTC_Gain (range : 0-1)).min(P_DistRejBTC_MUpLim(range: 0 - 10000)) -&gt; MScaled_DistRejBTC_Axe &gt; 0 -&gt; 0 &lt; MScaled_DistRejBTC_Axe&lt; 30000
 + If MScaled_DistRejBTC_Axe = 30000, M_DistRejBTC_Axe = 30000 -&gt; M_DistRejBTC_Axe = 30000 + 0 -  P_DistRej_NegGradLim (range : 5-200) &lt; 30000
 + If MScaled_DistRejBTC_Axe = 0, M_DistRejBTC_Axe = 30000 -&gt; M_DistRejBTC_Axe = 30000 + 0 -  P_DistRej_NegGradLim (range : 5-200) &lt; 30000
 + If MScaled_DistRejBTC_Axe = 30000, M_DistRejBTC_Axe = -30000 -&gt; M_DistRejBTC_Axe = -30000 + P_DistRej_PosGradLim(range : 5-200) - 0  &gt; -30000
 + If MScaled_DistRejBTC_Axe = 0, M_DistRejBTC_Axe = -30000 -&gt; M_DistRejBTC_Axe = -30000 + P_DistRej_PosGradLim(range : 5-200) - 0 &gt; -30000</t>
  </si>
  <si>
    <t>Cannot cover para2D in Ascet 6.1.4
Line #4, with math operation " volume = C_Stroke2Volume * stroke " can not greater than 32767. Because:
 -  " stroke " with maximum value is 25600 
 -  " C_Stroke2Volume =  ( ( Pi / 4 ) * P_MC_Diameter_C2 *P_MC_Diameter_C2) * CRB_mm3_2_ml " with maximum value of " P_MC_Diameter_C2 " lead to maximum value of " C_Stroke2Volume " = 1.256637061</t>
  </si>
  <si>
    <t>BYD_ELRC_ESP93_Int\MainstreamF30\rb\as\BYD\Mainstream151\app\dsm\RBVAR\src\RBVAR_SystemStateManagement_PROJECT.c</t>
  </si>
  <si>
    <t xml:space="preserve">Param 1D,2D can't cover full C0/C1
Can't cover outrange max of Grad_vGiAck_ETR at line #54 because if Grad_vGiAck_ETR &gt; 20 -&gt; Grad_vGiAck_ETR &gt; Grad_vGiAckF_ETR max value -&gt; this line never reach
Can't cover  division by zero at line at line #68 because tFil_MotRampDown = tFil_MotRampDown.max(P_TCS_dT( = 0.02 - non-calibration value))  -&gt; tFil_MotRampDown always &gt; 0
Can't cover outrange max  at line #68 because FilCo_MotRampDown (range: 0.010009765625 - 1) = P_TCS_dT/tFil_MotRampDown = 0.02/(range: 0.02-5) -&gt; max = 1. </t>
  </si>
  <si>
    <t>-Max value and tolerance of imported parmmetter is conflict in ASCET</t>
  </si>
  <si>
    <t>-Waiting owmer confirm</t>
  </si>
  <si>
    <t>Can't cover outrange max at line #36 because ForceFactor_GradLim = (ForceFactor_GradLim_K1 (max : 1) + ForceFactor_MaxStep).max(ForceFactor_Tar(max: 1)) = (1+ ForceFactor_FilStepSize.min(-ForceFactor_MinCycleStep(range:0 -  0.0400390625))).max(1) = (1+1.min(0))).max(1)) = 1</t>
  </si>
  <si>
    <t>-Have issue with tolerance and waiting owner comfirm.
- Check Plt Fail for parameter with type is enum because this is issue by tool</t>
  </si>
  <si>
    <t>Cannot cover para2D in Ascet 6.1.4
Line #9, InstabilTdz_Offs * (IncreaseRate.min(1.0)) can't less than -131072</t>
  </si>
  <si>
    <t>Cannot cover para2D in Ascet 6.1.4</t>
  </si>
  <si>
    <t>Param1D, Can't cover 100% C0/C1
Can't cover Full MCDC at line #20. Because line #27 and #28 can't be TRUE at the same time.</t>
  </si>
  <si>
    <t>-Param1D canr't cover full C0/C1
Can't cover full MCDC at line #7, line #60 and line #83. Because the conditions contain StateDrvUnit_FA are conflict</t>
  </si>
  <si>
    <t>Line #12, can't cover case (TCSPlus_DelayCounter + C_dT_TCS) &gt; C_TCSPlus_DmgCounter_Tempo_Count_Ph1 because when TCSPlus_DelayCounter = C_TCSPlus_DmgCounter_Tempo_Count_Ph1 =&gt; condition at line #10 FALSE =&gt; line #12 can't be reached.</t>
  </si>
  <si>
    <t>-Max, min and tolerance for C_HdcVMinBackwardNormal_OffRoad, C_HdcVMinForwardNormal, C_HdcVMinForwardNormal_OffRoad, vMinNormal…Because with your database range for these from 0.0 to 5.6 but when use tool range from 0.0 to 5.6015625</t>
  </si>
  <si>
    <t>Entry state_1_MaxDeceleretion:
 + Line#17: cannot cover true case due to line#7
 + Line#47: cannot cover OORMax due to line#5
Entry state_3_ShutDown:
 + Line#28: cannot cover OORMax due to line#22
Entry state_2_FadeOut:
 + Line#10: cannot cover case vFzRef lower than 0 due to condition in triggerShutDownstate
 + Line#21: cannot cover true case due to line#5
 + Line#27: cannot cover true case  due to line#7
 + Line#36: cannot cover case HbatPh2max equal to 0 due to line#10 and line#34; cannot cover OORMax and OORMin because HbaPhaseTimer &lt; HbatPh2max
 + Line#59: cannot cover OORMax due to condition line#53
 + Line#62: cannot cover OORMax and OORMin due to limitation in line#36
 + Line#65: cannot cover OORMax and OORMin due to limitation in line#62
 + Line#72: cannot cover OORMax due to line#12
 + Cannot cover out maxmin  Entry (state "state_2_FadeOut"): line #36 because HbaPhaseTimer always equal to 0 at line 12
  =&gt; HbaKCpVorAx = (( HbatPh2max - HbaPhaseTimer)  / HbatPh2max) always equal to 1
Entry state_4_Adaptation:
 + Line#15: cannot cover OORMax due to line #8
 + Line#19: cannot cover true case due to line#4
 + Line#31: cannot cover OORMax and OORMin due to line#29
Entry (state "state_0_StandBy
 + cannot cover MCDC case FX at line 41 because HbaEnable always greater than 0
Static state_4_Adaptation:
 + Line#23: cannot cover OORMax and OORMin because it is a filter
Static state_2_FadeOut:
 + Line#20: cannot cover case when HbatPh2max= 0 due to condition at line#8 ; cannot cover OORMax and OORMin because HbaPhaseTimer &lt; HbatPh2max
 + Line#41: cannot cover OORMax due to condition at line#35
 + Line#44: cannot cover OORMax and OORMin due to limitation of HbaKCpVorAx in condition at line#18
 + Line#47: cannot cover OORMax and OORMin due to line#44
 + Line#52: cannot cover OORMax and OORMin because it is a filter 
Cannot cover MCDC case F-X for  Entry (state "state_0_StandBy"): line #41 because HbaEnable always greater than 0
Cannot cover full CO/C1 because of param1D</t>
  </si>
  <si>
    <t>Line #26 , value of l_CounterPhase1_total can't less than 0 and can't greater than 10000
Line #37, value of l_timer can't reach 2000, Because condition at lỉe #5 will FALSE
Line #77, value of l_TCSPlus_T_Relaxation_Counter can't greater than C_TCSPlus_RelaxationTime, Because condition at line #64 will TRUE, and line #77 can't be reached</t>
  </si>
  <si>
    <t>- At line #45 (Timer_Split_HC -= dt) can't cover with case out of min value for Timer_Split_HC because local parameter dt have default value and always equal 0.005 and Timer_Split_HC is limit value by condition at line #43.
- This class have param1D =&gt; Can't cover fully C0/C1</t>
  </si>
  <si>
    <t>#line13</t>
  </si>
  <si>
    <t>-Owner confirm no impact,Check plt: Enum variables failed, but enum value is correct.</t>
  </si>
  <si>
    <t>Param1D can't cover full C0,C1
Line #84: Can't cover out range max value of t_BuildUp. Because max value of P_LongTimeBuildUp_tSet is 2 and imported dT_TCS non-calib.
Line #141: Can't cover out range max value of t_OnRef. Because max value of P_OnRef_tSet is 2 and  imported dT_TCS non-calib.</t>
  </si>
  <si>
    <t>Param1D,2D: can't cover full C0,C1
Line #54: Can't cover out range min value of dMzi_RA. Because the condition at line #4 (dMz &gt; 0) and max value of dMzi_FA is 15000.
Line #58: Can't cover out range min value of dMzo_FA. Because dMz &gt; 0 and max value of dMzi_FA at line #54 is equal to dMz. And "dMzi_RA.min(dMzPotentialInc_i_RA+P_dMzOffsUSI)" max value is 15000. =&gt; min value at line #58 := dMz - dMzi_FA - dMzi_RA.min(dMzPotentialInc_i_RA+P_dMzOffsUSI) = dMz - dMz - dMzi_RA = -dMzi_RA</t>
  </si>
  <si>
    <t xml:space="preserve">Double effort 
Please comment follow ASPICE Standard
Wrong database =&gt; Hai confirm =&gt; Updated Esp9wAPBCPEncapSWCust_ECU_CSW_BB95572.axl
Hai re-confirm use VLCAPA_ECU_CSW_BB00001.axl =]]]]
</t>
  </si>
  <si>
    <t>-1. Can't cover min value of VlcAxBaseMax at line 139. Limited by code.
- 2. Can't cover min value of VlcAxBaseMin at line 151. Limited by code.
Owner confirm no impact.</t>
  </si>
  <si>
    <t xml:space="preserve">#Line 193: Can't cover MCDC false case of ValidMTLong == MTLong_Emergency
Detail:
- ValidMTLong need to be equal to MTLong_None or MTLong_Reserved
- Take a look and find that only condition line#73 can do that, but due to condition line#73 =&gt; ValidMTLong must be equal to MTLong_Reserved
- Also need ValidMTLevel == MTLevel_23 but condition line#73 needs ValidMTLevel == MTLevel_12 
=&gt; can't cover MCDC
#Line 205: Can't cover MCDC case ValidMTLong == MTLong_None, because there is no condition that set ValidMTLong to MTLong_None but still keep ValidMTReq is not set to MTReq_None and ValidMTLevel is not set to MTLevel_None </t>
  </si>
  <si>
    <t>- Get assignment phase 1: 12h00 - 7/6/2020 =&gt; Complete ???</t>
  </si>
  <si>
    <t>Cannot cover para1D in Ascet 6.1.4
Cannot cover out range max at line 33 due to maximum value of calculation AccuEmptying_dynamics * (Tau_AccuEmptying_Fast_Invers_Minus_Slow_Invers) + Tau_AccuEmptying_Slow_Invers</t>
  </si>
  <si>
    <t>'Param 1D can't cover full C0/C1
Line #40, Can't cover minimum value of l_wheelCircumference. Because l_wheelCircumference can't reach 0</t>
  </si>
  <si>
    <t>Can't cover case default for switch at line #196 because TargetState had only 3 value.
Can't cover outrange max for function pModel_FL because crb_in_pModel_FL (range: 0-425)  = pModel_FL (range: -20-400) -&gt; crb_in_pModel_FL max = 400
Can't cover outrange max for function pModel_FR because crb_in_pModel_FR (range: 0-425)  = pModel_FR (range: -20-400) -&gt; crb_in_pModel_FR max = 400
Can't cover outrange max for function pModel_RL because crb_in_pModel_RL (range: 0-425)  = pModel_RL (range: -20-400) -&gt; crb_in_pModel_RL max = 400
Can't cover outrange max for function pModel_RR because crb_in_pModel_RR (range: 0-425)  = pModel_RR (range: -20-400) -&gt; crb_in_pModel_RR max = 400</t>
  </si>
  <si>
    <t>Line #543 statement is not covered because type of variable l_MESG_BlaAct_B is boolean and it only 2 value is TRUE or FALSE.
Line #371, l_ESSActive_B can not be other than 0. Because :
 - This variable is local variable so that can not control.
 - From line #330 to line #371, l_ESSActive_B has not been assigned to a number other than 0.
Line #384 #493, l_BLAFailureMonPresent_B has been initial FALSE and has been assigned to TRUE at line #373 #379. So that, l_BLAFailureMonPresent_B can not be FALSE, because:
 - Can not control macros RBFS_BLAFAILUREMONITORING, RBFS_MCB, RBFS_MCB_AVAILABLE and variable l_VehicleCfg_ST to l_BLAFailureMonPresent_B has been assigned to TRUE.
 - This variable is local variable so that can not control.</t>
  </si>
  <si>
    <t>VLCAPA_ECU_CSW_BB00001(1).axl</t>
  </si>
  <si>
    <r>
      <t xml:space="preserve">Double effort 
Please comment follow ASPICE Standard 
</t>
    </r>
    <r>
      <rPr>
        <sz val="11"/>
        <color rgb="FFFFFF00"/>
        <rFont val="Calibri"/>
        <family val="2"/>
      </rPr>
      <t>ignore check PLT because bug tool</t>
    </r>
  </si>
  <si>
    <t>FAW_E115_iBGen2_Int/iBoosterGen2/rb/as/faw/core/app/dcom/Cubas/src/Dcm/DcmAppl_UserServiceModeRuleService.c</t>
  </si>
  <si>
    <t>FAW_E115_iBGen2_Int/iBoosterGen2/rb/as/faw/core/app/dcom/RBAPLCust/src/common/RBAPLCUST_SecurityAccess.c</t>
  </si>
  <si>
    <t>Function error</t>
  </si>
  <si>
    <t>-At line #23:
MTar_RampOff_Veh += M_HotStart_Axe;
Can't cover out of max, min value for MTar_RampOff_Vehdue to it's limit value at the line #20 (MTar_RampOff_Veh = 0.0).
- At line #45:
Can't cover TRUE case for if (FirstCycleRampOff) due to it have limit value at line #18 and #29.</t>
  </si>
  <si>
    <t>Owner confirm no impact</t>
  </si>
  <si>
    <t>Cant cover full C0/C1 because Param 1D</t>
  </si>
  <si>
    <t xml:space="preserve">+At line #30 cant cover out range max for crb_FbTargetDriverRA &gt; 250000 because (P_Fges2Fra
crb_FbTargetDriverRA =  250000.1 = 250000(max).
======
+ At line #46 cant cover max for crb_FbVehicleTargetDrv because at line #43 need condition crb_FbVehicleT
======
+At line #59 cant cover out range max for crb_FbHydTargetRaMin &gt; 250000 because (P_Fges2Fra &lt;= 1) so
crb_FbHydTargetRaMin =  250000.1 = 250000(max).
======
+ At line #160 cant cover because crb_FbTargetDriverRA and crb_FbHydTargetRA same time equal 0, so  if (ce #131.
======
+At line #180 cant cover out range max for crb_FbHydTarget_Ldm because when crb_FbHydTargetFA is max=2500
======
+At line #208 cant cover out range max for
crb_FbHydTargetFA &gt; 250000 because (P_Fges2Fra &lt;= 1) so
crb_FbHydTargetFA =  250000.1 = 250000(max).
</t>
  </si>
  <si>
    <t xml:space="preserve">+At line #56, 59, 68, 71, 74 cant cover out range min (is less than 0) because a_Veh_x, C_TimeHyst, C_Tim
========
+At line #130 cant cover out range max EndRampStartCounter &gt;255 because if C_TimeDeltaICF &gt;255 then cant
========
+At line #223 cant cover FbRegenMaxFK1 &lt; FbRegenMaxF because condition EndRampStarted_B == true.
When EndRampStarted_B == true then goto branch conditon at line #171. Line #191 : FbRegenMaxF = FbRegenMa
</t>
  </si>
  <si>
    <t xml:space="preserve"> Cant cover full C0/C1 because limited of enum (TargetStateCRB &amp; FxTargetDriverQualifier).</t>
  </si>
  <si>
    <t xml:space="preserve">Cant cover full C0/C1 because Param 1D.
</t>
  </si>
  <si>
    <t>[No1]: Line 102: tMTC_StopControl += P_dT_TCS; can not cover because limit assignment of WaitTime_StopControl: range [0, 2], tolerance 0.02; limit assignment of tMTC_StopControl: range [0, 2] tolerance 0.02; P_dT_TCS is non calib with value "0.02" =&gt; Can not cover out range max
[No2]: Line 125: tMTC_StartControl += P_dT_TCS; can not cover because limit assignment of P_eSeverityBasedActivationTime range [0, 1], limit assignment of P_SpeedBasedActivationTime range [0, 5], tMTC_StartControl range [0, 1] tolerance 0.02; P_dT_TCS is non calib with value "0.02" =&gt; Limit assignment ofWaitTime_StartControl range [0, 1]; =&gt; Can not cover out range max
[no3]: This class have param1D =&gt; Can't cover fully C0/C1 coverage</t>
  </si>
  <si>
    <t>-At line #15:
tOnRefSet += P_dT_TCS;
Can't cover out of max range for tOnRefSet due to limit at line #13: if (tOnRefSet &lt; P_OnRef_tSet) with
tOnRefSet with range [0:60], P_OnRef_tSet with range [0:5], P_dT_TCS only have default value = 0.02
-This class have param1D =&gt; Can't cover fully C0/C1 coverage
= This class don't have MCDC</t>
  </si>
  <si>
    <t>At line #20:
PID_Kp += P_MTC_Kp_SlopeLim;
Can't out of range max value for PID_Kpdue to 
+Limit value at line 18: if ((Kp_Target - PID_Kp) &gt; P_MTC_Kp_SlopeLim)
with Kp_Target range [0-100000], PID_Kp range [0-100000], P_MTC_Kp_SlopeLim[0-50]
-At line #26:
PID_Kp -= P_MTC_Kp_SlopeLim;
Can't out of range min value for PID_Kpdue to 
+Limit value at line 24: if ((PID_Kp - Kp_Target) &gt; P_MTC_Kp_SlopeLim)
with Kp_Target range [0-100000], PID_Kp range [0-100000], P_MTC_Kp_SlopeLim[0-50]</t>
  </si>
  <si>
    <t>Re-check save result</t>
  </si>
  <si>
    <t>At line #18:
vSlipTarMinTTC = vSlipTarTTC_Axe * C_TCS_TTC_Range;
Can't cover out of range max value for vSlipTarMinTTC due to:
Limit value for vSlipTarTTC_Axe at line#9 (vRef_Axe * TtcFactorDiff * 0.5)
with vRef_Axe have range [0-100], TtcFactorDiff have range [0-1], C_TCS_TTC_Range only have default value = 1.2
- This class don't have MCDC.</t>
  </si>
  <si>
    <t>At line #16:
tSteadyState += P_dT_TCS;
Can't cover out of range max value for tSteadyState due to it's limit at line #14:
if (tSteadyState &lt; P_MTC_SteadyState_tSet)
with tSteadyState have range [0-60], P_MTC_SteadyState_tSet have range [0-5], P_dT_TCS is only have default value = 0.02</t>
  </si>
  <si>
    <t>- At line #38:
vFBiased_Axe = vGeoCmp_Axe_L.min(vGeoCmp_Axe_R) + eBiasFactor * vGeoCmp_Delta;
Can't cover for out of range max, min value for vFBiased_Axe due to:
It's limit value at the line vGeoCmp_Delta = (vGeoCmp_Axe_L - vGeoCmp_Axe_R).abs;
with vGeoCmp_Axe_L have range[0-100], vGeoCmp_Axe_R have range [0-100], vFBiased_Axe have range [0-100], eBiasFactor have range [0-1].
- This class don't have MCDC.</t>
  </si>
  <si>
    <t>At line #20: Unable to cover case the exceeds maximum and minimum value of the variable AxSensorF because PT1 Filter is applied.
- Line #28: Unable to cover case the exceeds maximum value of the variable AxSensorF because:
   + The condition in line #23 and line #26 is satisfied.
   + The range value of input AxIn: [-30;30].
   + The value of parameter C_OneBit_Ax is only 0.0009765625.
- At line #32: Unable to cover case the exceeds maximum value of the variable AxSensorF because:
   + The condition in line #23 and line #26 is satisfied.
   + The range value of input AxIn: [-30;30].
   + The value of parameter C_OneBit_Ax is only 0.0009765625.</t>
  </si>
  <si>
    <t>Line #3 #6 #9, can not cover case (C_ApbCtrldT * C_ArrSize) = 0, because:
 - Default value of C_ApbCtrldT is 0.02. Imported of C_ApbCtrldT is dT_ApbCtrl with range from 0.02 to 0.02 so that can not assign dT_ApbCtrl to 0.
 - Default value of C_ArrSize is 4 and it is noncalibration.</t>
  </si>
  <si>
    <t>This class have param2D =&gt; Can't cover fully C0/C1 coverage.
This class don't have MCDC.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</si>
</sst>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yy;@"/>
    <numFmt numFmtId="165" formatCode="0.0"/>
  </numFmts>
  <fonts count="3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rgb="FF9C000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Bosch Office Sans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sz val="11"/>
      <color rgb="FFFFFF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8" fillId="0" borderId="0"/>
    <xf numFmtId="0" fontId="10" fillId="7" borderId="0" applyNumberFormat="0" applyBorder="0" applyAlignment="0" applyProtection="0"/>
  </cellStyleXfs>
  <cellXfs count="265">
    <xf numFmtId="0" fontId="0" fillId="0" borderId="0" xfId="0"/>
    <xf numFmtId="0" fontId="5" fillId="0" borderId="0" xfId="0" applyFont="1"/>
    <xf numFmtId="0" fontId="5" fillId="0" borderId="1" xfId="0" applyFont="1" applyBorder="1"/>
    <xf numFmtId="0" fontId="0" fillId="0" borderId="1" xfId="0" applyBorder="1"/>
    <xf numFmtId="0" fontId="5" fillId="0" borderId="1" xfId="0" applyFont="1" applyFill="1" applyBorder="1"/>
    <xf numFmtId="0" fontId="0" fillId="0" borderId="0" xfId="0" applyBorder="1"/>
    <xf numFmtId="14" fontId="0" fillId="0" borderId="0" xfId="0" applyNumberFormat="1"/>
    <xf numFmtId="0" fontId="0" fillId="0" borderId="0" xfId="0" applyNumberFormat="1"/>
    <xf numFmtId="0" fontId="5" fillId="2" borderId="1" xfId="0" applyFont="1" applyFill="1" applyBorder="1" applyAlignment="1">
      <alignment horizontal="center" vertical="center" wrapText="1"/>
    </xf>
    <xf numFmtId="0" fontId="6" fillId="0" borderId="0" xfId="0" applyFont="1"/>
    <xf numFmtId="0" fontId="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quotePrefix="1" applyBorder="1"/>
    <xf numFmtId="0" fontId="0" fillId="0" borderId="1" xfId="0" applyFont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0" borderId="1" xfId="0" quotePrefix="1" applyFont="1" applyBorder="1" applyAlignment="1">
      <alignment horizontal="left" vertical="top"/>
    </xf>
    <xf numFmtId="0" fontId="0" fillId="2" borderId="1" xfId="0" applyFont="1" applyFill="1" applyBorder="1" applyAlignment="1">
      <alignment horizontal="left" vertical="top"/>
    </xf>
    <xf numFmtId="164" fontId="0" fillId="0" borderId="1" xfId="0" applyNumberFormat="1" applyFont="1" applyBorder="1" applyAlignment="1">
      <alignment horizontal="left" vertical="top"/>
    </xf>
    <xf numFmtId="0" fontId="7" fillId="0" borderId="1" xfId="0" applyNumberFormat="1" applyFont="1" applyFill="1" applyBorder="1" applyAlignment="1" applyProtection="1">
      <alignment horizontal="left" vertical="top"/>
    </xf>
    <xf numFmtId="0" fontId="4" fillId="0" borderId="0" xfId="0" applyFont="1" applyAlignment="1">
      <alignment vertical="center"/>
    </xf>
    <xf numFmtId="0" fontId="4" fillId="0" borderId="0" xfId="0" quotePrefix="1" applyFont="1" applyAlignment="1">
      <alignment vertical="center"/>
    </xf>
    <xf numFmtId="0" fontId="0" fillId="0" borderId="0" xfId="0" applyAlignment="1">
      <alignment vertical="top"/>
    </xf>
    <xf numFmtId="0" fontId="9" fillId="2" borderId="1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10" fontId="0" fillId="0" borderId="1" xfId="0" applyNumberFormat="1" applyFont="1" applyBorder="1" applyAlignment="1">
      <alignment horizontal="left" vertical="top"/>
    </xf>
    <xf numFmtId="0" fontId="0" fillId="0" borderId="0" xfId="0" applyFill="1" applyBorder="1" applyAlignment="1">
      <alignment horizontal="right" vertical="center"/>
    </xf>
    <xf numFmtId="10" fontId="0" fillId="0" borderId="0" xfId="0" applyNumberFormat="1" applyFill="1" applyBorder="1" applyAlignment="1">
      <alignment horizontal="center" vertical="center"/>
    </xf>
    <xf numFmtId="164" fontId="0" fillId="0" borderId="0" xfId="0" applyNumberFormat="1"/>
    <xf numFmtId="0" fontId="0" fillId="0" borderId="0" xfId="0" quotePrefix="1"/>
    <xf numFmtId="0" fontId="0" fillId="6" borderId="4" xfId="0" quotePrefix="1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left" vertical="top"/>
    </xf>
    <xf numFmtId="0" fontId="11" fillId="0" borderId="0" xfId="0" applyFont="1"/>
    <xf numFmtId="0" fontId="0" fillId="0" borderId="1" xfId="0" applyBorder="1" applyAlignment="1">
      <alignment horizontal="right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vertical="center"/>
    </xf>
    <xf numFmtId="0" fontId="0" fillId="8" borderId="1" xfId="0" quotePrefix="1" applyFont="1" applyFill="1" applyBorder="1" applyAlignment="1">
      <alignment horizontal="left" vertical="top"/>
    </xf>
    <xf numFmtId="0" fontId="5" fillId="2" borderId="1" xfId="0" applyFont="1" applyFill="1" applyBorder="1" applyAlignment="1">
      <alignment horizontal="left" vertical="top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0" borderId="1" xfId="0" applyFont="1" applyBorder="1" applyAlignment="1">
      <alignment horizontal="left" vertical="top"/>
    </xf>
    <xf numFmtId="0" fontId="5" fillId="0" borderId="1" xfId="0" applyFont="1" applyFill="1" applyBorder="1" applyAlignment="1">
      <alignment horizontal="left" vertical="top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/>
    </xf>
    <xf numFmtId="0" fontId="5" fillId="0" borderId="1" xfId="0" applyFont="1" applyBorder="1" applyAlignment="1">
      <alignment vertical="top"/>
    </xf>
    <xf numFmtId="0" fontId="5" fillId="0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0" borderId="1" xfId="0" applyBorder="1" applyAlignment="1">
      <alignment horizontal="center" vertical="top"/>
    </xf>
    <xf numFmtId="10" fontId="0" fillId="0" borderId="1" xfId="0" applyNumberFormat="1" applyBorder="1" applyAlignment="1">
      <alignment horizontal="center" vertical="top"/>
    </xf>
    <xf numFmtId="0" fontId="0" fillId="3" borderId="1" xfId="0" applyFill="1" applyBorder="1" applyAlignment="1">
      <alignment vertical="top"/>
    </xf>
    <xf numFmtId="0" fontId="5" fillId="0" borderId="0" xfId="0" applyFont="1" applyAlignment="1">
      <alignment vertical="top"/>
    </xf>
    <xf numFmtId="0" fontId="10" fillId="7" borderId="1" xfId="2" applyBorder="1" applyAlignment="1">
      <alignment horizontal="center" vertical="top"/>
    </xf>
    <xf numFmtId="164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16" fontId="0" fillId="0" borderId="0" xfId="0" quotePrefix="1" applyNumberFormat="1" applyAlignment="1">
      <alignment vertical="top"/>
    </xf>
    <xf numFmtId="0" fontId="5" fillId="4" borderId="1" xfId="0" applyFont="1" applyFill="1" applyBorder="1" applyAlignment="1">
      <alignment vertical="top"/>
    </xf>
    <xf numFmtId="0" fontId="12" fillId="2" borderId="0" xfId="0" applyFont="1" applyFill="1"/>
    <xf numFmtId="0" fontId="0" fillId="9" borderId="0" xfId="0" applyFill="1"/>
    <xf numFmtId="0" fontId="0" fillId="4" borderId="1" xfId="0" applyFont="1" applyFill="1" applyBorder="1" applyAlignment="1">
      <alignment vertical="top"/>
    </xf>
    <xf numFmtId="0" fontId="0" fillId="0" borderId="1" xfId="0" quotePrefix="1" applyBorder="1" applyAlignment="1">
      <alignment horizontal="left" vertical="top"/>
    </xf>
    <xf numFmtId="10" fontId="0" fillId="0" borderId="1" xfId="0" quotePrefix="1" applyNumberFormat="1" applyFon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5" fillId="2" borderId="1" xfId="0" applyFont="1" applyFill="1" applyBorder="1" applyAlignment="1">
      <alignment vertical="top"/>
    </xf>
    <xf numFmtId="0" fontId="5" fillId="5" borderId="1" xfId="0" applyFont="1" applyFill="1" applyBorder="1" applyAlignment="1">
      <alignment vertical="top"/>
    </xf>
    <xf numFmtId="0" fontId="13" fillId="0" borderId="1" xfId="0" applyFont="1" applyBorder="1"/>
    <xf numFmtId="0" fontId="0" fillId="5" borderId="1" xfId="0" applyFont="1" applyFill="1" applyBorder="1" applyAlignment="1">
      <alignment horizontal="left" vertical="top"/>
    </xf>
    <xf numFmtId="164" fontId="0" fillId="0" borderId="1" xfId="0" applyNumberFormat="1" applyBorder="1" applyAlignment="1">
      <alignment horizontal="left" vertical="top"/>
    </xf>
    <xf numFmtId="0" fontId="0" fillId="2" borderId="0" xfId="0" applyFill="1"/>
    <xf numFmtId="0" fontId="0" fillId="0" borderId="0" xfId="0" applyFont="1" applyBorder="1" applyAlignment="1">
      <alignment horizontal="left" vertical="top"/>
    </xf>
    <xf numFmtId="0" fontId="0" fillId="11" borderId="1" xfId="0" applyFont="1" applyFill="1" applyBorder="1" applyAlignment="1">
      <alignment horizontal="left" vertical="top"/>
    </xf>
    <xf numFmtId="0" fontId="0" fillId="0" borderId="1" xfId="0" quotePrefix="1" applyFont="1" applyFill="1" applyBorder="1" applyAlignment="1">
      <alignment horizontal="left" vertical="top"/>
    </xf>
    <xf numFmtId="164" fontId="0" fillId="0" borderId="1" xfId="0" applyNumberFormat="1" applyFont="1" applyFill="1" applyBorder="1" applyAlignment="1">
      <alignment horizontal="left" vertical="top"/>
    </xf>
    <xf numFmtId="10" fontId="0" fillId="0" borderId="1" xfId="0" applyNumberFormat="1" applyFont="1" applyFill="1" applyBorder="1" applyAlignment="1">
      <alignment horizontal="left" vertical="top"/>
    </xf>
    <xf numFmtId="0" fontId="14" fillId="0" borderId="0" xfId="0" applyFont="1"/>
    <xf numFmtId="0" fontId="15" fillId="0" borderId="1" xfId="0" applyFont="1" applyFill="1" applyBorder="1" applyAlignment="1">
      <alignment horizontal="left" vertical="top"/>
    </xf>
    <xf numFmtId="0" fontId="0" fillId="0" borderId="0" xfId="0" applyFont="1" applyFill="1"/>
    <xf numFmtId="0" fontId="16" fillId="0" borderId="0" xfId="0" applyFont="1"/>
    <xf numFmtId="0" fontId="17" fillId="2" borderId="1" xfId="0" applyFont="1" applyFill="1" applyBorder="1" applyAlignment="1">
      <alignment horizontal="center" vertical="center" wrapText="1"/>
    </xf>
    <xf numFmtId="0" fontId="7" fillId="12" borderId="1" xfId="0" applyNumberFormat="1" applyFont="1" applyFill="1" applyBorder="1" applyAlignment="1" applyProtection="1">
      <alignment horizontal="left" vertical="top"/>
    </xf>
    <xf numFmtId="0" fontId="0" fillId="0" borderId="1" xfId="0" quotePrefix="1" applyBorder="1" applyAlignment="1"/>
    <xf numFmtId="0" fontId="17" fillId="0" borderId="0" xfId="0" applyFont="1"/>
    <xf numFmtId="0" fontId="0" fillId="0" borderId="1" xfId="0" applyFill="1" applyBorder="1" applyAlignment="1">
      <alignment horizontal="left" vertical="top"/>
    </xf>
    <xf numFmtId="0" fontId="0" fillId="0" borderId="0" xfId="0" applyBorder="1" applyAlignment="1"/>
    <xf numFmtId="0" fontId="0" fillId="0" borderId="0" xfId="0" quotePrefix="1" applyBorder="1" applyAlignment="1"/>
    <xf numFmtId="0" fontId="0" fillId="0" borderId="1" xfId="0" quotePrefix="1" applyFill="1" applyBorder="1" applyAlignment="1"/>
    <xf numFmtId="0" fontId="7" fillId="11" borderId="1" xfId="0" applyNumberFormat="1" applyFont="1" applyFill="1" applyBorder="1" applyAlignment="1" applyProtection="1">
      <alignment horizontal="left" vertical="top"/>
    </xf>
    <xf numFmtId="10" fontId="0" fillId="0" borderId="1" xfId="0" applyNumberFormat="1" applyBorder="1" applyAlignment="1">
      <alignment horizontal="left" vertical="top"/>
    </xf>
    <xf numFmtId="0" fontId="0" fillId="0" borderId="1" xfId="0" quotePrefix="1" applyNumberForma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left" vertical="top"/>
    </xf>
    <xf numFmtId="0" fontId="5" fillId="5" borderId="1" xfId="0" quotePrefix="1" applyFont="1" applyFill="1" applyBorder="1" applyAlignment="1">
      <alignment horizontal="left" vertical="top"/>
    </xf>
    <xf numFmtId="164" fontId="0" fillId="5" borderId="1" xfId="0" applyNumberFormat="1" applyFont="1" applyFill="1" applyBorder="1" applyAlignment="1">
      <alignment horizontal="left" vertical="top"/>
    </xf>
    <xf numFmtId="0" fontId="5" fillId="5" borderId="1" xfId="0" applyFont="1" applyFill="1" applyBorder="1" applyAlignment="1">
      <alignment horizontal="left" vertical="top"/>
    </xf>
    <xf numFmtId="0" fontId="0" fillId="0" borderId="7" xfId="0" applyBorder="1"/>
    <xf numFmtId="0" fontId="18" fillId="4" borderId="1" xfId="0" applyFont="1" applyFill="1" applyBorder="1" applyAlignment="1">
      <alignment vertical="top"/>
    </xf>
    <xf numFmtId="0" fontId="5" fillId="0" borderId="1" xfId="0" quotePrefix="1" applyFont="1" applyFill="1" applyBorder="1" applyAlignment="1">
      <alignment horizontal="left" vertical="top"/>
    </xf>
    <xf numFmtId="0" fontId="19" fillId="0" borderId="0" xfId="0" applyFont="1"/>
    <xf numFmtId="0" fontId="19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 wrapText="1"/>
    </xf>
    <xf numFmtId="0" fontId="20" fillId="0" borderId="0" xfId="0" quotePrefix="1" applyFont="1"/>
    <xf numFmtId="0" fontId="0" fillId="0" borderId="0" xfId="0" applyFont="1" applyBorder="1" applyAlignment="1"/>
    <xf numFmtId="0" fontId="0" fillId="0" borderId="1" xfId="0" quotePrefix="1" applyBorder="1" applyAlignment="1">
      <alignment horizontal="left"/>
    </xf>
    <xf numFmtId="0" fontId="7" fillId="13" borderId="1" xfId="0" applyNumberFormat="1" applyFont="1" applyFill="1" applyBorder="1" applyAlignment="1" applyProtection="1">
      <alignment horizontal="left" vertical="top"/>
    </xf>
    <xf numFmtId="0" fontId="0" fillId="0" borderId="0" xfId="0" quotePrefix="1" applyBorder="1" applyAlignment="1">
      <alignment vertical="top"/>
    </xf>
    <xf numFmtId="0" fontId="8" fillId="0" borderId="1" xfId="1" applyFont="1" applyBorder="1" applyAlignment="1"/>
    <xf numFmtId="0" fontId="0" fillId="0" borderId="1" xfId="0" applyFont="1" applyFill="1" applyBorder="1" applyAlignment="1">
      <alignment horizontal="left" vertical="center"/>
    </xf>
    <xf numFmtId="0" fontId="21" fillId="0" borderId="0" xfId="0" applyFont="1"/>
    <xf numFmtId="0" fontId="7" fillId="14" borderId="1" xfId="0" applyNumberFormat="1" applyFont="1" applyFill="1" applyBorder="1" applyAlignment="1" applyProtection="1">
      <alignment horizontal="left" vertical="top"/>
    </xf>
    <xf numFmtId="0" fontId="22" fillId="0" borderId="9" xfId="0" applyFont="1" applyFill="1" applyBorder="1" applyAlignment="1">
      <alignment vertical="top"/>
    </xf>
    <xf numFmtId="0" fontId="22" fillId="0" borderId="0" xfId="0" applyFont="1" applyFill="1" applyBorder="1" applyAlignment="1">
      <alignment vertical="top"/>
    </xf>
    <xf numFmtId="0" fontId="5" fillId="0" borderId="0" xfId="0" quotePrefix="1" applyFont="1" applyBorder="1" applyAlignment="1"/>
    <xf numFmtId="0" fontId="23" fillId="0" borderId="0" xfId="0" applyFont="1" applyAlignment="1">
      <alignment horizontal="left" vertical="center" indent="5"/>
    </xf>
    <xf numFmtId="0" fontId="3" fillId="0" borderId="0" xfId="0" applyFont="1" applyAlignment="1">
      <alignment horizontal="left" vertical="center" indent="5"/>
    </xf>
    <xf numFmtId="0" fontId="7" fillId="0" borderId="0" xfId="0" quotePrefix="1" applyFont="1"/>
    <xf numFmtId="0" fontId="5" fillId="0" borderId="7" xfId="0" quotePrefix="1" applyFont="1" applyBorder="1" applyAlignment="1"/>
    <xf numFmtId="0" fontId="5" fillId="0" borderId="8" xfId="0" quotePrefix="1" applyFont="1" applyBorder="1" applyAlignment="1"/>
    <xf numFmtId="0" fontId="23" fillId="0" borderId="0" xfId="0" quotePrefix="1" applyFont="1" applyAlignment="1">
      <alignment vertical="top"/>
    </xf>
    <xf numFmtId="0" fontId="5" fillId="0" borderId="5" xfId="0" quotePrefix="1" applyFont="1" applyBorder="1" applyAlignment="1"/>
    <xf numFmtId="0" fontId="10" fillId="0" borderId="0" xfId="0" applyFont="1"/>
    <xf numFmtId="0" fontId="0" fillId="0" borderId="0" xfId="0" applyFont="1" applyBorder="1"/>
    <xf numFmtId="0" fontId="0" fillId="10" borderId="1" xfId="0" quotePrefix="1" applyFont="1" applyFill="1" applyBorder="1" applyAlignment="1">
      <alignment horizontal="left" vertical="top"/>
    </xf>
    <xf numFmtId="0" fontId="0" fillId="16" borderId="1" xfId="0" applyFont="1" applyFill="1" applyBorder="1" applyAlignment="1">
      <alignment horizontal="left" vertical="top"/>
    </xf>
    <xf numFmtId="0" fontId="0" fillId="0" borderId="0" xfId="0" applyAlignment="1"/>
    <xf numFmtId="0" fontId="0" fillId="0" borderId="0" xfId="0" applyNumberFormat="1" applyBorder="1" applyAlignment="1"/>
    <xf numFmtId="0" fontId="0" fillId="11" borderId="1" xfId="0" quotePrefix="1" applyFont="1" applyFill="1" applyBorder="1" applyAlignment="1">
      <alignment horizontal="left" vertical="top"/>
    </xf>
    <xf numFmtId="164" fontId="0" fillId="17" borderId="1" xfId="0" applyNumberFormat="1" applyFont="1" applyFill="1" applyBorder="1" applyAlignment="1">
      <alignment horizontal="left" vertical="top"/>
    </xf>
    <xf numFmtId="0" fontId="0" fillId="17" borderId="1" xfId="0" applyFont="1" applyFill="1" applyBorder="1" applyAlignment="1">
      <alignment horizontal="left" vertical="top"/>
    </xf>
    <xf numFmtId="0" fontId="5" fillId="17" borderId="1" xfId="0" quotePrefix="1" applyFont="1" applyFill="1" applyBorder="1" applyAlignment="1">
      <alignment horizontal="left" vertical="top"/>
    </xf>
    <xf numFmtId="0" fontId="0" fillId="17" borderId="1" xfId="0" quotePrefix="1" applyFont="1" applyFill="1" applyBorder="1" applyAlignment="1">
      <alignment horizontal="left" vertical="top"/>
    </xf>
    <xf numFmtId="0" fontId="0" fillId="17" borderId="1" xfId="0" applyFill="1" applyBorder="1" applyAlignment="1">
      <alignment horizontal="left" vertical="top"/>
    </xf>
    <xf numFmtId="10" fontId="0" fillId="17" borderId="1" xfId="0" applyNumberFormat="1" applyFont="1" applyFill="1" applyBorder="1" applyAlignment="1">
      <alignment horizontal="left" vertical="top"/>
    </xf>
    <xf numFmtId="0" fontId="25" fillId="0" borderId="1" xfId="0" applyFont="1" applyFill="1" applyBorder="1" applyAlignment="1">
      <alignment horizontal="left" vertical="top"/>
    </xf>
    <xf numFmtId="164" fontId="0" fillId="0" borderId="1" xfId="0" quotePrefix="1" applyNumberFormat="1" applyFill="1" applyBorder="1" applyAlignment="1">
      <alignment horizontal="left"/>
    </xf>
    <xf numFmtId="0" fontId="0" fillId="15" borderId="1" xfId="0" applyFont="1" applyFill="1" applyBorder="1" applyAlignment="1">
      <alignment horizontal="left" vertical="top"/>
    </xf>
    <xf numFmtId="16" fontId="0" fillId="0" borderId="0" xfId="0" applyNumberFormat="1" applyAlignment="1">
      <alignment horizontal="left"/>
    </xf>
    <xf numFmtId="0" fontId="7" fillId="18" borderId="1" xfId="0" applyNumberFormat="1" applyFont="1" applyFill="1" applyBorder="1" applyAlignment="1" applyProtection="1">
      <alignment horizontal="left" vertical="top"/>
    </xf>
    <xf numFmtId="0" fontId="0" fillId="9" borderId="0" xfId="0" applyFont="1" applyFill="1"/>
    <xf numFmtId="0" fontId="0" fillId="13" borderId="0" xfId="0" applyFont="1" applyFill="1"/>
    <xf numFmtId="0" fontId="0" fillId="0" borderId="1" xfId="0" applyNumberFormat="1" applyFont="1" applyBorder="1" applyAlignment="1">
      <alignment horizontal="left" vertical="top"/>
    </xf>
    <xf numFmtId="0" fontId="7" fillId="0" borderId="1" xfId="0" applyFont="1" applyFill="1" applyBorder="1" applyAlignment="1">
      <alignment horizontal="left" vertical="top"/>
    </xf>
    <xf numFmtId="0" fontId="0" fillId="17" borderId="1" xfId="0" applyNumberFormat="1" applyFont="1" applyFill="1" applyBorder="1" applyAlignment="1" applyProtection="1">
      <alignment horizontal="left" vertical="top"/>
    </xf>
    <xf numFmtId="0" fontId="0" fillId="5" borderId="1" xfId="0" quotePrefix="1" applyFont="1" applyFill="1" applyBorder="1" applyAlignment="1">
      <alignment horizontal="left" vertical="top"/>
    </xf>
    <xf numFmtId="0" fontId="26" fillId="0" borderId="1" xfId="0" quotePrefix="1" applyFont="1" applyBorder="1" applyAlignment="1">
      <alignment horizontal="left" vertical="top"/>
    </xf>
    <xf numFmtId="0" fontId="8" fillId="0" borderId="1" xfId="0" quotePrefix="1" applyFont="1" applyBorder="1" applyAlignment="1"/>
    <xf numFmtId="0" fontId="0" fillId="9" borderId="1" xfId="0" applyFont="1" applyFill="1" applyBorder="1" applyAlignment="1">
      <alignment horizontal="left" vertical="top"/>
    </xf>
    <xf numFmtId="0" fontId="0" fillId="0" borderId="1" xfId="2" applyFont="1" applyFill="1" applyBorder="1" applyAlignment="1">
      <alignment horizontal="center" vertical="top"/>
    </xf>
    <xf numFmtId="0" fontId="5" fillId="0" borderId="6" xfId="0" applyFont="1" applyBorder="1"/>
    <xf numFmtId="0" fontId="0" fillId="0" borderId="6" xfId="0" applyBorder="1"/>
    <xf numFmtId="10" fontId="0" fillId="0" borderId="3" xfId="0" applyNumberFormat="1" applyBorder="1" applyAlignment="1">
      <alignment horizontal="left" vertical="top"/>
    </xf>
    <xf numFmtId="0" fontId="7" fillId="19" borderId="1" xfId="0" applyNumberFormat="1" applyFont="1" applyFill="1" applyBorder="1" applyAlignment="1" applyProtection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0" borderId="0" xfId="0" applyFill="1"/>
    <xf numFmtId="0" fontId="0" fillId="0" borderId="0" xfId="0" applyFont="1"/>
    <xf numFmtId="0" fontId="5" fillId="0" borderId="1" xfId="0" applyNumberFormat="1" applyFont="1" applyBorder="1" applyAlignment="1">
      <alignment vertical="top"/>
    </xf>
    <xf numFmtId="0" fontId="0" fillId="0" borderId="9" xfId="0" applyFont="1" applyBorder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1" xfId="0" applyNumberFormat="1" applyBorder="1" applyAlignment="1">
      <alignment vertical="top"/>
    </xf>
    <xf numFmtId="0" fontId="0" fillId="0" borderId="1" xfId="0" applyFill="1" applyBorder="1"/>
    <xf numFmtId="0" fontId="0" fillId="0" borderId="1" xfId="0" applyFont="1" applyBorder="1" applyAlignment="1">
      <alignment vertical="top"/>
    </xf>
    <xf numFmtId="0" fontId="0" fillId="0" borderId="1" xfId="0" applyFont="1" applyFill="1" applyBorder="1" applyAlignment="1">
      <alignment horizontal="center" vertical="top"/>
    </xf>
    <xf numFmtId="10" fontId="0" fillId="0" borderId="1" xfId="0" applyNumberFormat="1" applyFont="1" applyFill="1" applyBorder="1" applyAlignment="1">
      <alignment horizontal="center" vertical="top"/>
    </xf>
    <xf numFmtId="0" fontId="0" fillId="0" borderId="0" xfId="0" applyFont="1" applyFill="1" applyBorder="1" applyAlignment="1"/>
    <xf numFmtId="0" fontId="0" fillId="0" borderId="1" xfId="0" applyFont="1" applyFill="1" applyBorder="1" applyAlignment="1"/>
    <xf numFmtId="0" fontId="0" fillId="0" borderId="1" xfId="0" applyFill="1" applyBorder="1" applyAlignment="1">
      <alignment horizontal="center" vertical="top"/>
    </xf>
    <xf numFmtId="0" fontId="0" fillId="0" borderId="0" xfId="0" applyFill="1" applyBorder="1" applyAlignment="1"/>
    <xf numFmtId="0" fontId="0" fillId="0" borderId="1" xfId="0" applyFill="1" applyBorder="1" applyAlignment="1"/>
    <xf numFmtId="0" fontId="0" fillId="0" borderId="1" xfId="0" applyNumberFormat="1" applyBorder="1" applyAlignment="1">
      <alignment horizontal="center" vertical="top"/>
    </xf>
    <xf numFmtId="0" fontId="0" fillId="0" borderId="1" xfId="0" applyNumberFormat="1" applyFill="1" applyBorder="1" applyAlignment="1">
      <alignment horizontal="center" vertical="top"/>
    </xf>
    <xf numFmtId="0" fontId="0" fillId="0" borderId="1" xfId="0" applyNumberFormat="1" applyFill="1" applyBorder="1" applyAlignment="1"/>
    <xf numFmtId="10" fontId="0" fillId="0" borderId="1" xfId="0" applyNumberFormat="1" applyFill="1" applyBorder="1" applyAlignment="1">
      <alignment horizontal="center" vertical="top"/>
    </xf>
    <xf numFmtId="0" fontId="5" fillId="0" borderId="0" xfId="0" applyFont="1" applyFill="1" applyBorder="1" applyAlignment="1"/>
    <xf numFmtId="164" fontId="0" fillId="0" borderId="0" xfId="0" applyNumberFormat="1" applyFill="1" applyBorder="1" applyAlignment="1"/>
    <xf numFmtId="14" fontId="0" fillId="0" borderId="0" xfId="0" applyNumberFormat="1" applyFill="1" applyBorder="1" applyAlignment="1"/>
    <xf numFmtId="0" fontId="0" fillId="0" borderId="0" xfId="0" quotePrefix="1" applyFill="1" applyBorder="1" applyAlignment="1"/>
    <xf numFmtId="0" fontId="5" fillId="2" borderId="1" xfId="0" quotePrefix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Font="1" applyFill="1" applyBorder="1" applyAlignment="1">
      <alignment horizontal="center" vertical="center"/>
    </xf>
    <xf numFmtId="0" fontId="5" fillId="2" borderId="1" xfId="0" quotePrefix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quotePrefix="1" applyBorder="1" applyAlignment="1">
      <alignment horizontal="center" vertical="center"/>
    </xf>
    <xf numFmtId="0" fontId="0" fillId="13" borderId="0" xfId="0" applyFill="1"/>
    <xf numFmtId="16" fontId="0" fillId="0" borderId="0" xfId="0" applyNumberFormat="1" applyAlignment="1">
      <alignment horizontal="left" vertical="top"/>
    </xf>
    <xf numFmtId="0" fontId="7" fillId="20" borderId="1" xfId="0" applyNumberFormat="1" applyFont="1" applyFill="1" applyBorder="1" applyAlignment="1" applyProtection="1">
      <alignment horizontal="left" vertical="top"/>
    </xf>
    <xf numFmtId="165" fontId="0" fillId="0" borderId="1" xfId="0" applyNumberFormat="1" applyBorder="1"/>
    <xf numFmtId="0" fontId="27" fillId="5" borderId="3" xfId="0" applyFont="1" applyFill="1" applyBorder="1" applyAlignment="1">
      <alignment horizontal="center" vertical="center"/>
    </xf>
    <xf numFmtId="0" fontId="0" fillId="0" borderId="1" xfId="0" quotePrefix="1" applyNumberFormat="1" applyFont="1" applyBorder="1" applyAlignment="1">
      <alignment horizontal="left" vertical="top"/>
    </xf>
    <xf numFmtId="0" fontId="7" fillId="5" borderId="1" xfId="0" applyFont="1" applyFill="1" applyBorder="1" applyAlignment="1">
      <alignment horizontal="left" vertical="top"/>
    </xf>
    <xf numFmtId="0" fontId="7" fillId="21" borderId="1" xfId="0" applyNumberFormat="1" applyFont="1" applyFill="1" applyBorder="1" applyAlignment="1" applyProtection="1">
      <alignment horizontal="left" vertical="top"/>
    </xf>
    <xf numFmtId="0" fontId="28" fillId="0" borderId="1" xfId="0" quotePrefix="1" applyFont="1" applyBorder="1" applyAlignment="1">
      <alignment horizontal="left" vertical="top"/>
    </xf>
    <xf numFmtId="0" fontId="0" fillId="0" borderId="1" xfId="0" applyFont="1" applyBorder="1" applyAlignment="1"/>
    <xf numFmtId="0" fontId="28" fillId="2" borderId="1" xfId="0" applyFont="1" applyFill="1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29" fillId="0" borderId="1" xfId="0" quotePrefix="1" applyFont="1" applyBorder="1" applyAlignment="1"/>
    <xf numFmtId="10" fontId="0" fillId="0" borderId="1" xfId="0" quotePrefix="1" applyNumberFormat="1" applyFont="1" applyFill="1" applyBorder="1" applyAlignment="1">
      <alignment horizontal="left" vertical="top"/>
    </xf>
    <xf numFmtId="0" fontId="0" fillId="0" borderId="1" xfId="0" quotePrefix="1" applyFont="1" applyBorder="1" applyAlignment="1">
      <alignment vertical="top"/>
    </xf>
    <xf numFmtId="0" fontId="0" fillId="0" borderId="1" xfId="0" applyFont="1" applyBorder="1" applyAlignment="1">
      <alignment horizontal="left"/>
    </xf>
    <xf numFmtId="164" fontId="0" fillId="0" borderId="1" xfId="0" applyNumberFormat="1" applyFill="1" applyBorder="1" applyAlignment="1">
      <alignment horizontal="left" vertical="top"/>
    </xf>
    <xf numFmtId="0" fontId="7" fillId="22" borderId="1" xfId="0" applyNumberFormat="1" applyFont="1" applyFill="1" applyBorder="1" applyAlignment="1" applyProtection="1">
      <alignment horizontal="left" vertical="top"/>
    </xf>
    <xf numFmtId="0" fontId="7" fillId="23" borderId="1" xfId="0" applyNumberFormat="1" applyFont="1" applyFill="1" applyBorder="1" applyAlignment="1" applyProtection="1">
      <alignment horizontal="left" vertical="top"/>
    </xf>
    <xf numFmtId="165" fontId="0" fillId="0" borderId="0" xfId="0" applyNumberFormat="1" applyBorder="1"/>
    <xf numFmtId="0" fontId="9" fillId="2" borderId="1" xfId="0" applyFont="1" applyFill="1" applyBorder="1" applyAlignment="1">
      <alignment horizontal="center" vertical="top"/>
    </xf>
    <xf numFmtId="0" fontId="9" fillId="2" borderId="1" xfId="0" applyNumberFormat="1" applyFont="1" applyFill="1" applyBorder="1" applyAlignment="1">
      <alignment horizontal="center" vertical="top"/>
    </xf>
    <xf numFmtId="0" fontId="7" fillId="24" borderId="1" xfId="0" applyNumberFormat="1" applyFont="1" applyFill="1" applyBorder="1" applyAlignment="1" applyProtection="1">
      <alignment horizontal="left" vertical="top"/>
    </xf>
    <xf numFmtId="0" fontId="0" fillId="0" borderId="1" xfId="0" quotePrefix="1" applyBorder="1" applyAlignment="1">
      <alignment vertical="top"/>
    </xf>
    <xf numFmtId="0" fontId="32" fillId="0" borderId="0" xfId="0" applyFont="1"/>
    <xf numFmtId="0" fontId="32" fillId="2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 wrapText="1"/>
    </xf>
    <xf numFmtId="0" fontId="33" fillId="0" borderId="0" xfId="0" quotePrefix="1" applyFont="1"/>
    <xf numFmtId="0" fontId="0" fillId="0" borderId="1" xfId="0" quotePrefix="1" applyFill="1" applyBorder="1" applyAlignment="1">
      <alignment horizontal="left" vertical="top"/>
    </xf>
    <xf numFmtId="0" fontId="5" fillId="11" borderId="1" xfId="0" quotePrefix="1" applyFont="1" applyFill="1" applyBorder="1" applyAlignment="1">
      <alignment horizontal="left" vertical="top"/>
    </xf>
    <xf numFmtId="0" fontId="0" fillId="0" borderId="7" xfId="0" applyBorder="1" applyAlignment="1"/>
    <xf numFmtId="0" fontId="0" fillId="0" borderId="5" xfId="0" applyBorder="1" applyAlignment="1"/>
    <xf numFmtId="0" fontId="0" fillId="0" borderId="8" xfId="0" applyBorder="1" applyAlignment="1"/>
    <xf numFmtId="0" fontId="2" fillId="11" borderId="1" xfId="0" applyFont="1" applyFill="1" applyBorder="1" applyAlignment="1"/>
    <xf numFmtId="0" fontId="0" fillId="2" borderId="1" xfId="0" quotePrefix="1" applyFont="1" applyFill="1" applyBorder="1" applyAlignment="1">
      <alignment horizontal="left" vertical="top"/>
    </xf>
    <xf numFmtId="0" fontId="7" fillId="25" borderId="1" xfId="0" applyNumberFormat="1" applyFont="1" applyFill="1" applyBorder="1" applyAlignment="1" applyProtection="1">
      <alignment horizontal="left" vertical="top"/>
    </xf>
    <xf numFmtId="0" fontId="0" fillId="11" borderId="1" xfId="0" applyFill="1" applyBorder="1" applyAlignment="1">
      <alignment horizontal="left" vertical="top"/>
    </xf>
    <xf numFmtId="0" fontId="12" fillId="0" borderId="1" xfId="0" quotePrefix="1" applyFont="1" applyBorder="1" applyAlignment="1">
      <alignment horizontal="left" vertical="top"/>
    </xf>
    <xf numFmtId="0" fontId="0" fillId="8" borderId="1" xfId="0" applyFill="1" applyBorder="1" applyAlignment="1">
      <alignment horizontal="left" vertical="top"/>
    </xf>
    <xf numFmtId="0" fontId="7" fillId="26" borderId="1" xfId="0" applyNumberFormat="1" applyFont="1" applyFill="1" applyBorder="1" applyAlignment="1" applyProtection="1">
      <alignment horizontal="left" vertical="top"/>
    </xf>
    <xf numFmtId="0" fontId="7" fillId="26" borderId="1" xfId="0" applyFont="1" applyFill="1" applyBorder="1" applyAlignment="1">
      <alignment horizontal="left" vertical="top"/>
    </xf>
    <xf numFmtId="0" fontId="0" fillId="5" borderId="1" xfId="0" applyFont="1" applyFill="1" applyBorder="1" applyAlignment="1">
      <alignment horizontal="left" vertical="top" wrapText="1"/>
    </xf>
    <xf numFmtId="0" fontId="0" fillId="0" borderId="1" xfId="0" quotePrefix="1" applyFont="1" applyBorder="1" applyAlignment="1">
      <alignment horizontal="left" vertical="top" wrapText="1"/>
    </xf>
    <xf numFmtId="0" fontId="7" fillId="2" borderId="1" xfId="0" quotePrefix="1" applyFont="1" applyFill="1" applyBorder="1" applyAlignment="1">
      <alignment horizontal="left" vertical="top"/>
    </xf>
    <xf numFmtId="0" fontId="1" fillId="11" borderId="1" xfId="0" applyFont="1" applyFill="1" applyBorder="1" applyAlignment="1">
      <alignment vertical="top"/>
    </xf>
    <xf numFmtId="0" fontId="8" fillId="0" borderId="1" xfId="1" quotePrefix="1" applyFont="1" applyBorder="1" applyAlignment="1"/>
    <xf numFmtId="0" fontId="0" fillId="18" borderId="1" xfId="0" applyFont="1" applyFill="1" applyBorder="1" applyAlignment="1">
      <alignment horizontal="left" vertical="top"/>
    </xf>
    <xf numFmtId="0" fontId="35" fillId="0" borderId="1" xfId="0" applyFont="1" applyFill="1" applyBorder="1" applyAlignment="1">
      <alignment horizontal="left" vertical="top"/>
    </xf>
    <xf numFmtId="0" fontId="0" fillId="13" borderId="1" xfId="0" applyFill="1" applyBorder="1" applyAlignment="1">
      <alignment horizontal="left" vertical="top"/>
    </xf>
    <xf numFmtId="0" fontId="0" fillId="5" borderId="1" xfId="0" quotePrefix="1" applyFill="1" applyBorder="1" applyAlignment="1">
      <alignment horizontal="left" vertical="top"/>
    </xf>
    <xf numFmtId="0" fontId="0" fillId="5" borderId="1" xfId="0" quotePrefix="1" applyFont="1" applyFill="1" applyBorder="1" applyAlignment="1">
      <alignment horizontal="left" vertical="top" wrapText="1"/>
    </xf>
    <xf numFmtId="0" fontId="7" fillId="27" borderId="1" xfId="0" applyNumberFormat="1" applyFont="1" applyFill="1" applyBorder="1" applyAlignment="1" applyProtection="1">
      <alignment horizontal="left" vertical="top"/>
    </xf>
    <xf numFmtId="0" fontId="0" fillId="0" borderId="0" xfId="0" applyFont="1" applyAlignment="1">
      <alignment vertical="top"/>
    </xf>
    <xf numFmtId="0" fontId="8" fillId="15" borderId="1" xfId="1" applyFont="1" applyFill="1" applyBorder="1" applyAlignment="1"/>
    <xf numFmtId="10" fontId="0" fillId="15" borderId="1" xfId="0" applyNumberFormat="1" applyFont="1" applyFill="1" applyBorder="1" applyAlignment="1">
      <alignment horizontal="left" vertical="top"/>
    </xf>
    <xf numFmtId="0" fontId="0" fillId="15" borderId="1" xfId="0" quotePrefix="1" applyFill="1" applyBorder="1" applyAlignment="1"/>
    <xf numFmtId="0" fontId="0" fillId="15" borderId="1" xfId="0" quotePrefix="1" applyFill="1" applyBorder="1" applyAlignment="1">
      <alignment horizontal="left" vertical="top"/>
    </xf>
    <xf numFmtId="0" fontId="0" fillId="2" borderId="1" xfId="0" quotePrefix="1" applyFill="1" applyBorder="1" applyAlignment="1"/>
    <xf numFmtId="10" fontId="0" fillId="2" borderId="1" xfId="0" applyNumberFormat="1" applyFont="1" applyFill="1" applyBorder="1" applyAlignment="1">
      <alignment horizontal="left" vertical="top"/>
    </xf>
    <xf numFmtId="164" fontId="0" fillId="22" borderId="1" xfId="0" applyNumberFormat="1" applyFont="1" applyFill="1" applyBorder="1" applyAlignment="1">
      <alignment horizontal="left" vertical="top"/>
    </xf>
    <xf numFmtId="0" fontId="0" fillId="22" borderId="1" xfId="0" quotePrefix="1" applyFill="1" applyBorder="1" applyAlignment="1"/>
    <xf numFmtId="0" fontId="0" fillId="22" borderId="1" xfId="0" applyFont="1" applyFill="1" applyBorder="1" applyAlignment="1">
      <alignment horizontal="left" vertical="top"/>
    </xf>
    <xf numFmtId="10" fontId="0" fillId="0" borderId="1" xfId="0" applyNumberFormat="1" applyFont="1" applyFill="1" applyBorder="1" applyAlignment="1">
      <alignment vertical="top"/>
    </xf>
    <xf numFmtId="0" fontId="0" fillId="2" borderId="1" xfId="0" quotePrefix="1" applyFill="1" applyBorder="1"/>
  </cellXfs>
  <cellStyles count="3">
    <cellStyle name="Bad" xfId="2" builtinId="27"/>
    <cellStyle name="Normal" xfId="0" builtinId="0"/>
    <cellStyle name="Normal 3" xfId="1"/>
  </cellStyles>
  <dxfs count="12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0066FF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revisionHeaders" Target="revisions/revisionHeader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Relationship Id="rId22" Type="http://schemas.openxmlformats.org/officeDocument/2006/relationships/usernames" Target="revisions/userNam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18</xdr:row>
      <xdr:rowOff>142875</xdr:rowOff>
    </xdr:from>
    <xdr:to>
      <xdr:col>3</xdr:col>
      <xdr:colOff>322851</xdr:colOff>
      <xdr:row>36</xdr:row>
      <xdr:rowOff>113875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3571875"/>
          <a:ext cx="7990476" cy="3400000"/>
        </a:xfrm>
        <a:prstGeom prst="rect">
          <a:avLst/>
        </a:prstGeom>
      </xdr:spPr>
    </xdr:pic>
    <xdr:clientData/>
  </xdr:twoCellAnchor>
</xdr:wsDr>
</file>

<file path=xl/revisions/_rels/revisionHeaders.xml.rels><?xml version="1.0" encoding="UTF-8" standalone="yes"?>
<Relationships xmlns="http://schemas.openxmlformats.org/package/2006/relationships"><Relationship Id="rId117" Type="http://schemas.openxmlformats.org/officeDocument/2006/relationships/revisionLog" Target="revisionLog117.xml"/><Relationship Id="rId671" Type="http://schemas.openxmlformats.org/officeDocument/2006/relationships/revisionLog" Target="revisionLog671.xml"/><Relationship Id="rId769" Type="http://schemas.openxmlformats.org/officeDocument/2006/relationships/revisionLog" Target="revisionLog769.xml"/><Relationship Id="rId976" Type="http://schemas.openxmlformats.org/officeDocument/2006/relationships/revisionLog" Target="revisionLog976.xml"/><Relationship Id="rId21" Type="http://schemas.openxmlformats.org/officeDocument/2006/relationships/revisionLog" Target="revisionLog21.xml"/><Relationship Id="rId324" Type="http://schemas.openxmlformats.org/officeDocument/2006/relationships/revisionLog" Target="revisionLog324.xml"/><Relationship Id="rId531" Type="http://schemas.openxmlformats.org/officeDocument/2006/relationships/revisionLog" Target="revisionLog531.xml"/><Relationship Id="rId629" Type="http://schemas.openxmlformats.org/officeDocument/2006/relationships/revisionLog" Target="revisionLog629.xml"/><Relationship Id="rId1161" Type="http://schemas.openxmlformats.org/officeDocument/2006/relationships/revisionLog" Target="revisionLog1161.xml"/><Relationship Id="rId1259" Type="http://schemas.openxmlformats.org/officeDocument/2006/relationships/revisionLog" Target="revisionLog1259.xml"/><Relationship Id="rId170" Type="http://schemas.openxmlformats.org/officeDocument/2006/relationships/revisionLog" Target="revisionLog170.xml"/><Relationship Id="rId836" Type="http://schemas.openxmlformats.org/officeDocument/2006/relationships/revisionLog" Target="revisionLog836.xml"/><Relationship Id="rId1021" Type="http://schemas.openxmlformats.org/officeDocument/2006/relationships/revisionLog" Target="revisionLog1021.xml"/><Relationship Id="rId1119" Type="http://schemas.openxmlformats.org/officeDocument/2006/relationships/revisionLog" Target="revisionLog1119.xml"/><Relationship Id="rId268" Type="http://schemas.openxmlformats.org/officeDocument/2006/relationships/revisionLog" Target="revisionLog268.xml"/><Relationship Id="rId475" Type="http://schemas.openxmlformats.org/officeDocument/2006/relationships/revisionLog" Target="revisionLog475.xml"/><Relationship Id="rId682" Type="http://schemas.openxmlformats.org/officeDocument/2006/relationships/revisionLog" Target="revisionLog682.xml"/><Relationship Id="rId903" Type="http://schemas.openxmlformats.org/officeDocument/2006/relationships/revisionLog" Target="revisionLog903.xml"/><Relationship Id="rId1326" Type="http://schemas.openxmlformats.org/officeDocument/2006/relationships/revisionLog" Target="revisionLog1326.xml"/><Relationship Id="rId32" Type="http://schemas.openxmlformats.org/officeDocument/2006/relationships/revisionLog" Target="revisionLog32.xml"/><Relationship Id="rId128" Type="http://schemas.openxmlformats.org/officeDocument/2006/relationships/revisionLog" Target="revisionLog128.xml"/><Relationship Id="rId335" Type="http://schemas.openxmlformats.org/officeDocument/2006/relationships/revisionLog" Target="revisionLog335.xml"/><Relationship Id="rId542" Type="http://schemas.openxmlformats.org/officeDocument/2006/relationships/revisionLog" Target="revisionLog542.xml"/><Relationship Id="rId987" Type="http://schemas.openxmlformats.org/officeDocument/2006/relationships/revisionLog" Target="revisionLog987.xml"/><Relationship Id="rId1172" Type="http://schemas.openxmlformats.org/officeDocument/2006/relationships/revisionLog" Target="revisionLog1172.xml"/><Relationship Id="rId181" Type="http://schemas.openxmlformats.org/officeDocument/2006/relationships/revisionLog" Target="revisionLog181.xml"/><Relationship Id="rId402" Type="http://schemas.openxmlformats.org/officeDocument/2006/relationships/revisionLog" Target="revisionLog402.xml"/><Relationship Id="rId847" Type="http://schemas.openxmlformats.org/officeDocument/2006/relationships/revisionLog" Target="revisionLog847.xml"/><Relationship Id="rId1032" Type="http://schemas.openxmlformats.org/officeDocument/2006/relationships/revisionLog" Target="revisionLog1032.xml"/><Relationship Id="rId279" Type="http://schemas.openxmlformats.org/officeDocument/2006/relationships/revisionLog" Target="revisionLog279.xml"/><Relationship Id="rId486" Type="http://schemas.openxmlformats.org/officeDocument/2006/relationships/revisionLog" Target="revisionLog486.xml"/><Relationship Id="rId693" Type="http://schemas.openxmlformats.org/officeDocument/2006/relationships/revisionLog" Target="revisionLog693.xml"/><Relationship Id="rId707" Type="http://schemas.openxmlformats.org/officeDocument/2006/relationships/revisionLog" Target="revisionLog707.xml"/><Relationship Id="rId914" Type="http://schemas.openxmlformats.org/officeDocument/2006/relationships/revisionLog" Target="revisionLog914.xml"/><Relationship Id="rId1337" Type="http://schemas.openxmlformats.org/officeDocument/2006/relationships/revisionLog" Target="revisionLog1337.xml"/><Relationship Id="rId43" Type="http://schemas.openxmlformats.org/officeDocument/2006/relationships/revisionLog" Target="revisionLog43.xml"/><Relationship Id="rId139" Type="http://schemas.openxmlformats.org/officeDocument/2006/relationships/revisionLog" Target="revisionLog139.xml"/><Relationship Id="rId346" Type="http://schemas.openxmlformats.org/officeDocument/2006/relationships/revisionLog" Target="revisionLog346.xml"/><Relationship Id="rId553" Type="http://schemas.openxmlformats.org/officeDocument/2006/relationships/revisionLog" Target="revisionLog553.xml"/><Relationship Id="rId760" Type="http://schemas.openxmlformats.org/officeDocument/2006/relationships/revisionLog" Target="revisionLog760.xml"/><Relationship Id="rId998" Type="http://schemas.openxmlformats.org/officeDocument/2006/relationships/revisionLog" Target="revisionLog998.xml"/><Relationship Id="rId1183" Type="http://schemas.openxmlformats.org/officeDocument/2006/relationships/revisionLog" Target="revisionLog1183.xml"/><Relationship Id="rId192" Type="http://schemas.openxmlformats.org/officeDocument/2006/relationships/revisionLog" Target="revisionLog192.xml"/><Relationship Id="rId206" Type="http://schemas.openxmlformats.org/officeDocument/2006/relationships/revisionLog" Target="revisionLog206.xml"/><Relationship Id="rId413" Type="http://schemas.openxmlformats.org/officeDocument/2006/relationships/revisionLog" Target="revisionLog413.xml"/><Relationship Id="rId858" Type="http://schemas.openxmlformats.org/officeDocument/2006/relationships/revisionLog" Target="revisionLog858.xml"/><Relationship Id="rId1043" Type="http://schemas.openxmlformats.org/officeDocument/2006/relationships/revisionLog" Target="revisionLog1043.xml"/><Relationship Id="rId497" Type="http://schemas.openxmlformats.org/officeDocument/2006/relationships/revisionLog" Target="revisionLog497.xml"/><Relationship Id="rId620" Type="http://schemas.openxmlformats.org/officeDocument/2006/relationships/revisionLog" Target="revisionLog620.xml"/><Relationship Id="rId718" Type="http://schemas.openxmlformats.org/officeDocument/2006/relationships/revisionLog" Target="revisionLog718.xml"/><Relationship Id="rId925" Type="http://schemas.openxmlformats.org/officeDocument/2006/relationships/revisionLog" Target="revisionLog925.xml"/><Relationship Id="rId1250" Type="http://schemas.openxmlformats.org/officeDocument/2006/relationships/revisionLog" Target="revisionLog1250.xml"/><Relationship Id="rId1348" Type="http://schemas.openxmlformats.org/officeDocument/2006/relationships/revisionLog" Target="revisionLog1348.xml"/><Relationship Id="rId357" Type="http://schemas.openxmlformats.org/officeDocument/2006/relationships/revisionLog" Target="revisionLog357.xml"/><Relationship Id="rId1110" Type="http://schemas.openxmlformats.org/officeDocument/2006/relationships/revisionLog" Target="revisionLog1110.xml"/><Relationship Id="rId1194" Type="http://schemas.openxmlformats.org/officeDocument/2006/relationships/revisionLog" Target="revisionLog1194.xml"/><Relationship Id="rId1208" Type="http://schemas.openxmlformats.org/officeDocument/2006/relationships/revisionLog" Target="revisionLog1208.xml"/><Relationship Id="rId54" Type="http://schemas.openxmlformats.org/officeDocument/2006/relationships/revisionLog" Target="revisionLog54.xml"/><Relationship Id="rId217" Type="http://schemas.openxmlformats.org/officeDocument/2006/relationships/revisionLog" Target="revisionLog217.xml"/><Relationship Id="rId564" Type="http://schemas.openxmlformats.org/officeDocument/2006/relationships/revisionLog" Target="revisionLog564.xml"/><Relationship Id="rId771" Type="http://schemas.openxmlformats.org/officeDocument/2006/relationships/revisionLog" Target="revisionLog771.xml"/><Relationship Id="rId869" Type="http://schemas.openxmlformats.org/officeDocument/2006/relationships/revisionLog" Target="revisionLog869.xml"/><Relationship Id="rId424" Type="http://schemas.openxmlformats.org/officeDocument/2006/relationships/revisionLog" Target="revisionLog424.xml"/><Relationship Id="rId631" Type="http://schemas.openxmlformats.org/officeDocument/2006/relationships/revisionLog" Target="revisionLog631.xml"/><Relationship Id="rId729" Type="http://schemas.openxmlformats.org/officeDocument/2006/relationships/revisionLog" Target="revisionLog729.xml"/><Relationship Id="rId1054" Type="http://schemas.openxmlformats.org/officeDocument/2006/relationships/revisionLog" Target="revisionLog1054.xml"/><Relationship Id="rId1261" Type="http://schemas.openxmlformats.org/officeDocument/2006/relationships/revisionLog" Target="revisionLog1261.xml"/><Relationship Id="rId1359" Type="http://schemas.openxmlformats.org/officeDocument/2006/relationships/revisionLog" Target="revisionLog1359.xml"/><Relationship Id="rId270" Type="http://schemas.openxmlformats.org/officeDocument/2006/relationships/revisionLog" Target="revisionLog270.xml"/><Relationship Id="rId936" Type="http://schemas.openxmlformats.org/officeDocument/2006/relationships/revisionLog" Target="revisionLog936.xml"/><Relationship Id="rId1121" Type="http://schemas.openxmlformats.org/officeDocument/2006/relationships/revisionLog" Target="revisionLog1121.xml"/><Relationship Id="rId1219" Type="http://schemas.openxmlformats.org/officeDocument/2006/relationships/revisionLog" Target="revisionLog1219.xml"/><Relationship Id="rId65" Type="http://schemas.openxmlformats.org/officeDocument/2006/relationships/revisionLog" Target="revisionLog65.xml"/><Relationship Id="rId130" Type="http://schemas.openxmlformats.org/officeDocument/2006/relationships/revisionLog" Target="revisionLog130.xml"/><Relationship Id="rId368" Type="http://schemas.openxmlformats.org/officeDocument/2006/relationships/revisionLog" Target="revisionLog368.xml"/><Relationship Id="rId575" Type="http://schemas.openxmlformats.org/officeDocument/2006/relationships/revisionLog" Target="revisionLog575.xml"/><Relationship Id="rId782" Type="http://schemas.openxmlformats.org/officeDocument/2006/relationships/revisionLog" Target="revisionLog782.xml"/><Relationship Id="rId228" Type="http://schemas.openxmlformats.org/officeDocument/2006/relationships/revisionLog" Target="revisionLog228.xml"/><Relationship Id="rId435" Type="http://schemas.openxmlformats.org/officeDocument/2006/relationships/revisionLog" Target="revisionLog435.xml"/><Relationship Id="rId642" Type="http://schemas.openxmlformats.org/officeDocument/2006/relationships/revisionLog" Target="revisionLog642.xml"/><Relationship Id="rId1065" Type="http://schemas.openxmlformats.org/officeDocument/2006/relationships/revisionLog" Target="revisionLog1065.xml"/><Relationship Id="rId1272" Type="http://schemas.openxmlformats.org/officeDocument/2006/relationships/revisionLog" Target="revisionLog1272.xml"/><Relationship Id="rId281" Type="http://schemas.openxmlformats.org/officeDocument/2006/relationships/revisionLog" Target="revisionLog281.xml"/><Relationship Id="rId502" Type="http://schemas.openxmlformats.org/officeDocument/2006/relationships/revisionLog" Target="revisionLog502.xml"/><Relationship Id="rId947" Type="http://schemas.openxmlformats.org/officeDocument/2006/relationships/revisionLog" Target="revisionLog947.xml"/><Relationship Id="rId1132" Type="http://schemas.openxmlformats.org/officeDocument/2006/relationships/revisionLog" Target="revisionLog1132.xml"/><Relationship Id="rId76" Type="http://schemas.openxmlformats.org/officeDocument/2006/relationships/revisionLog" Target="revisionLog76.xml"/><Relationship Id="rId141" Type="http://schemas.openxmlformats.org/officeDocument/2006/relationships/revisionLog" Target="revisionLog141.xml"/><Relationship Id="rId379" Type="http://schemas.openxmlformats.org/officeDocument/2006/relationships/revisionLog" Target="revisionLog379.xml"/><Relationship Id="rId586" Type="http://schemas.openxmlformats.org/officeDocument/2006/relationships/revisionLog" Target="revisionLog586.xml"/><Relationship Id="rId793" Type="http://schemas.openxmlformats.org/officeDocument/2006/relationships/revisionLog" Target="revisionLog793.xml"/><Relationship Id="rId807" Type="http://schemas.openxmlformats.org/officeDocument/2006/relationships/revisionLog" Target="revisionLog807.xml"/><Relationship Id="rId7" Type="http://schemas.openxmlformats.org/officeDocument/2006/relationships/revisionLog" Target="revisionLog7.xml"/><Relationship Id="rId239" Type="http://schemas.openxmlformats.org/officeDocument/2006/relationships/revisionLog" Target="revisionLog239.xml"/><Relationship Id="rId446" Type="http://schemas.openxmlformats.org/officeDocument/2006/relationships/revisionLog" Target="revisionLog446.xml"/><Relationship Id="rId653" Type="http://schemas.openxmlformats.org/officeDocument/2006/relationships/revisionLog" Target="revisionLog653.xml"/><Relationship Id="rId1076" Type="http://schemas.openxmlformats.org/officeDocument/2006/relationships/revisionLog" Target="revisionLog1076.xml"/><Relationship Id="rId1283" Type="http://schemas.openxmlformats.org/officeDocument/2006/relationships/revisionLog" Target="revisionLog1283.xml"/><Relationship Id="rId292" Type="http://schemas.openxmlformats.org/officeDocument/2006/relationships/revisionLog" Target="revisionLog292.xml"/><Relationship Id="rId306" Type="http://schemas.openxmlformats.org/officeDocument/2006/relationships/revisionLog" Target="revisionLog306.xml"/><Relationship Id="rId860" Type="http://schemas.openxmlformats.org/officeDocument/2006/relationships/revisionLog" Target="revisionLog860.xml"/><Relationship Id="rId958" Type="http://schemas.openxmlformats.org/officeDocument/2006/relationships/revisionLog" Target="revisionLog958.xml"/><Relationship Id="rId1143" Type="http://schemas.openxmlformats.org/officeDocument/2006/relationships/revisionLog" Target="revisionLog1143.xml"/><Relationship Id="rId87" Type="http://schemas.openxmlformats.org/officeDocument/2006/relationships/revisionLog" Target="revisionLog87.xml"/><Relationship Id="rId513" Type="http://schemas.openxmlformats.org/officeDocument/2006/relationships/revisionLog" Target="revisionLog513.xml"/><Relationship Id="rId597" Type="http://schemas.openxmlformats.org/officeDocument/2006/relationships/revisionLog" Target="revisionLog597.xml"/><Relationship Id="rId720" Type="http://schemas.openxmlformats.org/officeDocument/2006/relationships/revisionLog" Target="revisionLog720.xml"/><Relationship Id="rId818" Type="http://schemas.openxmlformats.org/officeDocument/2006/relationships/revisionLog" Target="revisionLog818.xml"/><Relationship Id="rId1350" Type="http://schemas.openxmlformats.org/officeDocument/2006/relationships/revisionLog" Target="revisionLog1350.xml"/><Relationship Id="rId152" Type="http://schemas.openxmlformats.org/officeDocument/2006/relationships/revisionLog" Target="revisionLog152.xml"/><Relationship Id="rId457" Type="http://schemas.openxmlformats.org/officeDocument/2006/relationships/revisionLog" Target="revisionLog457.xml"/><Relationship Id="rId1003" Type="http://schemas.openxmlformats.org/officeDocument/2006/relationships/revisionLog" Target="revisionLog1003.xml"/><Relationship Id="rId1087" Type="http://schemas.openxmlformats.org/officeDocument/2006/relationships/revisionLog" Target="revisionLog1087.xml"/><Relationship Id="rId1210" Type="http://schemas.openxmlformats.org/officeDocument/2006/relationships/revisionLog" Target="revisionLog1210.xml"/><Relationship Id="rId1294" Type="http://schemas.openxmlformats.org/officeDocument/2006/relationships/revisionLog" Target="revisionLog1294.xml"/><Relationship Id="rId1308" Type="http://schemas.openxmlformats.org/officeDocument/2006/relationships/revisionLog" Target="revisionLog1308.xml"/><Relationship Id="rId664" Type="http://schemas.openxmlformats.org/officeDocument/2006/relationships/revisionLog" Target="revisionLog664.xml"/><Relationship Id="rId871" Type="http://schemas.openxmlformats.org/officeDocument/2006/relationships/revisionLog" Target="revisionLog871.xml"/><Relationship Id="rId969" Type="http://schemas.openxmlformats.org/officeDocument/2006/relationships/revisionLog" Target="revisionLog969.xml"/><Relationship Id="rId14" Type="http://schemas.openxmlformats.org/officeDocument/2006/relationships/revisionLog" Target="revisionLog14.xml"/><Relationship Id="rId317" Type="http://schemas.openxmlformats.org/officeDocument/2006/relationships/revisionLog" Target="revisionLog317.xml"/><Relationship Id="rId524" Type="http://schemas.openxmlformats.org/officeDocument/2006/relationships/revisionLog" Target="revisionLog524.xml"/><Relationship Id="rId731" Type="http://schemas.openxmlformats.org/officeDocument/2006/relationships/revisionLog" Target="revisionLog731.xml"/><Relationship Id="rId1154" Type="http://schemas.openxmlformats.org/officeDocument/2006/relationships/revisionLog" Target="revisionLog1154.xml"/><Relationship Id="rId1361" Type="http://schemas.openxmlformats.org/officeDocument/2006/relationships/revisionLog" Target="revisionLog1361.xml"/><Relationship Id="rId98" Type="http://schemas.openxmlformats.org/officeDocument/2006/relationships/revisionLog" Target="revisionLog98.xml"/><Relationship Id="rId163" Type="http://schemas.openxmlformats.org/officeDocument/2006/relationships/revisionLog" Target="revisionLog163.xml"/><Relationship Id="rId370" Type="http://schemas.openxmlformats.org/officeDocument/2006/relationships/revisionLog" Target="revisionLog370.xml"/><Relationship Id="rId829" Type="http://schemas.openxmlformats.org/officeDocument/2006/relationships/revisionLog" Target="revisionLog829.xml"/><Relationship Id="rId1014" Type="http://schemas.openxmlformats.org/officeDocument/2006/relationships/revisionLog" Target="revisionLog1014.xml"/><Relationship Id="rId1221" Type="http://schemas.openxmlformats.org/officeDocument/2006/relationships/revisionLog" Target="revisionLog1221.xml"/><Relationship Id="rId230" Type="http://schemas.openxmlformats.org/officeDocument/2006/relationships/revisionLog" Target="revisionLog230.xml"/><Relationship Id="rId468" Type="http://schemas.openxmlformats.org/officeDocument/2006/relationships/revisionLog" Target="revisionLog468.xml"/><Relationship Id="rId675" Type="http://schemas.openxmlformats.org/officeDocument/2006/relationships/revisionLog" Target="revisionLog675.xml"/><Relationship Id="rId882" Type="http://schemas.openxmlformats.org/officeDocument/2006/relationships/revisionLog" Target="revisionLog882.xml"/><Relationship Id="rId1098" Type="http://schemas.openxmlformats.org/officeDocument/2006/relationships/revisionLog" Target="revisionLog1098.xml"/><Relationship Id="rId1319" Type="http://schemas.openxmlformats.org/officeDocument/2006/relationships/revisionLog" Target="revisionLog1319.xml"/><Relationship Id="rId25" Type="http://schemas.openxmlformats.org/officeDocument/2006/relationships/revisionLog" Target="revisionLog25.xml"/><Relationship Id="rId328" Type="http://schemas.openxmlformats.org/officeDocument/2006/relationships/revisionLog" Target="revisionLog328.xml"/><Relationship Id="rId535" Type="http://schemas.openxmlformats.org/officeDocument/2006/relationships/revisionLog" Target="revisionLog535.xml"/><Relationship Id="rId742" Type="http://schemas.openxmlformats.org/officeDocument/2006/relationships/revisionLog" Target="revisionLog742.xml"/><Relationship Id="rId1165" Type="http://schemas.openxmlformats.org/officeDocument/2006/relationships/revisionLog" Target="revisionLog1165.xml"/><Relationship Id="rId174" Type="http://schemas.openxmlformats.org/officeDocument/2006/relationships/revisionLog" Target="revisionLog174.xml"/><Relationship Id="rId381" Type="http://schemas.openxmlformats.org/officeDocument/2006/relationships/revisionLog" Target="revisionLog381.xml"/><Relationship Id="rId602" Type="http://schemas.openxmlformats.org/officeDocument/2006/relationships/revisionLog" Target="revisionLog602.xml"/><Relationship Id="rId1025" Type="http://schemas.openxmlformats.org/officeDocument/2006/relationships/revisionLog" Target="revisionLog1025.xml"/><Relationship Id="rId1232" Type="http://schemas.openxmlformats.org/officeDocument/2006/relationships/revisionLog" Target="revisionLog1232.xml"/><Relationship Id="rId241" Type="http://schemas.openxmlformats.org/officeDocument/2006/relationships/revisionLog" Target="revisionLog241.xml"/><Relationship Id="rId479" Type="http://schemas.openxmlformats.org/officeDocument/2006/relationships/revisionLog" Target="revisionLog479.xml"/><Relationship Id="rId686" Type="http://schemas.openxmlformats.org/officeDocument/2006/relationships/revisionLog" Target="revisionLog686.xml"/><Relationship Id="rId893" Type="http://schemas.openxmlformats.org/officeDocument/2006/relationships/revisionLog" Target="revisionLog893.xml"/><Relationship Id="rId907" Type="http://schemas.openxmlformats.org/officeDocument/2006/relationships/revisionLog" Target="revisionLog907.xml"/><Relationship Id="rId36" Type="http://schemas.openxmlformats.org/officeDocument/2006/relationships/revisionLog" Target="revisionLog36.xml"/><Relationship Id="rId339" Type="http://schemas.openxmlformats.org/officeDocument/2006/relationships/revisionLog" Target="revisionLog339.xml"/><Relationship Id="rId546" Type="http://schemas.openxmlformats.org/officeDocument/2006/relationships/revisionLog" Target="revisionLog546.xml"/><Relationship Id="rId753" Type="http://schemas.openxmlformats.org/officeDocument/2006/relationships/revisionLog" Target="revisionLog753.xml"/><Relationship Id="rId1176" Type="http://schemas.openxmlformats.org/officeDocument/2006/relationships/revisionLog" Target="revisionLog1176.xml"/><Relationship Id="rId101" Type="http://schemas.openxmlformats.org/officeDocument/2006/relationships/revisionLog" Target="revisionLog101.xml"/><Relationship Id="rId185" Type="http://schemas.openxmlformats.org/officeDocument/2006/relationships/revisionLog" Target="revisionLog185.xml"/><Relationship Id="rId406" Type="http://schemas.openxmlformats.org/officeDocument/2006/relationships/revisionLog" Target="revisionLog406.xml"/><Relationship Id="rId960" Type="http://schemas.openxmlformats.org/officeDocument/2006/relationships/revisionLog" Target="revisionLog960.xml"/><Relationship Id="rId1036" Type="http://schemas.openxmlformats.org/officeDocument/2006/relationships/revisionLog" Target="revisionLog1036.xml"/><Relationship Id="rId1243" Type="http://schemas.openxmlformats.org/officeDocument/2006/relationships/revisionLog" Target="revisionLog1243.xml"/><Relationship Id="rId392" Type="http://schemas.openxmlformats.org/officeDocument/2006/relationships/revisionLog" Target="revisionLog392.xml"/><Relationship Id="rId613" Type="http://schemas.openxmlformats.org/officeDocument/2006/relationships/revisionLog" Target="revisionLog613.xml"/><Relationship Id="rId697" Type="http://schemas.openxmlformats.org/officeDocument/2006/relationships/revisionLog" Target="revisionLog697.xml"/><Relationship Id="rId820" Type="http://schemas.openxmlformats.org/officeDocument/2006/relationships/revisionLog" Target="revisionLog820.xml"/><Relationship Id="rId918" Type="http://schemas.openxmlformats.org/officeDocument/2006/relationships/revisionLog" Target="revisionLog918.xml"/><Relationship Id="rId252" Type="http://schemas.openxmlformats.org/officeDocument/2006/relationships/revisionLog" Target="revisionLog252.xml"/><Relationship Id="rId1103" Type="http://schemas.openxmlformats.org/officeDocument/2006/relationships/revisionLog" Target="revisionLog1103.xml"/><Relationship Id="rId1187" Type="http://schemas.openxmlformats.org/officeDocument/2006/relationships/revisionLog" Target="revisionLog1187.xml"/><Relationship Id="rId1310" Type="http://schemas.openxmlformats.org/officeDocument/2006/relationships/revisionLog" Target="revisionLog1310.xml"/><Relationship Id="rId47" Type="http://schemas.openxmlformats.org/officeDocument/2006/relationships/revisionLog" Target="revisionLog47.xml"/><Relationship Id="rId112" Type="http://schemas.openxmlformats.org/officeDocument/2006/relationships/revisionLog" Target="revisionLog112.xml"/><Relationship Id="rId557" Type="http://schemas.openxmlformats.org/officeDocument/2006/relationships/revisionLog" Target="revisionLog557.xml"/><Relationship Id="rId764" Type="http://schemas.openxmlformats.org/officeDocument/2006/relationships/revisionLog" Target="revisionLog764.xml"/><Relationship Id="rId971" Type="http://schemas.openxmlformats.org/officeDocument/2006/relationships/revisionLog" Target="revisionLog971.xml"/><Relationship Id="rId196" Type="http://schemas.openxmlformats.org/officeDocument/2006/relationships/revisionLog" Target="revisionLog196.xml"/><Relationship Id="rId417" Type="http://schemas.openxmlformats.org/officeDocument/2006/relationships/revisionLog" Target="revisionLog417.xml"/><Relationship Id="rId624" Type="http://schemas.openxmlformats.org/officeDocument/2006/relationships/revisionLog" Target="revisionLog624.xml"/><Relationship Id="rId831" Type="http://schemas.openxmlformats.org/officeDocument/2006/relationships/revisionLog" Target="revisionLog831.xml"/><Relationship Id="rId1047" Type="http://schemas.openxmlformats.org/officeDocument/2006/relationships/revisionLog" Target="revisionLog1047.xml"/><Relationship Id="rId1254" Type="http://schemas.openxmlformats.org/officeDocument/2006/relationships/revisionLog" Target="revisionLog1254.xml"/><Relationship Id="rId263" Type="http://schemas.openxmlformats.org/officeDocument/2006/relationships/revisionLog" Target="revisionLog263.xml"/><Relationship Id="rId470" Type="http://schemas.openxmlformats.org/officeDocument/2006/relationships/revisionLog" Target="revisionLog470.xml"/><Relationship Id="rId929" Type="http://schemas.openxmlformats.org/officeDocument/2006/relationships/revisionLog" Target="revisionLog929.xml"/><Relationship Id="rId1114" Type="http://schemas.openxmlformats.org/officeDocument/2006/relationships/revisionLog" Target="revisionLog1114.xml"/><Relationship Id="rId1321" Type="http://schemas.openxmlformats.org/officeDocument/2006/relationships/revisionLog" Target="revisionLog1321.xml"/><Relationship Id="rId58" Type="http://schemas.openxmlformats.org/officeDocument/2006/relationships/revisionLog" Target="revisionLog58.xml"/><Relationship Id="rId123" Type="http://schemas.openxmlformats.org/officeDocument/2006/relationships/revisionLog" Target="revisionLog123.xml"/><Relationship Id="rId330" Type="http://schemas.openxmlformats.org/officeDocument/2006/relationships/revisionLog" Target="revisionLog330.xml"/><Relationship Id="rId568" Type="http://schemas.openxmlformats.org/officeDocument/2006/relationships/revisionLog" Target="revisionLog568.xml"/><Relationship Id="rId775" Type="http://schemas.openxmlformats.org/officeDocument/2006/relationships/revisionLog" Target="revisionLog775.xml"/><Relationship Id="rId982" Type="http://schemas.openxmlformats.org/officeDocument/2006/relationships/revisionLog" Target="revisionLog982.xml"/><Relationship Id="rId1198" Type="http://schemas.openxmlformats.org/officeDocument/2006/relationships/revisionLog" Target="revisionLog1198.xml"/><Relationship Id="rId428" Type="http://schemas.openxmlformats.org/officeDocument/2006/relationships/revisionLog" Target="revisionLog428.xml"/><Relationship Id="rId635" Type="http://schemas.openxmlformats.org/officeDocument/2006/relationships/revisionLog" Target="revisionLog635.xml"/><Relationship Id="rId842" Type="http://schemas.openxmlformats.org/officeDocument/2006/relationships/revisionLog" Target="revisionLog842.xml"/><Relationship Id="rId1058" Type="http://schemas.openxmlformats.org/officeDocument/2006/relationships/revisionLog" Target="revisionLog1058.xml"/><Relationship Id="rId1265" Type="http://schemas.openxmlformats.org/officeDocument/2006/relationships/revisionLog" Target="revisionLog1265.xml"/><Relationship Id="rId274" Type="http://schemas.openxmlformats.org/officeDocument/2006/relationships/revisionLog" Target="revisionLog274.xml"/><Relationship Id="rId481" Type="http://schemas.openxmlformats.org/officeDocument/2006/relationships/revisionLog" Target="revisionLog481.xml"/><Relationship Id="rId702" Type="http://schemas.openxmlformats.org/officeDocument/2006/relationships/revisionLog" Target="revisionLog702.xml"/><Relationship Id="rId1125" Type="http://schemas.openxmlformats.org/officeDocument/2006/relationships/revisionLog" Target="revisionLog1125.xml"/><Relationship Id="rId1332" Type="http://schemas.openxmlformats.org/officeDocument/2006/relationships/revisionLog" Target="revisionLog1332.xml"/><Relationship Id="rId69" Type="http://schemas.openxmlformats.org/officeDocument/2006/relationships/revisionLog" Target="revisionLog69.xml"/><Relationship Id="rId134" Type="http://schemas.openxmlformats.org/officeDocument/2006/relationships/revisionLog" Target="revisionLog134.xml"/><Relationship Id="rId579" Type="http://schemas.openxmlformats.org/officeDocument/2006/relationships/revisionLog" Target="revisionLog579.xml"/><Relationship Id="rId786" Type="http://schemas.openxmlformats.org/officeDocument/2006/relationships/revisionLog" Target="revisionLog786.xml"/><Relationship Id="rId993" Type="http://schemas.openxmlformats.org/officeDocument/2006/relationships/revisionLog" Target="revisionLog993.xml"/><Relationship Id="rId341" Type="http://schemas.openxmlformats.org/officeDocument/2006/relationships/revisionLog" Target="revisionLog341.xml"/><Relationship Id="rId439" Type="http://schemas.openxmlformats.org/officeDocument/2006/relationships/revisionLog" Target="revisionLog439.xml"/><Relationship Id="rId646" Type="http://schemas.openxmlformats.org/officeDocument/2006/relationships/revisionLog" Target="revisionLog646.xml"/><Relationship Id="rId1069" Type="http://schemas.openxmlformats.org/officeDocument/2006/relationships/revisionLog" Target="revisionLog1069.xml"/><Relationship Id="rId1276" Type="http://schemas.openxmlformats.org/officeDocument/2006/relationships/revisionLog" Target="revisionLog1276.xml"/><Relationship Id="rId201" Type="http://schemas.openxmlformats.org/officeDocument/2006/relationships/revisionLog" Target="revisionLog201.xml"/><Relationship Id="rId285" Type="http://schemas.openxmlformats.org/officeDocument/2006/relationships/revisionLog" Target="revisionLog285.xml"/><Relationship Id="rId506" Type="http://schemas.openxmlformats.org/officeDocument/2006/relationships/revisionLog" Target="revisionLog506.xml"/><Relationship Id="rId853" Type="http://schemas.openxmlformats.org/officeDocument/2006/relationships/revisionLog" Target="revisionLog853.xml"/><Relationship Id="rId1136" Type="http://schemas.openxmlformats.org/officeDocument/2006/relationships/revisionLog" Target="revisionLog1136.xml"/><Relationship Id="rId492" Type="http://schemas.openxmlformats.org/officeDocument/2006/relationships/revisionLog" Target="revisionLog492.xml"/><Relationship Id="rId713" Type="http://schemas.openxmlformats.org/officeDocument/2006/relationships/revisionLog" Target="revisionLog713.xml"/><Relationship Id="rId797" Type="http://schemas.openxmlformats.org/officeDocument/2006/relationships/revisionLog" Target="revisionLog797.xml"/><Relationship Id="rId920" Type="http://schemas.openxmlformats.org/officeDocument/2006/relationships/revisionLog" Target="revisionLog920.xml"/><Relationship Id="rId1343" Type="http://schemas.openxmlformats.org/officeDocument/2006/relationships/revisionLog" Target="revisionLog1343.xml"/><Relationship Id="rId145" Type="http://schemas.openxmlformats.org/officeDocument/2006/relationships/revisionLog" Target="revisionLog145.xml"/><Relationship Id="rId352" Type="http://schemas.openxmlformats.org/officeDocument/2006/relationships/revisionLog" Target="revisionLog352.xml"/><Relationship Id="rId1203" Type="http://schemas.openxmlformats.org/officeDocument/2006/relationships/revisionLog" Target="revisionLog1203.xml"/><Relationship Id="rId1287" Type="http://schemas.openxmlformats.org/officeDocument/2006/relationships/revisionLog" Target="revisionLog1287.xml"/><Relationship Id="rId212" Type="http://schemas.openxmlformats.org/officeDocument/2006/relationships/revisionLog" Target="revisionLog212.xml"/><Relationship Id="rId657" Type="http://schemas.openxmlformats.org/officeDocument/2006/relationships/revisionLog" Target="revisionLog657.xml"/><Relationship Id="rId864" Type="http://schemas.openxmlformats.org/officeDocument/2006/relationships/revisionLog" Target="revisionLog864.xml"/><Relationship Id="rId296" Type="http://schemas.openxmlformats.org/officeDocument/2006/relationships/revisionLog" Target="revisionLog296.xml"/><Relationship Id="rId517" Type="http://schemas.openxmlformats.org/officeDocument/2006/relationships/revisionLog" Target="revisionLog517.xml"/><Relationship Id="rId724" Type="http://schemas.openxmlformats.org/officeDocument/2006/relationships/revisionLog" Target="revisionLog724.xml"/><Relationship Id="rId931" Type="http://schemas.openxmlformats.org/officeDocument/2006/relationships/revisionLog" Target="revisionLog931.xml"/><Relationship Id="rId1147" Type="http://schemas.openxmlformats.org/officeDocument/2006/relationships/revisionLog" Target="revisionLog1147.xml"/><Relationship Id="rId1354" Type="http://schemas.openxmlformats.org/officeDocument/2006/relationships/revisionLog" Target="revisionLog1354.xml"/><Relationship Id="rId60" Type="http://schemas.openxmlformats.org/officeDocument/2006/relationships/revisionLog" Target="revisionLog60.xml"/><Relationship Id="rId156" Type="http://schemas.openxmlformats.org/officeDocument/2006/relationships/revisionLog" Target="revisionLog156.xml"/><Relationship Id="rId363" Type="http://schemas.openxmlformats.org/officeDocument/2006/relationships/revisionLog" Target="revisionLog363.xml"/><Relationship Id="rId570" Type="http://schemas.openxmlformats.org/officeDocument/2006/relationships/revisionLog" Target="revisionLog570.xml"/><Relationship Id="rId1007" Type="http://schemas.openxmlformats.org/officeDocument/2006/relationships/revisionLog" Target="revisionLog1007.xml"/><Relationship Id="rId1214" Type="http://schemas.openxmlformats.org/officeDocument/2006/relationships/revisionLog" Target="revisionLog1214.xml"/><Relationship Id="rId223" Type="http://schemas.openxmlformats.org/officeDocument/2006/relationships/revisionLog" Target="revisionLog223.xml"/><Relationship Id="rId430" Type="http://schemas.openxmlformats.org/officeDocument/2006/relationships/revisionLog" Target="revisionLog430.xml"/><Relationship Id="rId668" Type="http://schemas.openxmlformats.org/officeDocument/2006/relationships/revisionLog" Target="revisionLog668.xml"/><Relationship Id="rId875" Type="http://schemas.openxmlformats.org/officeDocument/2006/relationships/revisionLog" Target="revisionLog875.xml"/><Relationship Id="rId1060" Type="http://schemas.openxmlformats.org/officeDocument/2006/relationships/revisionLog" Target="revisionLog1060.xml"/><Relationship Id="rId1298" Type="http://schemas.openxmlformats.org/officeDocument/2006/relationships/revisionLog" Target="revisionLog1298.xml"/><Relationship Id="rId18" Type="http://schemas.openxmlformats.org/officeDocument/2006/relationships/revisionLog" Target="revisionLog18.xml"/><Relationship Id="rId528" Type="http://schemas.openxmlformats.org/officeDocument/2006/relationships/revisionLog" Target="revisionLog528.xml"/><Relationship Id="rId735" Type="http://schemas.openxmlformats.org/officeDocument/2006/relationships/revisionLog" Target="revisionLog735.xml"/><Relationship Id="rId942" Type="http://schemas.openxmlformats.org/officeDocument/2006/relationships/revisionLog" Target="revisionLog942.xml"/><Relationship Id="rId1158" Type="http://schemas.openxmlformats.org/officeDocument/2006/relationships/revisionLog" Target="revisionLog1158.xml"/><Relationship Id="rId167" Type="http://schemas.openxmlformats.org/officeDocument/2006/relationships/revisionLog" Target="revisionLog167.xml"/><Relationship Id="rId374" Type="http://schemas.openxmlformats.org/officeDocument/2006/relationships/revisionLog" Target="revisionLog374.xml"/><Relationship Id="rId581" Type="http://schemas.openxmlformats.org/officeDocument/2006/relationships/revisionLog" Target="revisionLog581.xml"/><Relationship Id="rId1018" Type="http://schemas.openxmlformats.org/officeDocument/2006/relationships/revisionLog" Target="revisionLog1018.xml"/><Relationship Id="rId1225" Type="http://schemas.openxmlformats.org/officeDocument/2006/relationships/revisionLog" Target="revisionLog1225.xml"/><Relationship Id="rId71" Type="http://schemas.openxmlformats.org/officeDocument/2006/relationships/revisionLog" Target="revisionLog71.xml"/><Relationship Id="rId234" Type="http://schemas.openxmlformats.org/officeDocument/2006/relationships/revisionLog" Target="revisionLog234.xml"/><Relationship Id="rId679" Type="http://schemas.openxmlformats.org/officeDocument/2006/relationships/revisionLog" Target="revisionLog679.xml"/><Relationship Id="rId802" Type="http://schemas.openxmlformats.org/officeDocument/2006/relationships/revisionLog" Target="revisionLog802.xml"/><Relationship Id="rId886" Type="http://schemas.openxmlformats.org/officeDocument/2006/relationships/revisionLog" Target="revisionLog886.xml"/><Relationship Id="rId2" Type="http://schemas.openxmlformats.org/officeDocument/2006/relationships/revisionLog" Target="revisionLog2.xml"/><Relationship Id="rId29" Type="http://schemas.openxmlformats.org/officeDocument/2006/relationships/revisionLog" Target="revisionLog29.xml"/><Relationship Id="rId441" Type="http://schemas.openxmlformats.org/officeDocument/2006/relationships/revisionLog" Target="revisionLog441.xml"/><Relationship Id="rId539" Type="http://schemas.openxmlformats.org/officeDocument/2006/relationships/revisionLog" Target="revisionLog539.xml"/><Relationship Id="rId746" Type="http://schemas.openxmlformats.org/officeDocument/2006/relationships/revisionLog" Target="revisionLog746.xml"/><Relationship Id="rId1071" Type="http://schemas.openxmlformats.org/officeDocument/2006/relationships/revisionLog" Target="revisionLog1071.xml"/><Relationship Id="rId1169" Type="http://schemas.openxmlformats.org/officeDocument/2006/relationships/revisionLog" Target="revisionLog1169.xml"/><Relationship Id="rId178" Type="http://schemas.openxmlformats.org/officeDocument/2006/relationships/revisionLog" Target="revisionLog178.xml"/><Relationship Id="rId301" Type="http://schemas.openxmlformats.org/officeDocument/2006/relationships/revisionLog" Target="revisionLog301.xml"/><Relationship Id="rId953" Type="http://schemas.openxmlformats.org/officeDocument/2006/relationships/revisionLog" Target="revisionLog953.xml"/><Relationship Id="rId1029" Type="http://schemas.openxmlformats.org/officeDocument/2006/relationships/revisionLog" Target="revisionLog1029.xml"/><Relationship Id="rId1236" Type="http://schemas.openxmlformats.org/officeDocument/2006/relationships/revisionLog" Target="revisionLog1236.xml"/><Relationship Id="rId82" Type="http://schemas.openxmlformats.org/officeDocument/2006/relationships/revisionLog" Target="revisionLog82.xml"/><Relationship Id="rId385" Type="http://schemas.openxmlformats.org/officeDocument/2006/relationships/revisionLog" Target="revisionLog385.xml"/><Relationship Id="rId592" Type="http://schemas.openxmlformats.org/officeDocument/2006/relationships/revisionLog" Target="revisionLog592.xml"/><Relationship Id="rId606" Type="http://schemas.openxmlformats.org/officeDocument/2006/relationships/revisionLog" Target="revisionLog606.xml"/><Relationship Id="rId813" Type="http://schemas.openxmlformats.org/officeDocument/2006/relationships/revisionLog" Target="revisionLog813.xml"/><Relationship Id="rId245" Type="http://schemas.openxmlformats.org/officeDocument/2006/relationships/revisionLog" Target="revisionLog245.xml"/><Relationship Id="rId452" Type="http://schemas.openxmlformats.org/officeDocument/2006/relationships/revisionLog" Target="revisionLog452.xml"/><Relationship Id="rId897" Type="http://schemas.openxmlformats.org/officeDocument/2006/relationships/revisionLog" Target="revisionLog897.xml"/><Relationship Id="rId1082" Type="http://schemas.openxmlformats.org/officeDocument/2006/relationships/revisionLog" Target="revisionLog1082.xml"/><Relationship Id="rId1303" Type="http://schemas.openxmlformats.org/officeDocument/2006/relationships/revisionLog" Target="revisionLog1303.xml"/><Relationship Id="rId105" Type="http://schemas.openxmlformats.org/officeDocument/2006/relationships/revisionLog" Target="revisionLog105.xml"/><Relationship Id="rId312" Type="http://schemas.openxmlformats.org/officeDocument/2006/relationships/revisionLog" Target="revisionLog312.xml"/><Relationship Id="rId757" Type="http://schemas.openxmlformats.org/officeDocument/2006/relationships/revisionLog" Target="revisionLog757.xml"/><Relationship Id="rId964" Type="http://schemas.openxmlformats.org/officeDocument/2006/relationships/revisionLog" Target="revisionLog964.xml"/><Relationship Id="rId93" Type="http://schemas.openxmlformats.org/officeDocument/2006/relationships/revisionLog" Target="revisionLog93.xml"/><Relationship Id="rId189" Type="http://schemas.openxmlformats.org/officeDocument/2006/relationships/revisionLog" Target="revisionLog189.xml"/><Relationship Id="rId396" Type="http://schemas.openxmlformats.org/officeDocument/2006/relationships/revisionLog" Target="revisionLog396.xml"/><Relationship Id="rId617" Type="http://schemas.openxmlformats.org/officeDocument/2006/relationships/revisionLog" Target="revisionLog617.xml"/><Relationship Id="rId824" Type="http://schemas.openxmlformats.org/officeDocument/2006/relationships/revisionLog" Target="revisionLog824.xml"/><Relationship Id="rId1247" Type="http://schemas.openxmlformats.org/officeDocument/2006/relationships/revisionLog" Target="revisionLog1247.xml"/><Relationship Id="rId256" Type="http://schemas.openxmlformats.org/officeDocument/2006/relationships/revisionLog" Target="revisionLog256.xml"/><Relationship Id="rId463" Type="http://schemas.openxmlformats.org/officeDocument/2006/relationships/revisionLog" Target="revisionLog463.xml"/><Relationship Id="rId670" Type="http://schemas.openxmlformats.org/officeDocument/2006/relationships/revisionLog" Target="revisionLog670.xml"/><Relationship Id="rId1093" Type="http://schemas.openxmlformats.org/officeDocument/2006/relationships/revisionLog" Target="revisionLog1093.xml"/><Relationship Id="rId1107" Type="http://schemas.openxmlformats.org/officeDocument/2006/relationships/revisionLog" Target="revisionLog1107.xml"/><Relationship Id="rId1314" Type="http://schemas.openxmlformats.org/officeDocument/2006/relationships/revisionLog" Target="revisionLog1314.xml"/><Relationship Id="rId116" Type="http://schemas.openxmlformats.org/officeDocument/2006/relationships/revisionLog" Target="revisionLog116.xml"/><Relationship Id="rId323" Type="http://schemas.openxmlformats.org/officeDocument/2006/relationships/revisionLog" Target="revisionLog323.xml"/><Relationship Id="rId530" Type="http://schemas.openxmlformats.org/officeDocument/2006/relationships/revisionLog" Target="revisionLog530.xml"/><Relationship Id="rId768" Type="http://schemas.openxmlformats.org/officeDocument/2006/relationships/revisionLog" Target="revisionLog768.xml"/><Relationship Id="rId975" Type="http://schemas.openxmlformats.org/officeDocument/2006/relationships/revisionLog" Target="revisionLog975.xml"/><Relationship Id="rId1160" Type="http://schemas.openxmlformats.org/officeDocument/2006/relationships/revisionLog" Target="revisionLog1160.xml"/><Relationship Id="rId20" Type="http://schemas.openxmlformats.org/officeDocument/2006/relationships/revisionLog" Target="revisionLog20.xml"/><Relationship Id="rId628" Type="http://schemas.openxmlformats.org/officeDocument/2006/relationships/revisionLog" Target="revisionLog628.xml"/><Relationship Id="rId835" Type="http://schemas.openxmlformats.org/officeDocument/2006/relationships/revisionLog" Target="revisionLog835.xml"/><Relationship Id="rId1258" Type="http://schemas.openxmlformats.org/officeDocument/2006/relationships/revisionLog" Target="revisionLog1258.xml"/><Relationship Id="rId267" Type="http://schemas.openxmlformats.org/officeDocument/2006/relationships/revisionLog" Target="revisionLog267.xml"/><Relationship Id="rId474" Type="http://schemas.openxmlformats.org/officeDocument/2006/relationships/revisionLog" Target="revisionLog474.xml"/><Relationship Id="rId1020" Type="http://schemas.openxmlformats.org/officeDocument/2006/relationships/revisionLog" Target="revisionLog1020.xml"/><Relationship Id="rId1118" Type="http://schemas.openxmlformats.org/officeDocument/2006/relationships/revisionLog" Target="revisionLog1118.xml"/><Relationship Id="rId1325" Type="http://schemas.openxmlformats.org/officeDocument/2006/relationships/revisionLog" Target="revisionLog1325.xml"/><Relationship Id="rId127" Type="http://schemas.openxmlformats.org/officeDocument/2006/relationships/revisionLog" Target="revisionLog127.xml"/><Relationship Id="rId681" Type="http://schemas.openxmlformats.org/officeDocument/2006/relationships/revisionLog" Target="revisionLog681.xml"/><Relationship Id="rId779" Type="http://schemas.openxmlformats.org/officeDocument/2006/relationships/revisionLog" Target="revisionLog779.xml"/><Relationship Id="rId902" Type="http://schemas.openxmlformats.org/officeDocument/2006/relationships/revisionLog" Target="revisionLog902.xml"/><Relationship Id="rId986" Type="http://schemas.openxmlformats.org/officeDocument/2006/relationships/revisionLog" Target="revisionLog986.xml"/><Relationship Id="rId31" Type="http://schemas.openxmlformats.org/officeDocument/2006/relationships/revisionLog" Target="revisionLog31.xml"/><Relationship Id="rId334" Type="http://schemas.openxmlformats.org/officeDocument/2006/relationships/revisionLog" Target="revisionLog334.xml"/><Relationship Id="rId541" Type="http://schemas.openxmlformats.org/officeDocument/2006/relationships/revisionLog" Target="revisionLog541.xml"/><Relationship Id="rId639" Type="http://schemas.openxmlformats.org/officeDocument/2006/relationships/revisionLog" Target="revisionLog639.xml"/><Relationship Id="rId1171" Type="http://schemas.openxmlformats.org/officeDocument/2006/relationships/revisionLog" Target="revisionLog1171.xml"/><Relationship Id="rId1269" Type="http://schemas.openxmlformats.org/officeDocument/2006/relationships/revisionLog" Target="revisionLog1269.xml"/><Relationship Id="rId180" Type="http://schemas.openxmlformats.org/officeDocument/2006/relationships/revisionLog" Target="revisionLog180.xml"/><Relationship Id="rId278" Type="http://schemas.openxmlformats.org/officeDocument/2006/relationships/revisionLog" Target="revisionLog278.xml"/><Relationship Id="rId401" Type="http://schemas.openxmlformats.org/officeDocument/2006/relationships/revisionLog" Target="revisionLog401.xml"/><Relationship Id="rId846" Type="http://schemas.openxmlformats.org/officeDocument/2006/relationships/revisionLog" Target="revisionLog846.xml"/><Relationship Id="rId1031" Type="http://schemas.openxmlformats.org/officeDocument/2006/relationships/revisionLog" Target="revisionLog1031.xml"/><Relationship Id="rId1129" Type="http://schemas.openxmlformats.org/officeDocument/2006/relationships/revisionLog" Target="revisionLog1129.xml"/><Relationship Id="rId485" Type="http://schemas.openxmlformats.org/officeDocument/2006/relationships/revisionLog" Target="revisionLog485.xml"/><Relationship Id="rId692" Type="http://schemas.openxmlformats.org/officeDocument/2006/relationships/revisionLog" Target="revisionLog692.xml"/><Relationship Id="rId706" Type="http://schemas.openxmlformats.org/officeDocument/2006/relationships/revisionLog" Target="revisionLog706.xml"/><Relationship Id="rId913" Type="http://schemas.openxmlformats.org/officeDocument/2006/relationships/revisionLog" Target="revisionLog913.xml"/><Relationship Id="rId1336" Type="http://schemas.openxmlformats.org/officeDocument/2006/relationships/revisionLog" Target="revisionLog1336.xml"/><Relationship Id="rId42" Type="http://schemas.openxmlformats.org/officeDocument/2006/relationships/revisionLog" Target="revisionLog42.xml"/><Relationship Id="rId138" Type="http://schemas.openxmlformats.org/officeDocument/2006/relationships/revisionLog" Target="revisionLog138.xml"/><Relationship Id="rId345" Type="http://schemas.openxmlformats.org/officeDocument/2006/relationships/revisionLog" Target="revisionLog345.xml"/><Relationship Id="rId552" Type="http://schemas.openxmlformats.org/officeDocument/2006/relationships/revisionLog" Target="revisionLog552.xml"/><Relationship Id="rId997" Type="http://schemas.openxmlformats.org/officeDocument/2006/relationships/revisionLog" Target="revisionLog997.xml"/><Relationship Id="rId1182" Type="http://schemas.openxmlformats.org/officeDocument/2006/relationships/revisionLog" Target="revisionLog1182.xml"/><Relationship Id="rId191" Type="http://schemas.openxmlformats.org/officeDocument/2006/relationships/revisionLog" Target="revisionLog191.xml"/><Relationship Id="rId205" Type="http://schemas.openxmlformats.org/officeDocument/2006/relationships/revisionLog" Target="revisionLog205.xml"/><Relationship Id="rId412" Type="http://schemas.openxmlformats.org/officeDocument/2006/relationships/revisionLog" Target="revisionLog412.xml"/><Relationship Id="rId857" Type="http://schemas.openxmlformats.org/officeDocument/2006/relationships/revisionLog" Target="revisionLog857.xml"/><Relationship Id="rId1042" Type="http://schemas.openxmlformats.org/officeDocument/2006/relationships/revisionLog" Target="revisionLog1042.xml"/><Relationship Id="rId289" Type="http://schemas.openxmlformats.org/officeDocument/2006/relationships/revisionLog" Target="revisionLog289.xml"/><Relationship Id="rId496" Type="http://schemas.openxmlformats.org/officeDocument/2006/relationships/revisionLog" Target="revisionLog496.xml"/><Relationship Id="rId717" Type="http://schemas.openxmlformats.org/officeDocument/2006/relationships/revisionLog" Target="revisionLog717.xml"/><Relationship Id="rId924" Type="http://schemas.openxmlformats.org/officeDocument/2006/relationships/revisionLog" Target="revisionLog924.xml"/><Relationship Id="rId1347" Type="http://schemas.openxmlformats.org/officeDocument/2006/relationships/revisionLog" Target="revisionLog1347.xml"/><Relationship Id="rId53" Type="http://schemas.openxmlformats.org/officeDocument/2006/relationships/revisionLog" Target="revisionLog53.xml"/><Relationship Id="rId149" Type="http://schemas.openxmlformats.org/officeDocument/2006/relationships/revisionLog" Target="revisionLog149.xml"/><Relationship Id="rId356" Type="http://schemas.openxmlformats.org/officeDocument/2006/relationships/revisionLog" Target="revisionLog356.xml"/><Relationship Id="rId563" Type="http://schemas.openxmlformats.org/officeDocument/2006/relationships/revisionLog" Target="revisionLog563.xml"/><Relationship Id="rId770" Type="http://schemas.openxmlformats.org/officeDocument/2006/relationships/revisionLog" Target="revisionLog770.xml"/><Relationship Id="rId1193" Type="http://schemas.openxmlformats.org/officeDocument/2006/relationships/revisionLog" Target="revisionLog1193.xml"/><Relationship Id="rId1207" Type="http://schemas.openxmlformats.org/officeDocument/2006/relationships/revisionLog" Target="revisionLog1207.xml"/><Relationship Id="rId216" Type="http://schemas.openxmlformats.org/officeDocument/2006/relationships/revisionLog" Target="revisionLog216.xml"/><Relationship Id="rId423" Type="http://schemas.openxmlformats.org/officeDocument/2006/relationships/revisionLog" Target="revisionLog423.xml"/><Relationship Id="rId868" Type="http://schemas.openxmlformats.org/officeDocument/2006/relationships/revisionLog" Target="revisionLog868.xml"/><Relationship Id="rId1053" Type="http://schemas.openxmlformats.org/officeDocument/2006/relationships/revisionLog" Target="revisionLog1053.xml"/><Relationship Id="rId1260" Type="http://schemas.openxmlformats.org/officeDocument/2006/relationships/revisionLog" Target="revisionLog1260.xml"/><Relationship Id="rId630" Type="http://schemas.openxmlformats.org/officeDocument/2006/relationships/revisionLog" Target="revisionLog630.xml"/><Relationship Id="rId728" Type="http://schemas.openxmlformats.org/officeDocument/2006/relationships/revisionLog" Target="revisionLog728.xml"/><Relationship Id="rId935" Type="http://schemas.openxmlformats.org/officeDocument/2006/relationships/revisionLog" Target="revisionLog935.xml"/><Relationship Id="rId1358" Type="http://schemas.openxmlformats.org/officeDocument/2006/relationships/revisionLog" Target="revisionLog1358.xml"/><Relationship Id="rId64" Type="http://schemas.openxmlformats.org/officeDocument/2006/relationships/revisionLog" Target="revisionLog64.xml"/><Relationship Id="rId367" Type="http://schemas.openxmlformats.org/officeDocument/2006/relationships/revisionLog" Target="revisionLog367.xml"/><Relationship Id="rId574" Type="http://schemas.openxmlformats.org/officeDocument/2006/relationships/revisionLog" Target="revisionLog574.xml"/><Relationship Id="rId1120" Type="http://schemas.openxmlformats.org/officeDocument/2006/relationships/revisionLog" Target="revisionLog1120.xml"/><Relationship Id="rId1218" Type="http://schemas.openxmlformats.org/officeDocument/2006/relationships/revisionLog" Target="revisionLog1218.xml"/><Relationship Id="rId227" Type="http://schemas.openxmlformats.org/officeDocument/2006/relationships/revisionLog" Target="revisionLog227.xml"/><Relationship Id="rId781" Type="http://schemas.openxmlformats.org/officeDocument/2006/relationships/revisionLog" Target="revisionLog781.xml"/><Relationship Id="rId879" Type="http://schemas.openxmlformats.org/officeDocument/2006/relationships/revisionLog" Target="revisionLog879.xml"/><Relationship Id="rId434" Type="http://schemas.openxmlformats.org/officeDocument/2006/relationships/revisionLog" Target="revisionLog434.xml"/><Relationship Id="rId641" Type="http://schemas.openxmlformats.org/officeDocument/2006/relationships/revisionLog" Target="revisionLog641.xml"/><Relationship Id="rId739" Type="http://schemas.openxmlformats.org/officeDocument/2006/relationships/revisionLog" Target="revisionLog739.xml"/><Relationship Id="rId1064" Type="http://schemas.openxmlformats.org/officeDocument/2006/relationships/revisionLog" Target="revisionLog1064.xml"/><Relationship Id="rId1271" Type="http://schemas.openxmlformats.org/officeDocument/2006/relationships/revisionLog" Target="revisionLog1271.xml"/><Relationship Id="rId280" Type="http://schemas.openxmlformats.org/officeDocument/2006/relationships/revisionLog" Target="revisionLog280.xml"/><Relationship Id="rId501" Type="http://schemas.openxmlformats.org/officeDocument/2006/relationships/revisionLog" Target="revisionLog501.xml"/><Relationship Id="rId946" Type="http://schemas.openxmlformats.org/officeDocument/2006/relationships/revisionLog" Target="revisionLog946.xml"/><Relationship Id="rId1131" Type="http://schemas.openxmlformats.org/officeDocument/2006/relationships/revisionLog" Target="revisionLog1131.xml"/><Relationship Id="rId1229" Type="http://schemas.openxmlformats.org/officeDocument/2006/relationships/revisionLog" Target="revisionLog1229.xml"/><Relationship Id="rId75" Type="http://schemas.openxmlformats.org/officeDocument/2006/relationships/revisionLog" Target="revisionLog75.xml"/><Relationship Id="rId140" Type="http://schemas.openxmlformats.org/officeDocument/2006/relationships/revisionLog" Target="revisionLog140.xml"/><Relationship Id="rId378" Type="http://schemas.openxmlformats.org/officeDocument/2006/relationships/revisionLog" Target="revisionLog378.xml"/><Relationship Id="rId585" Type="http://schemas.openxmlformats.org/officeDocument/2006/relationships/revisionLog" Target="revisionLog585.xml"/><Relationship Id="rId792" Type="http://schemas.openxmlformats.org/officeDocument/2006/relationships/revisionLog" Target="revisionLog792.xml"/><Relationship Id="rId806" Type="http://schemas.openxmlformats.org/officeDocument/2006/relationships/revisionLog" Target="revisionLog806.xml"/><Relationship Id="rId6" Type="http://schemas.openxmlformats.org/officeDocument/2006/relationships/revisionLog" Target="revisionLog6.xml"/><Relationship Id="rId238" Type="http://schemas.openxmlformats.org/officeDocument/2006/relationships/revisionLog" Target="revisionLog238.xml"/><Relationship Id="rId445" Type="http://schemas.openxmlformats.org/officeDocument/2006/relationships/revisionLog" Target="revisionLog445.xml"/><Relationship Id="rId652" Type="http://schemas.openxmlformats.org/officeDocument/2006/relationships/revisionLog" Target="revisionLog652.xml"/><Relationship Id="rId1075" Type="http://schemas.openxmlformats.org/officeDocument/2006/relationships/revisionLog" Target="revisionLog1075.xml"/><Relationship Id="rId1282" Type="http://schemas.openxmlformats.org/officeDocument/2006/relationships/revisionLog" Target="revisionLog1282.xml"/><Relationship Id="rId291" Type="http://schemas.openxmlformats.org/officeDocument/2006/relationships/revisionLog" Target="revisionLog291.xml"/><Relationship Id="rId305" Type="http://schemas.openxmlformats.org/officeDocument/2006/relationships/revisionLog" Target="revisionLog305.xml"/><Relationship Id="rId512" Type="http://schemas.openxmlformats.org/officeDocument/2006/relationships/revisionLog" Target="revisionLog512.xml"/><Relationship Id="rId957" Type="http://schemas.openxmlformats.org/officeDocument/2006/relationships/revisionLog" Target="revisionLog957.xml"/><Relationship Id="rId1142" Type="http://schemas.openxmlformats.org/officeDocument/2006/relationships/revisionLog" Target="revisionLog1142.xml"/><Relationship Id="rId86" Type="http://schemas.openxmlformats.org/officeDocument/2006/relationships/revisionLog" Target="revisionLog86.xml"/><Relationship Id="rId151" Type="http://schemas.openxmlformats.org/officeDocument/2006/relationships/revisionLog" Target="revisionLog151.xml"/><Relationship Id="rId389" Type="http://schemas.openxmlformats.org/officeDocument/2006/relationships/revisionLog" Target="revisionLog389.xml"/><Relationship Id="rId596" Type="http://schemas.openxmlformats.org/officeDocument/2006/relationships/revisionLog" Target="revisionLog596.xml"/><Relationship Id="rId817" Type="http://schemas.openxmlformats.org/officeDocument/2006/relationships/revisionLog" Target="revisionLog817.xml"/><Relationship Id="rId1002" Type="http://schemas.openxmlformats.org/officeDocument/2006/relationships/revisionLog" Target="revisionLog1002.xml"/><Relationship Id="rId249" Type="http://schemas.openxmlformats.org/officeDocument/2006/relationships/revisionLog" Target="revisionLog249.xml"/><Relationship Id="rId456" Type="http://schemas.openxmlformats.org/officeDocument/2006/relationships/revisionLog" Target="revisionLog456.xml"/><Relationship Id="rId663" Type="http://schemas.openxmlformats.org/officeDocument/2006/relationships/revisionLog" Target="revisionLog663.xml"/><Relationship Id="rId870" Type="http://schemas.openxmlformats.org/officeDocument/2006/relationships/revisionLog" Target="revisionLog870.xml"/><Relationship Id="rId1086" Type="http://schemas.openxmlformats.org/officeDocument/2006/relationships/revisionLog" Target="revisionLog1086.xml"/><Relationship Id="rId1293" Type="http://schemas.openxmlformats.org/officeDocument/2006/relationships/revisionLog" Target="revisionLog1293.xml"/><Relationship Id="rId1307" Type="http://schemas.openxmlformats.org/officeDocument/2006/relationships/revisionLog" Target="revisionLog1307.xml"/><Relationship Id="rId13" Type="http://schemas.openxmlformats.org/officeDocument/2006/relationships/revisionLog" Target="revisionLog13.xml"/><Relationship Id="rId109" Type="http://schemas.openxmlformats.org/officeDocument/2006/relationships/revisionLog" Target="revisionLog109.xml"/><Relationship Id="rId316" Type="http://schemas.openxmlformats.org/officeDocument/2006/relationships/revisionLog" Target="revisionLog316.xml"/><Relationship Id="rId523" Type="http://schemas.openxmlformats.org/officeDocument/2006/relationships/revisionLog" Target="revisionLog523.xml"/><Relationship Id="rId968" Type="http://schemas.openxmlformats.org/officeDocument/2006/relationships/revisionLog" Target="revisionLog968.xml"/><Relationship Id="rId1153" Type="http://schemas.openxmlformats.org/officeDocument/2006/relationships/revisionLog" Target="revisionLog1153.xml"/><Relationship Id="rId97" Type="http://schemas.openxmlformats.org/officeDocument/2006/relationships/revisionLog" Target="revisionLog97.xml"/><Relationship Id="rId730" Type="http://schemas.openxmlformats.org/officeDocument/2006/relationships/revisionLog" Target="revisionLog730.xml"/><Relationship Id="rId828" Type="http://schemas.openxmlformats.org/officeDocument/2006/relationships/revisionLog" Target="revisionLog828.xml"/><Relationship Id="rId1013" Type="http://schemas.openxmlformats.org/officeDocument/2006/relationships/revisionLog" Target="revisionLog1013.xml"/><Relationship Id="rId1360" Type="http://schemas.openxmlformats.org/officeDocument/2006/relationships/revisionLog" Target="revisionLog1360.xml"/><Relationship Id="rId162" Type="http://schemas.openxmlformats.org/officeDocument/2006/relationships/revisionLog" Target="revisionLog162.xml"/><Relationship Id="rId467" Type="http://schemas.openxmlformats.org/officeDocument/2006/relationships/revisionLog" Target="revisionLog467.xml"/><Relationship Id="rId1097" Type="http://schemas.openxmlformats.org/officeDocument/2006/relationships/revisionLog" Target="revisionLog1097.xml"/><Relationship Id="rId1220" Type="http://schemas.openxmlformats.org/officeDocument/2006/relationships/revisionLog" Target="revisionLog1220.xml"/><Relationship Id="rId1318" Type="http://schemas.openxmlformats.org/officeDocument/2006/relationships/revisionLog" Target="revisionLog1318.xml"/><Relationship Id="rId674" Type="http://schemas.openxmlformats.org/officeDocument/2006/relationships/revisionLog" Target="revisionLog674.xml"/><Relationship Id="rId881" Type="http://schemas.openxmlformats.org/officeDocument/2006/relationships/revisionLog" Target="revisionLog881.xml"/><Relationship Id="rId979" Type="http://schemas.openxmlformats.org/officeDocument/2006/relationships/revisionLog" Target="revisionLog979.xml"/><Relationship Id="rId24" Type="http://schemas.openxmlformats.org/officeDocument/2006/relationships/revisionLog" Target="revisionLog24.xml"/><Relationship Id="rId327" Type="http://schemas.openxmlformats.org/officeDocument/2006/relationships/revisionLog" Target="revisionLog327.xml"/><Relationship Id="rId534" Type="http://schemas.openxmlformats.org/officeDocument/2006/relationships/revisionLog" Target="revisionLog534.xml"/><Relationship Id="rId741" Type="http://schemas.openxmlformats.org/officeDocument/2006/relationships/revisionLog" Target="revisionLog741.xml"/><Relationship Id="rId839" Type="http://schemas.openxmlformats.org/officeDocument/2006/relationships/revisionLog" Target="revisionLog839.xml"/><Relationship Id="rId1164" Type="http://schemas.openxmlformats.org/officeDocument/2006/relationships/revisionLog" Target="revisionLog1164.xml"/><Relationship Id="rId173" Type="http://schemas.openxmlformats.org/officeDocument/2006/relationships/revisionLog" Target="revisionLog173.xml"/><Relationship Id="rId380" Type="http://schemas.openxmlformats.org/officeDocument/2006/relationships/revisionLog" Target="revisionLog380.xml"/><Relationship Id="rId601" Type="http://schemas.openxmlformats.org/officeDocument/2006/relationships/revisionLog" Target="revisionLog601.xml"/><Relationship Id="rId1024" Type="http://schemas.openxmlformats.org/officeDocument/2006/relationships/revisionLog" Target="revisionLog1024.xml"/><Relationship Id="rId1231" Type="http://schemas.openxmlformats.org/officeDocument/2006/relationships/revisionLog" Target="revisionLog1231.xml"/><Relationship Id="rId240" Type="http://schemas.openxmlformats.org/officeDocument/2006/relationships/revisionLog" Target="revisionLog240.xml"/><Relationship Id="rId478" Type="http://schemas.openxmlformats.org/officeDocument/2006/relationships/revisionLog" Target="revisionLog478.xml"/><Relationship Id="rId685" Type="http://schemas.openxmlformats.org/officeDocument/2006/relationships/revisionLog" Target="revisionLog685.xml"/><Relationship Id="rId892" Type="http://schemas.openxmlformats.org/officeDocument/2006/relationships/revisionLog" Target="revisionLog892.xml"/><Relationship Id="rId906" Type="http://schemas.openxmlformats.org/officeDocument/2006/relationships/revisionLog" Target="revisionLog906.xml"/><Relationship Id="rId1329" Type="http://schemas.openxmlformats.org/officeDocument/2006/relationships/revisionLog" Target="revisionLog1329.xml"/><Relationship Id="rId35" Type="http://schemas.openxmlformats.org/officeDocument/2006/relationships/revisionLog" Target="revisionLog35.xml"/><Relationship Id="rId100" Type="http://schemas.openxmlformats.org/officeDocument/2006/relationships/revisionLog" Target="revisionLog100.xml"/><Relationship Id="rId338" Type="http://schemas.openxmlformats.org/officeDocument/2006/relationships/revisionLog" Target="revisionLog338.xml"/><Relationship Id="rId545" Type="http://schemas.openxmlformats.org/officeDocument/2006/relationships/revisionLog" Target="revisionLog545.xml"/><Relationship Id="rId752" Type="http://schemas.openxmlformats.org/officeDocument/2006/relationships/revisionLog" Target="revisionLog752.xml"/><Relationship Id="rId1175" Type="http://schemas.openxmlformats.org/officeDocument/2006/relationships/revisionLog" Target="revisionLog1175.xml"/><Relationship Id="rId184" Type="http://schemas.openxmlformats.org/officeDocument/2006/relationships/revisionLog" Target="revisionLog184.xml"/><Relationship Id="rId391" Type="http://schemas.openxmlformats.org/officeDocument/2006/relationships/revisionLog" Target="revisionLog391.xml"/><Relationship Id="rId405" Type="http://schemas.openxmlformats.org/officeDocument/2006/relationships/revisionLog" Target="revisionLog405.xml"/><Relationship Id="rId612" Type="http://schemas.openxmlformats.org/officeDocument/2006/relationships/revisionLog" Target="revisionLog612.xml"/><Relationship Id="rId1035" Type="http://schemas.openxmlformats.org/officeDocument/2006/relationships/revisionLog" Target="revisionLog1035.xml"/><Relationship Id="rId1242" Type="http://schemas.openxmlformats.org/officeDocument/2006/relationships/revisionLog" Target="revisionLog1242.xml"/><Relationship Id="rId251" Type="http://schemas.openxmlformats.org/officeDocument/2006/relationships/revisionLog" Target="revisionLog251.xml"/><Relationship Id="rId489" Type="http://schemas.openxmlformats.org/officeDocument/2006/relationships/revisionLog" Target="revisionLog489.xml"/><Relationship Id="rId696" Type="http://schemas.openxmlformats.org/officeDocument/2006/relationships/revisionLog" Target="revisionLog696.xml"/><Relationship Id="rId917" Type="http://schemas.openxmlformats.org/officeDocument/2006/relationships/revisionLog" Target="revisionLog917.xml"/><Relationship Id="rId1102" Type="http://schemas.openxmlformats.org/officeDocument/2006/relationships/revisionLog" Target="revisionLog1102.xml"/><Relationship Id="rId46" Type="http://schemas.openxmlformats.org/officeDocument/2006/relationships/revisionLog" Target="revisionLog46.xml"/><Relationship Id="rId349" Type="http://schemas.openxmlformats.org/officeDocument/2006/relationships/revisionLog" Target="revisionLog349.xml"/><Relationship Id="rId556" Type="http://schemas.openxmlformats.org/officeDocument/2006/relationships/revisionLog" Target="revisionLog556.xml"/><Relationship Id="rId763" Type="http://schemas.openxmlformats.org/officeDocument/2006/relationships/revisionLog" Target="revisionLog763.xml"/><Relationship Id="rId1186" Type="http://schemas.openxmlformats.org/officeDocument/2006/relationships/revisionLog" Target="revisionLog1186.xml"/><Relationship Id="rId111" Type="http://schemas.openxmlformats.org/officeDocument/2006/relationships/revisionLog" Target="revisionLog111.xml"/><Relationship Id="rId195" Type="http://schemas.openxmlformats.org/officeDocument/2006/relationships/revisionLog" Target="revisionLog195.xml"/><Relationship Id="rId209" Type="http://schemas.openxmlformats.org/officeDocument/2006/relationships/revisionLog" Target="revisionLog209.xml"/><Relationship Id="rId416" Type="http://schemas.openxmlformats.org/officeDocument/2006/relationships/revisionLog" Target="revisionLog416.xml"/><Relationship Id="rId970" Type="http://schemas.openxmlformats.org/officeDocument/2006/relationships/revisionLog" Target="revisionLog970.xml"/><Relationship Id="rId1046" Type="http://schemas.openxmlformats.org/officeDocument/2006/relationships/revisionLog" Target="revisionLog1046.xml"/><Relationship Id="rId1253" Type="http://schemas.openxmlformats.org/officeDocument/2006/relationships/revisionLog" Target="revisionLog1253.xml"/><Relationship Id="rId623" Type="http://schemas.openxmlformats.org/officeDocument/2006/relationships/revisionLog" Target="revisionLog623.xml"/><Relationship Id="rId830" Type="http://schemas.openxmlformats.org/officeDocument/2006/relationships/revisionLog" Target="revisionLog830.xml"/><Relationship Id="rId928" Type="http://schemas.openxmlformats.org/officeDocument/2006/relationships/revisionLog" Target="revisionLog928.xml"/><Relationship Id="rId57" Type="http://schemas.openxmlformats.org/officeDocument/2006/relationships/revisionLog" Target="revisionLog57.xml"/><Relationship Id="rId262" Type="http://schemas.openxmlformats.org/officeDocument/2006/relationships/revisionLog" Target="revisionLog262.xml"/><Relationship Id="rId567" Type="http://schemas.openxmlformats.org/officeDocument/2006/relationships/revisionLog" Target="revisionLog567.xml"/><Relationship Id="rId1113" Type="http://schemas.openxmlformats.org/officeDocument/2006/relationships/revisionLog" Target="revisionLog1113.xml"/><Relationship Id="rId1197" Type="http://schemas.openxmlformats.org/officeDocument/2006/relationships/revisionLog" Target="revisionLog1197.xml"/><Relationship Id="rId1320" Type="http://schemas.openxmlformats.org/officeDocument/2006/relationships/revisionLog" Target="revisionLog1320.xml"/><Relationship Id="rId122" Type="http://schemas.openxmlformats.org/officeDocument/2006/relationships/revisionLog" Target="revisionLog122.xml"/><Relationship Id="rId774" Type="http://schemas.openxmlformats.org/officeDocument/2006/relationships/revisionLog" Target="revisionLog774.xml"/><Relationship Id="rId981" Type="http://schemas.openxmlformats.org/officeDocument/2006/relationships/revisionLog" Target="revisionLog981.xml"/><Relationship Id="rId1057" Type="http://schemas.openxmlformats.org/officeDocument/2006/relationships/revisionLog" Target="revisionLog1057.xml"/><Relationship Id="rId427" Type="http://schemas.openxmlformats.org/officeDocument/2006/relationships/revisionLog" Target="revisionLog427.xml"/><Relationship Id="rId634" Type="http://schemas.openxmlformats.org/officeDocument/2006/relationships/revisionLog" Target="revisionLog634.xml"/><Relationship Id="rId841" Type="http://schemas.openxmlformats.org/officeDocument/2006/relationships/revisionLog" Target="revisionLog841.xml"/><Relationship Id="rId1264" Type="http://schemas.openxmlformats.org/officeDocument/2006/relationships/revisionLog" Target="revisionLog1264.xml"/><Relationship Id="rId273" Type="http://schemas.openxmlformats.org/officeDocument/2006/relationships/revisionLog" Target="revisionLog273.xml"/><Relationship Id="rId480" Type="http://schemas.openxmlformats.org/officeDocument/2006/relationships/revisionLog" Target="revisionLog480.xml"/><Relationship Id="rId701" Type="http://schemas.openxmlformats.org/officeDocument/2006/relationships/revisionLog" Target="revisionLog701.xml"/><Relationship Id="rId939" Type="http://schemas.openxmlformats.org/officeDocument/2006/relationships/revisionLog" Target="revisionLog939.xml"/><Relationship Id="rId1124" Type="http://schemas.openxmlformats.org/officeDocument/2006/relationships/revisionLog" Target="revisionLog1124.xml"/><Relationship Id="rId1331" Type="http://schemas.openxmlformats.org/officeDocument/2006/relationships/revisionLog" Target="revisionLog1331.xml"/><Relationship Id="rId68" Type="http://schemas.openxmlformats.org/officeDocument/2006/relationships/revisionLog" Target="revisionLog68.xml"/><Relationship Id="rId133" Type="http://schemas.openxmlformats.org/officeDocument/2006/relationships/revisionLog" Target="revisionLog133.xml"/><Relationship Id="rId340" Type="http://schemas.openxmlformats.org/officeDocument/2006/relationships/revisionLog" Target="revisionLog340.xml"/><Relationship Id="rId578" Type="http://schemas.openxmlformats.org/officeDocument/2006/relationships/revisionLog" Target="revisionLog578.xml"/><Relationship Id="rId785" Type="http://schemas.openxmlformats.org/officeDocument/2006/relationships/revisionLog" Target="revisionLog785.xml"/><Relationship Id="rId992" Type="http://schemas.openxmlformats.org/officeDocument/2006/relationships/revisionLog" Target="revisionLog992.xml"/><Relationship Id="rId200" Type="http://schemas.openxmlformats.org/officeDocument/2006/relationships/revisionLog" Target="revisionLog200.xml"/><Relationship Id="rId438" Type="http://schemas.openxmlformats.org/officeDocument/2006/relationships/revisionLog" Target="revisionLog438.xml"/><Relationship Id="rId645" Type="http://schemas.openxmlformats.org/officeDocument/2006/relationships/revisionLog" Target="revisionLog645.xml"/><Relationship Id="rId852" Type="http://schemas.openxmlformats.org/officeDocument/2006/relationships/revisionLog" Target="revisionLog852.xml"/><Relationship Id="rId1068" Type="http://schemas.openxmlformats.org/officeDocument/2006/relationships/revisionLog" Target="revisionLog1068.xml"/><Relationship Id="rId1275" Type="http://schemas.openxmlformats.org/officeDocument/2006/relationships/revisionLog" Target="revisionLog1275.xml"/><Relationship Id="rId284" Type="http://schemas.openxmlformats.org/officeDocument/2006/relationships/revisionLog" Target="revisionLog284.xml"/><Relationship Id="rId491" Type="http://schemas.openxmlformats.org/officeDocument/2006/relationships/revisionLog" Target="revisionLog491.xml"/><Relationship Id="rId505" Type="http://schemas.openxmlformats.org/officeDocument/2006/relationships/revisionLog" Target="revisionLog505.xml"/><Relationship Id="rId712" Type="http://schemas.openxmlformats.org/officeDocument/2006/relationships/revisionLog" Target="revisionLog712.xml"/><Relationship Id="rId1135" Type="http://schemas.openxmlformats.org/officeDocument/2006/relationships/revisionLog" Target="revisionLog1135.xml"/><Relationship Id="rId1342" Type="http://schemas.openxmlformats.org/officeDocument/2006/relationships/revisionLog" Target="revisionLog1342.xml"/><Relationship Id="rId37" Type="http://schemas.openxmlformats.org/officeDocument/2006/relationships/revisionLog" Target="revisionLog37.xml"/><Relationship Id="rId79" Type="http://schemas.openxmlformats.org/officeDocument/2006/relationships/revisionLog" Target="revisionLog79.xml"/><Relationship Id="rId102" Type="http://schemas.openxmlformats.org/officeDocument/2006/relationships/revisionLog" Target="revisionLog102.xml"/><Relationship Id="rId144" Type="http://schemas.openxmlformats.org/officeDocument/2006/relationships/revisionLog" Target="revisionLog144.xml"/><Relationship Id="rId547" Type="http://schemas.openxmlformats.org/officeDocument/2006/relationships/revisionLog" Target="revisionLog547.xml"/><Relationship Id="rId589" Type="http://schemas.openxmlformats.org/officeDocument/2006/relationships/revisionLog" Target="revisionLog589.xml"/><Relationship Id="rId754" Type="http://schemas.openxmlformats.org/officeDocument/2006/relationships/revisionLog" Target="revisionLog754.xml"/><Relationship Id="rId796" Type="http://schemas.openxmlformats.org/officeDocument/2006/relationships/revisionLog" Target="revisionLog796.xml"/><Relationship Id="rId961" Type="http://schemas.openxmlformats.org/officeDocument/2006/relationships/revisionLog" Target="revisionLog961.xml"/><Relationship Id="rId1202" Type="http://schemas.openxmlformats.org/officeDocument/2006/relationships/revisionLog" Target="revisionLog1202.xml"/><Relationship Id="rId90" Type="http://schemas.openxmlformats.org/officeDocument/2006/relationships/revisionLog" Target="revisionLog90.xml"/><Relationship Id="rId186" Type="http://schemas.openxmlformats.org/officeDocument/2006/relationships/revisionLog" Target="revisionLog186.xml"/><Relationship Id="rId351" Type="http://schemas.openxmlformats.org/officeDocument/2006/relationships/revisionLog" Target="revisionLog351.xml"/><Relationship Id="rId393" Type="http://schemas.openxmlformats.org/officeDocument/2006/relationships/revisionLog" Target="revisionLog393.xml"/><Relationship Id="rId407" Type="http://schemas.openxmlformats.org/officeDocument/2006/relationships/revisionLog" Target="revisionLog407.xml"/><Relationship Id="rId449" Type="http://schemas.openxmlformats.org/officeDocument/2006/relationships/revisionLog" Target="revisionLog449.xml"/><Relationship Id="rId614" Type="http://schemas.openxmlformats.org/officeDocument/2006/relationships/revisionLog" Target="revisionLog614.xml"/><Relationship Id="rId656" Type="http://schemas.openxmlformats.org/officeDocument/2006/relationships/revisionLog" Target="revisionLog656.xml"/><Relationship Id="rId821" Type="http://schemas.openxmlformats.org/officeDocument/2006/relationships/revisionLog" Target="revisionLog821.xml"/><Relationship Id="rId863" Type="http://schemas.openxmlformats.org/officeDocument/2006/relationships/revisionLog" Target="revisionLog863.xml"/><Relationship Id="rId1037" Type="http://schemas.openxmlformats.org/officeDocument/2006/relationships/revisionLog" Target="revisionLog1037.xml"/><Relationship Id="rId1079" Type="http://schemas.openxmlformats.org/officeDocument/2006/relationships/revisionLog" Target="revisionLog1079.xml"/><Relationship Id="rId1244" Type="http://schemas.openxmlformats.org/officeDocument/2006/relationships/revisionLog" Target="revisionLog1244.xml"/><Relationship Id="rId1286" Type="http://schemas.openxmlformats.org/officeDocument/2006/relationships/revisionLog" Target="revisionLog1286.xml"/><Relationship Id="rId211" Type="http://schemas.openxmlformats.org/officeDocument/2006/relationships/revisionLog" Target="revisionLog211.xml"/><Relationship Id="rId253" Type="http://schemas.openxmlformats.org/officeDocument/2006/relationships/revisionLog" Target="revisionLog253.xml"/><Relationship Id="rId295" Type="http://schemas.openxmlformats.org/officeDocument/2006/relationships/revisionLog" Target="revisionLog295.xml"/><Relationship Id="rId309" Type="http://schemas.openxmlformats.org/officeDocument/2006/relationships/revisionLog" Target="revisionLog309.xml"/><Relationship Id="rId460" Type="http://schemas.openxmlformats.org/officeDocument/2006/relationships/revisionLog" Target="revisionLog460.xml"/><Relationship Id="rId516" Type="http://schemas.openxmlformats.org/officeDocument/2006/relationships/revisionLog" Target="revisionLog516.xml"/><Relationship Id="rId698" Type="http://schemas.openxmlformats.org/officeDocument/2006/relationships/revisionLog" Target="revisionLog698.xml"/><Relationship Id="rId919" Type="http://schemas.openxmlformats.org/officeDocument/2006/relationships/revisionLog" Target="revisionLog919.xml"/><Relationship Id="rId1090" Type="http://schemas.openxmlformats.org/officeDocument/2006/relationships/revisionLog" Target="revisionLog1090.xml"/><Relationship Id="rId1104" Type="http://schemas.openxmlformats.org/officeDocument/2006/relationships/revisionLog" Target="revisionLog1104.xml"/><Relationship Id="rId1146" Type="http://schemas.openxmlformats.org/officeDocument/2006/relationships/revisionLog" Target="revisionLog1146.xml"/><Relationship Id="rId1311" Type="http://schemas.openxmlformats.org/officeDocument/2006/relationships/revisionLog" Target="revisionLog1311.xml"/><Relationship Id="rId48" Type="http://schemas.openxmlformats.org/officeDocument/2006/relationships/revisionLog" Target="revisionLog48.xml"/><Relationship Id="rId113" Type="http://schemas.openxmlformats.org/officeDocument/2006/relationships/revisionLog" Target="revisionLog113.xml"/><Relationship Id="rId320" Type="http://schemas.openxmlformats.org/officeDocument/2006/relationships/revisionLog" Target="revisionLog320.xml"/><Relationship Id="rId558" Type="http://schemas.openxmlformats.org/officeDocument/2006/relationships/revisionLog" Target="revisionLog558.xml"/><Relationship Id="rId723" Type="http://schemas.openxmlformats.org/officeDocument/2006/relationships/revisionLog" Target="revisionLog723.xml"/><Relationship Id="rId765" Type="http://schemas.openxmlformats.org/officeDocument/2006/relationships/revisionLog" Target="revisionLog765.xml"/><Relationship Id="rId930" Type="http://schemas.openxmlformats.org/officeDocument/2006/relationships/revisionLog" Target="revisionLog930.xml"/><Relationship Id="rId972" Type="http://schemas.openxmlformats.org/officeDocument/2006/relationships/revisionLog" Target="revisionLog972.xml"/><Relationship Id="rId1006" Type="http://schemas.openxmlformats.org/officeDocument/2006/relationships/revisionLog" Target="revisionLog1006.xml"/><Relationship Id="rId1188" Type="http://schemas.openxmlformats.org/officeDocument/2006/relationships/revisionLog" Target="revisionLog1188.xml"/><Relationship Id="rId1353" Type="http://schemas.openxmlformats.org/officeDocument/2006/relationships/revisionLog" Target="revisionLog1353.xml"/><Relationship Id="rId155" Type="http://schemas.openxmlformats.org/officeDocument/2006/relationships/revisionLog" Target="revisionLog155.xml"/><Relationship Id="rId197" Type="http://schemas.openxmlformats.org/officeDocument/2006/relationships/revisionLog" Target="revisionLog197.xml"/><Relationship Id="rId362" Type="http://schemas.openxmlformats.org/officeDocument/2006/relationships/revisionLog" Target="revisionLog362.xml"/><Relationship Id="rId418" Type="http://schemas.openxmlformats.org/officeDocument/2006/relationships/revisionLog" Target="revisionLog418.xml"/><Relationship Id="rId625" Type="http://schemas.openxmlformats.org/officeDocument/2006/relationships/revisionLog" Target="revisionLog625.xml"/><Relationship Id="rId832" Type="http://schemas.openxmlformats.org/officeDocument/2006/relationships/revisionLog" Target="revisionLog832.xml"/><Relationship Id="rId1048" Type="http://schemas.openxmlformats.org/officeDocument/2006/relationships/revisionLog" Target="revisionLog1048.xml"/><Relationship Id="rId1213" Type="http://schemas.openxmlformats.org/officeDocument/2006/relationships/revisionLog" Target="revisionLog1213.xml"/><Relationship Id="rId1255" Type="http://schemas.openxmlformats.org/officeDocument/2006/relationships/revisionLog" Target="revisionLog1255.xml"/><Relationship Id="rId1297" Type="http://schemas.openxmlformats.org/officeDocument/2006/relationships/revisionLog" Target="revisionLog1297.xml"/><Relationship Id="rId222" Type="http://schemas.openxmlformats.org/officeDocument/2006/relationships/revisionLog" Target="revisionLog222.xml"/><Relationship Id="rId264" Type="http://schemas.openxmlformats.org/officeDocument/2006/relationships/revisionLog" Target="revisionLog264.xml"/><Relationship Id="rId471" Type="http://schemas.openxmlformats.org/officeDocument/2006/relationships/revisionLog" Target="revisionLog471.xml"/><Relationship Id="rId667" Type="http://schemas.openxmlformats.org/officeDocument/2006/relationships/revisionLog" Target="revisionLog667.xml"/><Relationship Id="rId874" Type="http://schemas.openxmlformats.org/officeDocument/2006/relationships/revisionLog" Target="revisionLog874.xml"/><Relationship Id="rId1115" Type="http://schemas.openxmlformats.org/officeDocument/2006/relationships/revisionLog" Target="revisionLog1115.xml"/><Relationship Id="rId1322" Type="http://schemas.openxmlformats.org/officeDocument/2006/relationships/revisionLog" Target="revisionLog1322.xml"/><Relationship Id="rId17" Type="http://schemas.openxmlformats.org/officeDocument/2006/relationships/revisionLog" Target="revisionLog17.xml"/><Relationship Id="rId59" Type="http://schemas.openxmlformats.org/officeDocument/2006/relationships/revisionLog" Target="revisionLog59.xml"/><Relationship Id="rId124" Type="http://schemas.openxmlformats.org/officeDocument/2006/relationships/revisionLog" Target="revisionLog124.xml"/><Relationship Id="rId527" Type="http://schemas.openxmlformats.org/officeDocument/2006/relationships/revisionLog" Target="revisionLog527.xml"/><Relationship Id="rId569" Type="http://schemas.openxmlformats.org/officeDocument/2006/relationships/revisionLog" Target="revisionLog569.xml"/><Relationship Id="rId734" Type="http://schemas.openxmlformats.org/officeDocument/2006/relationships/revisionLog" Target="revisionLog734.xml"/><Relationship Id="rId776" Type="http://schemas.openxmlformats.org/officeDocument/2006/relationships/revisionLog" Target="revisionLog776.xml"/><Relationship Id="rId941" Type="http://schemas.openxmlformats.org/officeDocument/2006/relationships/revisionLog" Target="revisionLog941.xml"/><Relationship Id="rId983" Type="http://schemas.openxmlformats.org/officeDocument/2006/relationships/revisionLog" Target="revisionLog983.xml"/><Relationship Id="rId1157" Type="http://schemas.openxmlformats.org/officeDocument/2006/relationships/revisionLog" Target="revisionLog1157.xml"/><Relationship Id="rId1199" Type="http://schemas.openxmlformats.org/officeDocument/2006/relationships/revisionLog" Target="revisionLog1199.xml"/><Relationship Id="rId70" Type="http://schemas.openxmlformats.org/officeDocument/2006/relationships/revisionLog" Target="revisionLog70.xml"/><Relationship Id="rId166" Type="http://schemas.openxmlformats.org/officeDocument/2006/relationships/revisionLog" Target="revisionLog166.xml"/><Relationship Id="rId331" Type="http://schemas.openxmlformats.org/officeDocument/2006/relationships/revisionLog" Target="revisionLog331.xml"/><Relationship Id="rId373" Type="http://schemas.openxmlformats.org/officeDocument/2006/relationships/revisionLog" Target="revisionLog373.xml"/><Relationship Id="rId429" Type="http://schemas.openxmlformats.org/officeDocument/2006/relationships/revisionLog" Target="revisionLog429.xml"/><Relationship Id="rId580" Type="http://schemas.openxmlformats.org/officeDocument/2006/relationships/revisionLog" Target="revisionLog580.xml"/><Relationship Id="rId636" Type="http://schemas.openxmlformats.org/officeDocument/2006/relationships/revisionLog" Target="revisionLog636.xml"/><Relationship Id="rId801" Type="http://schemas.openxmlformats.org/officeDocument/2006/relationships/revisionLog" Target="revisionLog801.xml"/><Relationship Id="rId1017" Type="http://schemas.openxmlformats.org/officeDocument/2006/relationships/revisionLog" Target="revisionLog1017.xml"/><Relationship Id="rId1059" Type="http://schemas.openxmlformats.org/officeDocument/2006/relationships/revisionLog" Target="revisionLog1059.xml"/><Relationship Id="rId1224" Type="http://schemas.openxmlformats.org/officeDocument/2006/relationships/revisionLog" Target="revisionLog1224.xml"/><Relationship Id="rId1266" Type="http://schemas.openxmlformats.org/officeDocument/2006/relationships/revisionLog" Target="revisionLog1266.xml"/><Relationship Id="rId1" Type="http://schemas.openxmlformats.org/officeDocument/2006/relationships/revisionLog" Target="revisionLog1.xml"/><Relationship Id="rId233" Type="http://schemas.openxmlformats.org/officeDocument/2006/relationships/revisionLog" Target="revisionLog233.xml"/><Relationship Id="rId440" Type="http://schemas.openxmlformats.org/officeDocument/2006/relationships/revisionLog" Target="revisionLog440.xml"/><Relationship Id="rId678" Type="http://schemas.openxmlformats.org/officeDocument/2006/relationships/revisionLog" Target="revisionLog678.xml"/><Relationship Id="rId843" Type="http://schemas.openxmlformats.org/officeDocument/2006/relationships/revisionLog" Target="revisionLog843.xml"/><Relationship Id="rId885" Type="http://schemas.openxmlformats.org/officeDocument/2006/relationships/revisionLog" Target="revisionLog885.xml"/><Relationship Id="rId1070" Type="http://schemas.openxmlformats.org/officeDocument/2006/relationships/revisionLog" Target="revisionLog1070.xml"/><Relationship Id="rId1126" Type="http://schemas.openxmlformats.org/officeDocument/2006/relationships/revisionLog" Target="revisionLog1126.xml"/><Relationship Id="rId28" Type="http://schemas.openxmlformats.org/officeDocument/2006/relationships/revisionLog" Target="revisionLog28.xml"/><Relationship Id="rId275" Type="http://schemas.openxmlformats.org/officeDocument/2006/relationships/revisionLog" Target="revisionLog275.xml"/><Relationship Id="rId300" Type="http://schemas.openxmlformats.org/officeDocument/2006/relationships/revisionLog" Target="revisionLog300.xml"/><Relationship Id="rId482" Type="http://schemas.openxmlformats.org/officeDocument/2006/relationships/revisionLog" Target="revisionLog482.xml"/><Relationship Id="rId538" Type="http://schemas.openxmlformats.org/officeDocument/2006/relationships/revisionLog" Target="revisionLog538.xml"/><Relationship Id="rId703" Type="http://schemas.openxmlformats.org/officeDocument/2006/relationships/revisionLog" Target="revisionLog703.xml"/><Relationship Id="rId745" Type="http://schemas.openxmlformats.org/officeDocument/2006/relationships/revisionLog" Target="revisionLog745.xml"/><Relationship Id="rId910" Type="http://schemas.openxmlformats.org/officeDocument/2006/relationships/revisionLog" Target="revisionLog910.xml"/><Relationship Id="rId952" Type="http://schemas.openxmlformats.org/officeDocument/2006/relationships/revisionLog" Target="revisionLog952.xml"/><Relationship Id="rId1168" Type="http://schemas.openxmlformats.org/officeDocument/2006/relationships/revisionLog" Target="revisionLog1168.xml"/><Relationship Id="rId1333" Type="http://schemas.openxmlformats.org/officeDocument/2006/relationships/revisionLog" Target="revisionLog1333.xml"/><Relationship Id="rId81" Type="http://schemas.openxmlformats.org/officeDocument/2006/relationships/revisionLog" Target="revisionLog81.xml"/><Relationship Id="rId135" Type="http://schemas.openxmlformats.org/officeDocument/2006/relationships/revisionLog" Target="revisionLog135.xml"/><Relationship Id="rId177" Type="http://schemas.openxmlformats.org/officeDocument/2006/relationships/revisionLog" Target="revisionLog177.xml"/><Relationship Id="rId342" Type="http://schemas.openxmlformats.org/officeDocument/2006/relationships/revisionLog" Target="revisionLog342.xml"/><Relationship Id="rId384" Type="http://schemas.openxmlformats.org/officeDocument/2006/relationships/revisionLog" Target="revisionLog384.xml"/><Relationship Id="rId591" Type="http://schemas.openxmlformats.org/officeDocument/2006/relationships/revisionLog" Target="revisionLog591.xml"/><Relationship Id="rId605" Type="http://schemas.openxmlformats.org/officeDocument/2006/relationships/revisionLog" Target="revisionLog605.xml"/><Relationship Id="rId787" Type="http://schemas.openxmlformats.org/officeDocument/2006/relationships/revisionLog" Target="revisionLog787.xml"/><Relationship Id="rId812" Type="http://schemas.openxmlformats.org/officeDocument/2006/relationships/revisionLog" Target="revisionLog812.xml"/><Relationship Id="rId994" Type="http://schemas.openxmlformats.org/officeDocument/2006/relationships/revisionLog" Target="revisionLog994.xml"/><Relationship Id="rId1028" Type="http://schemas.openxmlformats.org/officeDocument/2006/relationships/revisionLog" Target="revisionLog1028.xml"/><Relationship Id="rId1235" Type="http://schemas.openxmlformats.org/officeDocument/2006/relationships/revisionLog" Target="revisionLog1235.xml"/><Relationship Id="rId202" Type="http://schemas.openxmlformats.org/officeDocument/2006/relationships/revisionLog" Target="revisionLog202.xml"/><Relationship Id="rId244" Type="http://schemas.openxmlformats.org/officeDocument/2006/relationships/revisionLog" Target="revisionLog244.xml"/><Relationship Id="rId647" Type="http://schemas.openxmlformats.org/officeDocument/2006/relationships/revisionLog" Target="revisionLog647.xml"/><Relationship Id="rId689" Type="http://schemas.openxmlformats.org/officeDocument/2006/relationships/revisionLog" Target="revisionLog689.xml"/><Relationship Id="rId854" Type="http://schemas.openxmlformats.org/officeDocument/2006/relationships/revisionLog" Target="revisionLog854.xml"/><Relationship Id="rId896" Type="http://schemas.openxmlformats.org/officeDocument/2006/relationships/revisionLog" Target="revisionLog896.xml"/><Relationship Id="rId1081" Type="http://schemas.openxmlformats.org/officeDocument/2006/relationships/revisionLog" Target="revisionLog1081.xml"/><Relationship Id="rId1277" Type="http://schemas.openxmlformats.org/officeDocument/2006/relationships/revisionLog" Target="revisionLog1277.xml"/><Relationship Id="rId1302" Type="http://schemas.openxmlformats.org/officeDocument/2006/relationships/revisionLog" Target="revisionLog1302.xml"/><Relationship Id="rId39" Type="http://schemas.openxmlformats.org/officeDocument/2006/relationships/revisionLog" Target="revisionLog39.xml"/><Relationship Id="rId286" Type="http://schemas.openxmlformats.org/officeDocument/2006/relationships/revisionLog" Target="revisionLog286.xml"/><Relationship Id="rId451" Type="http://schemas.openxmlformats.org/officeDocument/2006/relationships/revisionLog" Target="revisionLog451.xml"/><Relationship Id="rId493" Type="http://schemas.openxmlformats.org/officeDocument/2006/relationships/revisionLog" Target="revisionLog493.xml"/><Relationship Id="rId507" Type="http://schemas.openxmlformats.org/officeDocument/2006/relationships/revisionLog" Target="revisionLog507.xml"/><Relationship Id="rId549" Type="http://schemas.openxmlformats.org/officeDocument/2006/relationships/revisionLog" Target="revisionLog549.xml"/><Relationship Id="rId714" Type="http://schemas.openxmlformats.org/officeDocument/2006/relationships/revisionLog" Target="revisionLog714.xml"/><Relationship Id="rId756" Type="http://schemas.openxmlformats.org/officeDocument/2006/relationships/revisionLog" Target="revisionLog756.xml"/><Relationship Id="rId921" Type="http://schemas.openxmlformats.org/officeDocument/2006/relationships/revisionLog" Target="revisionLog921.xml"/><Relationship Id="rId1137" Type="http://schemas.openxmlformats.org/officeDocument/2006/relationships/revisionLog" Target="revisionLog1137.xml"/><Relationship Id="rId1179" Type="http://schemas.openxmlformats.org/officeDocument/2006/relationships/revisionLog" Target="revisionLog1179.xml"/><Relationship Id="rId1344" Type="http://schemas.openxmlformats.org/officeDocument/2006/relationships/revisionLog" Target="revisionLog1344.xml"/><Relationship Id="rId50" Type="http://schemas.openxmlformats.org/officeDocument/2006/relationships/revisionLog" Target="revisionLog50.xml"/><Relationship Id="rId104" Type="http://schemas.openxmlformats.org/officeDocument/2006/relationships/revisionLog" Target="revisionLog104.xml"/><Relationship Id="rId146" Type="http://schemas.openxmlformats.org/officeDocument/2006/relationships/revisionLog" Target="revisionLog146.xml"/><Relationship Id="rId188" Type="http://schemas.openxmlformats.org/officeDocument/2006/relationships/revisionLog" Target="revisionLog188.xml"/><Relationship Id="rId311" Type="http://schemas.openxmlformats.org/officeDocument/2006/relationships/revisionLog" Target="revisionLog311.xml"/><Relationship Id="rId353" Type="http://schemas.openxmlformats.org/officeDocument/2006/relationships/revisionLog" Target="revisionLog353.xml"/><Relationship Id="rId395" Type="http://schemas.openxmlformats.org/officeDocument/2006/relationships/revisionLog" Target="revisionLog395.xml"/><Relationship Id="rId409" Type="http://schemas.openxmlformats.org/officeDocument/2006/relationships/revisionLog" Target="revisionLog409.xml"/><Relationship Id="rId560" Type="http://schemas.openxmlformats.org/officeDocument/2006/relationships/revisionLog" Target="revisionLog560.xml"/><Relationship Id="rId798" Type="http://schemas.openxmlformats.org/officeDocument/2006/relationships/revisionLog" Target="revisionLog798.xml"/><Relationship Id="rId963" Type="http://schemas.openxmlformats.org/officeDocument/2006/relationships/revisionLog" Target="revisionLog963.xml"/><Relationship Id="rId1039" Type="http://schemas.openxmlformats.org/officeDocument/2006/relationships/revisionLog" Target="revisionLog1039.xml"/><Relationship Id="rId1190" Type="http://schemas.openxmlformats.org/officeDocument/2006/relationships/revisionLog" Target="revisionLog1190.xml"/><Relationship Id="rId1204" Type="http://schemas.openxmlformats.org/officeDocument/2006/relationships/revisionLog" Target="revisionLog1204.xml"/><Relationship Id="rId1246" Type="http://schemas.openxmlformats.org/officeDocument/2006/relationships/revisionLog" Target="revisionLog1246.xml"/><Relationship Id="rId92" Type="http://schemas.openxmlformats.org/officeDocument/2006/relationships/revisionLog" Target="revisionLog92.xml"/><Relationship Id="rId213" Type="http://schemas.openxmlformats.org/officeDocument/2006/relationships/revisionLog" Target="revisionLog213.xml"/><Relationship Id="rId420" Type="http://schemas.openxmlformats.org/officeDocument/2006/relationships/revisionLog" Target="revisionLog420.xml"/><Relationship Id="rId616" Type="http://schemas.openxmlformats.org/officeDocument/2006/relationships/revisionLog" Target="revisionLog616.xml"/><Relationship Id="rId658" Type="http://schemas.openxmlformats.org/officeDocument/2006/relationships/revisionLog" Target="revisionLog658.xml"/><Relationship Id="rId823" Type="http://schemas.openxmlformats.org/officeDocument/2006/relationships/revisionLog" Target="revisionLog823.xml"/><Relationship Id="rId865" Type="http://schemas.openxmlformats.org/officeDocument/2006/relationships/revisionLog" Target="revisionLog865.xml"/><Relationship Id="rId1050" Type="http://schemas.openxmlformats.org/officeDocument/2006/relationships/revisionLog" Target="revisionLog1050.xml"/><Relationship Id="rId1288" Type="http://schemas.openxmlformats.org/officeDocument/2006/relationships/revisionLog" Target="revisionLog1288.xml"/><Relationship Id="rId255" Type="http://schemas.openxmlformats.org/officeDocument/2006/relationships/revisionLog" Target="revisionLog255.xml"/><Relationship Id="rId297" Type="http://schemas.openxmlformats.org/officeDocument/2006/relationships/revisionLog" Target="revisionLog297.xml"/><Relationship Id="rId462" Type="http://schemas.openxmlformats.org/officeDocument/2006/relationships/revisionLog" Target="revisionLog462.xml"/><Relationship Id="rId518" Type="http://schemas.openxmlformats.org/officeDocument/2006/relationships/revisionLog" Target="revisionLog518.xml"/><Relationship Id="rId725" Type="http://schemas.openxmlformats.org/officeDocument/2006/relationships/revisionLog" Target="revisionLog725.xml"/><Relationship Id="rId932" Type="http://schemas.openxmlformats.org/officeDocument/2006/relationships/revisionLog" Target="revisionLog932.xml"/><Relationship Id="rId1092" Type="http://schemas.openxmlformats.org/officeDocument/2006/relationships/revisionLog" Target="revisionLog1092.xml"/><Relationship Id="rId1106" Type="http://schemas.openxmlformats.org/officeDocument/2006/relationships/revisionLog" Target="revisionLog1106.xml"/><Relationship Id="rId1148" Type="http://schemas.openxmlformats.org/officeDocument/2006/relationships/revisionLog" Target="revisionLog1148.xml"/><Relationship Id="rId1313" Type="http://schemas.openxmlformats.org/officeDocument/2006/relationships/revisionLog" Target="revisionLog1313.xml"/><Relationship Id="rId1355" Type="http://schemas.openxmlformats.org/officeDocument/2006/relationships/revisionLog" Target="revisionLog1355.xml"/><Relationship Id="rId115" Type="http://schemas.openxmlformats.org/officeDocument/2006/relationships/revisionLog" Target="revisionLog115.xml"/><Relationship Id="rId157" Type="http://schemas.openxmlformats.org/officeDocument/2006/relationships/revisionLog" Target="revisionLog157.xml"/><Relationship Id="rId322" Type="http://schemas.openxmlformats.org/officeDocument/2006/relationships/revisionLog" Target="revisionLog322.xml"/><Relationship Id="rId364" Type="http://schemas.openxmlformats.org/officeDocument/2006/relationships/revisionLog" Target="revisionLog364.xml"/><Relationship Id="rId767" Type="http://schemas.openxmlformats.org/officeDocument/2006/relationships/revisionLog" Target="revisionLog767.xml"/><Relationship Id="rId974" Type="http://schemas.openxmlformats.org/officeDocument/2006/relationships/revisionLog" Target="revisionLog974.xml"/><Relationship Id="rId1008" Type="http://schemas.openxmlformats.org/officeDocument/2006/relationships/revisionLog" Target="revisionLog1008.xml"/><Relationship Id="rId1215" Type="http://schemas.openxmlformats.org/officeDocument/2006/relationships/revisionLog" Target="revisionLog1215.xml"/><Relationship Id="rId61" Type="http://schemas.openxmlformats.org/officeDocument/2006/relationships/revisionLog" Target="revisionLog61.xml"/><Relationship Id="rId199" Type="http://schemas.openxmlformats.org/officeDocument/2006/relationships/revisionLog" Target="revisionLog199.xml"/><Relationship Id="rId571" Type="http://schemas.openxmlformats.org/officeDocument/2006/relationships/revisionLog" Target="revisionLog571.xml"/><Relationship Id="rId627" Type="http://schemas.openxmlformats.org/officeDocument/2006/relationships/revisionLog" Target="revisionLog627.xml"/><Relationship Id="rId669" Type="http://schemas.openxmlformats.org/officeDocument/2006/relationships/revisionLog" Target="revisionLog669.xml"/><Relationship Id="rId834" Type="http://schemas.openxmlformats.org/officeDocument/2006/relationships/revisionLog" Target="revisionLog834.xml"/><Relationship Id="rId876" Type="http://schemas.openxmlformats.org/officeDocument/2006/relationships/revisionLog" Target="revisionLog876.xml"/><Relationship Id="rId1257" Type="http://schemas.openxmlformats.org/officeDocument/2006/relationships/revisionLog" Target="revisionLog1257.xml"/><Relationship Id="rId1299" Type="http://schemas.openxmlformats.org/officeDocument/2006/relationships/revisionLog" Target="revisionLog1299.xml"/><Relationship Id="rId19" Type="http://schemas.openxmlformats.org/officeDocument/2006/relationships/revisionLog" Target="revisionLog19.xml"/><Relationship Id="rId224" Type="http://schemas.openxmlformats.org/officeDocument/2006/relationships/revisionLog" Target="revisionLog224.xml"/><Relationship Id="rId266" Type="http://schemas.openxmlformats.org/officeDocument/2006/relationships/revisionLog" Target="revisionLog266.xml"/><Relationship Id="rId431" Type="http://schemas.openxmlformats.org/officeDocument/2006/relationships/revisionLog" Target="revisionLog431.xml"/><Relationship Id="rId473" Type="http://schemas.openxmlformats.org/officeDocument/2006/relationships/revisionLog" Target="revisionLog473.xml"/><Relationship Id="rId529" Type="http://schemas.openxmlformats.org/officeDocument/2006/relationships/revisionLog" Target="revisionLog529.xml"/><Relationship Id="rId680" Type="http://schemas.openxmlformats.org/officeDocument/2006/relationships/revisionLog" Target="revisionLog680.xml"/><Relationship Id="rId736" Type="http://schemas.openxmlformats.org/officeDocument/2006/relationships/revisionLog" Target="revisionLog736.xml"/><Relationship Id="rId901" Type="http://schemas.openxmlformats.org/officeDocument/2006/relationships/revisionLog" Target="revisionLog901.xml"/><Relationship Id="rId1061" Type="http://schemas.openxmlformats.org/officeDocument/2006/relationships/revisionLog" Target="revisionLog1061.xml"/><Relationship Id="rId1117" Type="http://schemas.openxmlformats.org/officeDocument/2006/relationships/revisionLog" Target="revisionLog1117.xml"/><Relationship Id="rId1159" Type="http://schemas.openxmlformats.org/officeDocument/2006/relationships/revisionLog" Target="revisionLog1159.xml"/><Relationship Id="rId1324" Type="http://schemas.openxmlformats.org/officeDocument/2006/relationships/revisionLog" Target="revisionLog1324.xml"/><Relationship Id="rId30" Type="http://schemas.openxmlformats.org/officeDocument/2006/relationships/revisionLog" Target="revisionLog30.xml"/><Relationship Id="rId126" Type="http://schemas.openxmlformats.org/officeDocument/2006/relationships/revisionLog" Target="revisionLog126.xml"/><Relationship Id="rId168" Type="http://schemas.openxmlformats.org/officeDocument/2006/relationships/revisionLog" Target="revisionLog168.xml"/><Relationship Id="rId333" Type="http://schemas.openxmlformats.org/officeDocument/2006/relationships/revisionLog" Target="revisionLog333.xml"/><Relationship Id="rId540" Type="http://schemas.openxmlformats.org/officeDocument/2006/relationships/revisionLog" Target="revisionLog540.xml"/><Relationship Id="rId778" Type="http://schemas.openxmlformats.org/officeDocument/2006/relationships/revisionLog" Target="revisionLog778.xml"/><Relationship Id="rId943" Type="http://schemas.openxmlformats.org/officeDocument/2006/relationships/revisionLog" Target="revisionLog943.xml"/><Relationship Id="rId985" Type="http://schemas.openxmlformats.org/officeDocument/2006/relationships/revisionLog" Target="revisionLog985.xml"/><Relationship Id="rId1019" Type="http://schemas.openxmlformats.org/officeDocument/2006/relationships/revisionLog" Target="revisionLog1019.xml"/><Relationship Id="rId1170" Type="http://schemas.openxmlformats.org/officeDocument/2006/relationships/revisionLog" Target="revisionLog1170.xml"/><Relationship Id="rId72" Type="http://schemas.openxmlformats.org/officeDocument/2006/relationships/revisionLog" Target="revisionLog72.xml"/><Relationship Id="rId375" Type="http://schemas.openxmlformats.org/officeDocument/2006/relationships/revisionLog" Target="revisionLog375.xml"/><Relationship Id="rId582" Type="http://schemas.openxmlformats.org/officeDocument/2006/relationships/revisionLog" Target="revisionLog582.xml"/><Relationship Id="rId638" Type="http://schemas.openxmlformats.org/officeDocument/2006/relationships/revisionLog" Target="revisionLog638.xml"/><Relationship Id="rId803" Type="http://schemas.openxmlformats.org/officeDocument/2006/relationships/revisionLog" Target="revisionLog803.xml"/><Relationship Id="rId845" Type="http://schemas.openxmlformats.org/officeDocument/2006/relationships/revisionLog" Target="revisionLog845.xml"/><Relationship Id="rId1030" Type="http://schemas.openxmlformats.org/officeDocument/2006/relationships/revisionLog" Target="revisionLog1030.xml"/><Relationship Id="rId1226" Type="http://schemas.openxmlformats.org/officeDocument/2006/relationships/revisionLog" Target="revisionLog1226.xml"/><Relationship Id="rId1268" Type="http://schemas.openxmlformats.org/officeDocument/2006/relationships/revisionLog" Target="revisionLog1268.xml"/><Relationship Id="rId3" Type="http://schemas.openxmlformats.org/officeDocument/2006/relationships/revisionLog" Target="revisionLog3.xml"/><Relationship Id="rId235" Type="http://schemas.openxmlformats.org/officeDocument/2006/relationships/revisionLog" Target="revisionLog235.xml"/><Relationship Id="rId277" Type="http://schemas.openxmlformats.org/officeDocument/2006/relationships/revisionLog" Target="revisionLog277.xml"/><Relationship Id="rId400" Type="http://schemas.openxmlformats.org/officeDocument/2006/relationships/revisionLog" Target="revisionLog400.xml"/><Relationship Id="rId442" Type="http://schemas.openxmlformats.org/officeDocument/2006/relationships/revisionLog" Target="revisionLog442.xml"/><Relationship Id="rId484" Type="http://schemas.openxmlformats.org/officeDocument/2006/relationships/revisionLog" Target="revisionLog484.xml"/><Relationship Id="rId705" Type="http://schemas.openxmlformats.org/officeDocument/2006/relationships/revisionLog" Target="revisionLog705.xml"/><Relationship Id="rId887" Type="http://schemas.openxmlformats.org/officeDocument/2006/relationships/revisionLog" Target="revisionLog887.xml"/><Relationship Id="rId1072" Type="http://schemas.openxmlformats.org/officeDocument/2006/relationships/revisionLog" Target="revisionLog1072.xml"/><Relationship Id="rId1128" Type="http://schemas.openxmlformats.org/officeDocument/2006/relationships/revisionLog" Target="revisionLog1128.xml"/><Relationship Id="rId1335" Type="http://schemas.openxmlformats.org/officeDocument/2006/relationships/revisionLog" Target="revisionLog1335.xml"/><Relationship Id="rId137" Type="http://schemas.openxmlformats.org/officeDocument/2006/relationships/revisionLog" Target="revisionLog137.xml"/><Relationship Id="rId302" Type="http://schemas.openxmlformats.org/officeDocument/2006/relationships/revisionLog" Target="revisionLog302.xml"/><Relationship Id="rId344" Type="http://schemas.openxmlformats.org/officeDocument/2006/relationships/revisionLog" Target="revisionLog344.xml"/><Relationship Id="rId691" Type="http://schemas.openxmlformats.org/officeDocument/2006/relationships/revisionLog" Target="revisionLog691.xml"/><Relationship Id="rId747" Type="http://schemas.openxmlformats.org/officeDocument/2006/relationships/revisionLog" Target="revisionLog747.xml"/><Relationship Id="rId789" Type="http://schemas.openxmlformats.org/officeDocument/2006/relationships/revisionLog" Target="revisionLog789.xml"/><Relationship Id="rId912" Type="http://schemas.openxmlformats.org/officeDocument/2006/relationships/revisionLog" Target="revisionLog912.xml"/><Relationship Id="rId954" Type="http://schemas.openxmlformats.org/officeDocument/2006/relationships/revisionLog" Target="revisionLog954.xml"/><Relationship Id="rId996" Type="http://schemas.openxmlformats.org/officeDocument/2006/relationships/revisionLog" Target="revisionLog996.xml"/><Relationship Id="rId41" Type="http://schemas.openxmlformats.org/officeDocument/2006/relationships/revisionLog" Target="revisionLog41.xml"/><Relationship Id="rId83" Type="http://schemas.openxmlformats.org/officeDocument/2006/relationships/revisionLog" Target="revisionLog83.xml"/><Relationship Id="rId179" Type="http://schemas.openxmlformats.org/officeDocument/2006/relationships/revisionLog" Target="revisionLog179.xml"/><Relationship Id="rId386" Type="http://schemas.openxmlformats.org/officeDocument/2006/relationships/revisionLog" Target="revisionLog386.xml"/><Relationship Id="rId551" Type="http://schemas.openxmlformats.org/officeDocument/2006/relationships/revisionLog" Target="revisionLog551.xml"/><Relationship Id="rId593" Type="http://schemas.openxmlformats.org/officeDocument/2006/relationships/revisionLog" Target="revisionLog593.xml"/><Relationship Id="rId607" Type="http://schemas.openxmlformats.org/officeDocument/2006/relationships/revisionLog" Target="revisionLog607.xml"/><Relationship Id="rId649" Type="http://schemas.openxmlformats.org/officeDocument/2006/relationships/revisionLog" Target="revisionLog649.xml"/><Relationship Id="rId814" Type="http://schemas.openxmlformats.org/officeDocument/2006/relationships/revisionLog" Target="revisionLog814.xml"/><Relationship Id="rId856" Type="http://schemas.openxmlformats.org/officeDocument/2006/relationships/revisionLog" Target="revisionLog856.xml"/><Relationship Id="rId1181" Type="http://schemas.openxmlformats.org/officeDocument/2006/relationships/revisionLog" Target="revisionLog1181.xml"/><Relationship Id="rId1237" Type="http://schemas.openxmlformats.org/officeDocument/2006/relationships/revisionLog" Target="revisionLog1237.xml"/><Relationship Id="rId1279" Type="http://schemas.openxmlformats.org/officeDocument/2006/relationships/revisionLog" Target="revisionLog1279.xml"/><Relationship Id="rId190" Type="http://schemas.openxmlformats.org/officeDocument/2006/relationships/revisionLog" Target="revisionLog190.xml"/><Relationship Id="rId204" Type="http://schemas.openxmlformats.org/officeDocument/2006/relationships/revisionLog" Target="revisionLog204.xml"/><Relationship Id="rId246" Type="http://schemas.openxmlformats.org/officeDocument/2006/relationships/revisionLog" Target="revisionLog246.xml"/><Relationship Id="rId288" Type="http://schemas.openxmlformats.org/officeDocument/2006/relationships/revisionLog" Target="revisionLog288.xml"/><Relationship Id="rId411" Type="http://schemas.openxmlformats.org/officeDocument/2006/relationships/revisionLog" Target="revisionLog411.xml"/><Relationship Id="rId453" Type="http://schemas.openxmlformats.org/officeDocument/2006/relationships/revisionLog" Target="revisionLog453.xml"/><Relationship Id="rId509" Type="http://schemas.openxmlformats.org/officeDocument/2006/relationships/revisionLog" Target="revisionLog509.xml"/><Relationship Id="rId660" Type="http://schemas.openxmlformats.org/officeDocument/2006/relationships/revisionLog" Target="revisionLog660.xml"/><Relationship Id="rId898" Type="http://schemas.openxmlformats.org/officeDocument/2006/relationships/revisionLog" Target="revisionLog898.xml"/><Relationship Id="rId1041" Type="http://schemas.openxmlformats.org/officeDocument/2006/relationships/revisionLog" Target="revisionLog1041.xml"/><Relationship Id="rId1083" Type="http://schemas.openxmlformats.org/officeDocument/2006/relationships/revisionLog" Target="revisionLog1083.xml"/><Relationship Id="rId1139" Type="http://schemas.openxmlformats.org/officeDocument/2006/relationships/revisionLog" Target="revisionLog1139.xml"/><Relationship Id="rId1290" Type="http://schemas.openxmlformats.org/officeDocument/2006/relationships/revisionLog" Target="revisionLog1290.xml"/><Relationship Id="rId1304" Type="http://schemas.openxmlformats.org/officeDocument/2006/relationships/revisionLog" Target="revisionLog1304.xml"/><Relationship Id="rId1346" Type="http://schemas.openxmlformats.org/officeDocument/2006/relationships/revisionLog" Target="revisionLog1346.xml"/><Relationship Id="rId106" Type="http://schemas.openxmlformats.org/officeDocument/2006/relationships/revisionLog" Target="revisionLog106.xml"/><Relationship Id="rId313" Type="http://schemas.openxmlformats.org/officeDocument/2006/relationships/revisionLog" Target="revisionLog313.xml"/><Relationship Id="rId495" Type="http://schemas.openxmlformats.org/officeDocument/2006/relationships/revisionLog" Target="revisionLog495.xml"/><Relationship Id="rId716" Type="http://schemas.openxmlformats.org/officeDocument/2006/relationships/revisionLog" Target="revisionLog716.xml"/><Relationship Id="rId758" Type="http://schemas.openxmlformats.org/officeDocument/2006/relationships/revisionLog" Target="revisionLog758.xml"/><Relationship Id="rId923" Type="http://schemas.openxmlformats.org/officeDocument/2006/relationships/revisionLog" Target="revisionLog923.xml"/><Relationship Id="rId965" Type="http://schemas.openxmlformats.org/officeDocument/2006/relationships/revisionLog" Target="revisionLog965.xml"/><Relationship Id="rId1150" Type="http://schemas.openxmlformats.org/officeDocument/2006/relationships/revisionLog" Target="revisionLog1150.xml"/><Relationship Id="rId10" Type="http://schemas.openxmlformats.org/officeDocument/2006/relationships/revisionLog" Target="revisionLog10.xml"/><Relationship Id="rId52" Type="http://schemas.openxmlformats.org/officeDocument/2006/relationships/revisionLog" Target="revisionLog52.xml"/><Relationship Id="rId94" Type="http://schemas.openxmlformats.org/officeDocument/2006/relationships/revisionLog" Target="revisionLog94.xml"/><Relationship Id="rId148" Type="http://schemas.openxmlformats.org/officeDocument/2006/relationships/revisionLog" Target="revisionLog148.xml"/><Relationship Id="rId355" Type="http://schemas.openxmlformats.org/officeDocument/2006/relationships/revisionLog" Target="revisionLog355.xml"/><Relationship Id="rId397" Type="http://schemas.openxmlformats.org/officeDocument/2006/relationships/revisionLog" Target="revisionLog397.xml"/><Relationship Id="rId520" Type="http://schemas.openxmlformats.org/officeDocument/2006/relationships/revisionLog" Target="revisionLog520.xml"/><Relationship Id="rId562" Type="http://schemas.openxmlformats.org/officeDocument/2006/relationships/revisionLog" Target="revisionLog562.xml"/><Relationship Id="rId618" Type="http://schemas.openxmlformats.org/officeDocument/2006/relationships/revisionLog" Target="revisionLog618.xml"/><Relationship Id="rId825" Type="http://schemas.openxmlformats.org/officeDocument/2006/relationships/revisionLog" Target="revisionLog825.xml"/><Relationship Id="rId1192" Type="http://schemas.openxmlformats.org/officeDocument/2006/relationships/revisionLog" Target="revisionLog1192.xml"/><Relationship Id="rId1206" Type="http://schemas.openxmlformats.org/officeDocument/2006/relationships/revisionLog" Target="revisionLog1206.xml"/><Relationship Id="rId1248" Type="http://schemas.openxmlformats.org/officeDocument/2006/relationships/revisionLog" Target="revisionLog1248.xml"/><Relationship Id="rId215" Type="http://schemas.openxmlformats.org/officeDocument/2006/relationships/revisionLog" Target="revisionLog215.xml"/><Relationship Id="rId257" Type="http://schemas.openxmlformats.org/officeDocument/2006/relationships/revisionLog" Target="revisionLog257.xml"/><Relationship Id="rId422" Type="http://schemas.openxmlformats.org/officeDocument/2006/relationships/revisionLog" Target="revisionLog422.xml"/><Relationship Id="rId464" Type="http://schemas.openxmlformats.org/officeDocument/2006/relationships/revisionLog" Target="revisionLog464.xml"/><Relationship Id="rId867" Type="http://schemas.openxmlformats.org/officeDocument/2006/relationships/revisionLog" Target="revisionLog867.xml"/><Relationship Id="rId1010" Type="http://schemas.openxmlformats.org/officeDocument/2006/relationships/revisionLog" Target="revisionLog1010.xml"/><Relationship Id="rId1052" Type="http://schemas.openxmlformats.org/officeDocument/2006/relationships/revisionLog" Target="revisionLog1052.xml"/><Relationship Id="rId1094" Type="http://schemas.openxmlformats.org/officeDocument/2006/relationships/revisionLog" Target="revisionLog1094.xml"/><Relationship Id="rId1108" Type="http://schemas.openxmlformats.org/officeDocument/2006/relationships/revisionLog" Target="revisionLog1108.xml"/><Relationship Id="rId1315" Type="http://schemas.openxmlformats.org/officeDocument/2006/relationships/revisionLog" Target="revisionLog1315.xml"/><Relationship Id="rId299" Type="http://schemas.openxmlformats.org/officeDocument/2006/relationships/revisionLog" Target="revisionLog299.xml"/><Relationship Id="rId727" Type="http://schemas.openxmlformats.org/officeDocument/2006/relationships/revisionLog" Target="revisionLog727.xml"/><Relationship Id="rId934" Type="http://schemas.openxmlformats.org/officeDocument/2006/relationships/revisionLog" Target="revisionLog934.xml"/><Relationship Id="rId1357" Type="http://schemas.openxmlformats.org/officeDocument/2006/relationships/revisionLog" Target="revisionLog1357.xml"/><Relationship Id="rId63" Type="http://schemas.openxmlformats.org/officeDocument/2006/relationships/revisionLog" Target="revisionLog63.xml"/><Relationship Id="rId159" Type="http://schemas.openxmlformats.org/officeDocument/2006/relationships/revisionLog" Target="revisionLog159.xml"/><Relationship Id="rId366" Type="http://schemas.openxmlformats.org/officeDocument/2006/relationships/revisionLog" Target="revisionLog366.xml"/><Relationship Id="rId573" Type="http://schemas.openxmlformats.org/officeDocument/2006/relationships/revisionLog" Target="revisionLog573.xml"/><Relationship Id="rId780" Type="http://schemas.openxmlformats.org/officeDocument/2006/relationships/revisionLog" Target="revisionLog780.xml"/><Relationship Id="rId1217" Type="http://schemas.openxmlformats.org/officeDocument/2006/relationships/revisionLog" Target="revisionLog1217.xml"/><Relationship Id="rId226" Type="http://schemas.openxmlformats.org/officeDocument/2006/relationships/revisionLog" Target="revisionLog226.xml"/><Relationship Id="rId433" Type="http://schemas.openxmlformats.org/officeDocument/2006/relationships/revisionLog" Target="revisionLog433.xml"/><Relationship Id="rId878" Type="http://schemas.openxmlformats.org/officeDocument/2006/relationships/revisionLog" Target="revisionLog878.xml"/><Relationship Id="rId1063" Type="http://schemas.openxmlformats.org/officeDocument/2006/relationships/revisionLog" Target="revisionLog1063.xml"/><Relationship Id="rId1270" Type="http://schemas.openxmlformats.org/officeDocument/2006/relationships/revisionLog" Target="revisionLog1270.xml"/><Relationship Id="rId640" Type="http://schemas.openxmlformats.org/officeDocument/2006/relationships/revisionLog" Target="revisionLog640.xml"/><Relationship Id="rId738" Type="http://schemas.openxmlformats.org/officeDocument/2006/relationships/revisionLog" Target="revisionLog738.xml"/><Relationship Id="rId945" Type="http://schemas.openxmlformats.org/officeDocument/2006/relationships/revisionLog" Target="revisionLog945.xml"/><Relationship Id="rId74" Type="http://schemas.openxmlformats.org/officeDocument/2006/relationships/revisionLog" Target="revisionLog74.xml"/><Relationship Id="rId377" Type="http://schemas.openxmlformats.org/officeDocument/2006/relationships/revisionLog" Target="revisionLog377.xml"/><Relationship Id="rId500" Type="http://schemas.openxmlformats.org/officeDocument/2006/relationships/revisionLog" Target="revisionLog500.xml"/><Relationship Id="rId584" Type="http://schemas.openxmlformats.org/officeDocument/2006/relationships/revisionLog" Target="revisionLog584.xml"/><Relationship Id="rId805" Type="http://schemas.openxmlformats.org/officeDocument/2006/relationships/revisionLog" Target="revisionLog805.xml"/><Relationship Id="rId1130" Type="http://schemas.openxmlformats.org/officeDocument/2006/relationships/revisionLog" Target="revisionLog1130.xml"/><Relationship Id="rId1228" Type="http://schemas.openxmlformats.org/officeDocument/2006/relationships/revisionLog" Target="revisionLog1228.xml"/><Relationship Id="rId5" Type="http://schemas.openxmlformats.org/officeDocument/2006/relationships/revisionLog" Target="revisionLog5.xml"/><Relationship Id="rId237" Type="http://schemas.openxmlformats.org/officeDocument/2006/relationships/revisionLog" Target="revisionLog237.xml"/><Relationship Id="rId791" Type="http://schemas.openxmlformats.org/officeDocument/2006/relationships/revisionLog" Target="revisionLog791.xml"/><Relationship Id="rId889" Type="http://schemas.openxmlformats.org/officeDocument/2006/relationships/revisionLog" Target="revisionLog889.xml"/><Relationship Id="rId1074" Type="http://schemas.openxmlformats.org/officeDocument/2006/relationships/revisionLog" Target="revisionLog1074.xml"/><Relationship Id="rId444" Type="http://schemas.openxmlformats.org/officeDocument/2006/relationships/revisionLog" Target="revisionLog444.xml"/><Relationship Id="rId651" Type="http://schemas.openxmlformats.org/officeDocument/2006/relationships/revisionLog" Target="revisionLog651.xml"/><Relationship Id="rId749" Type="http://schemas.openxmlformats.org/officeDocument/2006/relationships/revisionLog" Target="revisionLog749.xml"/><Relationship Id="rId1281" Type="http://schemas.openxmlformats.org/officeDocument/2006/relationships/revisionLog" Target="revisionLog1281.xml"/><Relationship Id="rId290" Type="http://schemas.openxmlformats.org/officeDocument/2006/relationships/revisionLog" Target="revisionLog290.xml"/><Relationship Id="rId304" Type="http://schemas.openxmlformats.org/officeDocument/2006/relationships/revisionLog" Target="revisionLog304.xml"/><Relationship Id="rId388" Type="http://schemas.openxmlformats.org/officeDocument/2006/relationships/revisionLog" Target="revisionLog388.xml"/><Relationship Id="rId511" Type="http://schemas.openxmlformats.org/officeDocument/2006/relationships/revisionLog" Target="revisionLog511.xml"/><Relationship Id="rId609" Type="http://schemas.openxmlformats.org/officeDocument/2006/relationships/revisionLog" Target="revisionLog609.xml"/><Relationship Id="rId956" Type="http://schemas.openxmlformats.org/officeDocument/2006/relationships/revisionLog" Target="revisionLog956.xml"/><Relationship Id="rId1141" Type="http://schemas.openxmlformats.org/officeDocument/2006/relationships/revisionLog" Target="revisionLog1141.xml"/><Relationship Id="rId1239" Type="http://schemas.openxmlformats.org/officeDocument/2006/relationships/revisionLog" Target="revisionLog1239.xml"/><Relationship Id="rId85" Type="http://schemas.openxmlformats.org/officeDocument/2006/relationships/revisionLog" Target="revisionLog85.xml"/><Relationship Id="rId150" Type="http://schemas.openxmlformats.org/officeDocument/2006/relationships/revisionLog" Target="revisionLog150.xml"/><Relationship Id="rId595" Type="http://schemas.openxmlformats.org/officeDocument/2006/relationships/revisionLog" Target="revisionLog595.xml"/><Relationship Id="rId816" Type="http://schemas.openxmlformats.org/officeDocument/2006/relationships/revisionLog" Target="revisionLog816.xml"/><Relationship Id="rId1001" Type="http://schemas.openxmlformats.org/officeDocument/2006/relationships/revisionLog" Target="revisionLog1001.xml"/><Relationship Id="rId248" Type="http://schemas.openxmlformats.org/officeDocument/2006/relationships/revisionLog" Target="revisionLog248.xml"/><Relationship Id="rId455" Type="http://schemas.openxmlformats.org/officeDocument/2006/relationships/revisionLog" Target="revisionLog455.xml"/><Relationship Id="rId662" Type="http://schemas.openxmlformats.org/officeDocument/2006/relationships/revisionLog" Target="revisionLog662.xml"/><Relationship Id="rId1085" Type="http://schemas.openxmlformats.org/officeDocument/2006/relationships/revisionLog" Target="revisionLog1085.xml"/><Relationship Id="rId1292" Type="http://schemas.openxmlformats.org/officeDocument/2006/relationships/revisionLog" Target="revisionLog1292.xml"/><Relationship Id="rId1306" Type="http://schemas.openxmlformats.org/officeDocument/2006/relationships/revisionLog" Target="revisionLog1306.xml"/><Relationship Id="rId12" Type="http://schemas.openxmlformats.org/officeDocument/2006/relationships/revisionLog" Target="revisionLog12.xml"/><Relationship Id="rId108" Type="http://schemas.openxmlformats.org/officeDocument/2006/relationships/revisionLog" Target="revisionLog108.xml"/><Relationship Id="rId315" Type="http://schemas.openxmlformats.org/officeDocument/2006/relationships/revisionLog" Target="revisionLog315.xml"/><Relationship Id="rId522" Type="http://schemas.openxmlformats.org/officeDocument/2006/relationships/revisionLog" Target="revisionLog522.xml"/><Relationship Id="rId967" Type="http://schemas.openxmlformats.org/officeDocument/2006/relationships/revisionLog" Target="revisionLog967.xml"/><Relationship Id="rId1152" Type="http://schemas.openxmlformats.org/officeDocument/2006/relationships/revisionLog" Target="revisionLog1152.xml"/><Relationship Id="rId96" Type="http://schemas.openxmlformats.org/officeDocument/2006/relationships/revisionLog" Target="revisionLog96.xml"/><Relationship Id="rId161" Type="http://schemas.openxmlformats.org/officeDocument/2006/relationships/revisionLog" Target="revisionLog161.xml"/><Relationship Id="rId399" Type="http://schemas.openxmlformats.org/officeDocument/2006/relationships/revisionLog" Target="revisionLog399.xml"/><Relationship Id="rId827" Type="http://schemas.openxmlformats.org/officeDocument/2006/relationships/revisionLog" Target="revisionLog827.xml"/><Relationship Id="rId1012" Type="http://schemas.openxmlformats.org/officeDocument/2006/relationships/revisionLog" Target="revisionLog1012.xml"/><Relationship Id="rId259" Type="http://schemas.openxmlformats.org/officeDocument/2006/relationships/revisionLog" Target="revisionLog259.xml"/><Relationship Id="rId466" Type="http://schemas.openxmlformats.org/officeDocument/2006/relationships/revisionLog" Target="revisionLog466.xml"/><Relationship Id="rId673" Type="http://schemas.openxmlformats.org/officeDocument/2006/relationships/revisionLog" Target="revisionLog673.xml"/><Relationship Id="rId880" Type="http://schemas.openxmlformats.org/officeDocument/2006/relationships/revisionLog" Target="revisionLog880.xml"/><Relationship Id="rId1096" Type="http://schemas.openxmlformats.org/officeDocument/2006/relationships/revisionLog" Target="revisionLog1096.xml"/><Relationship Id="rId1317" Type="http://schemas.openxmlformats.org/officeDocument/2006/relationships/revisionLog" Target="revisionLog1317.xml"/><Relationship Id="rId23" Type="http://schemas.openxmlformats.org/officeDocument/2006/relationships/revisionLog" Target="revisionLog23.xml"/><Relationship Id="rId119" Type="http://schemas.openxmlformats.org/officeDocument/2006/relationships/revisionLog" Target="revisionLog119.xml"/><Relationship Id="rId326" Type="http://schemas.openxmlformats.org/officeDocument/2006/relationships/revisionLog" Target="revisionLog326.xml"/><Relationship Id="rId533" Type="http://schemas.openxmlformats.org/officeDocument/2006/relationships/revisionLog" Target="revisionLog533.xml"/><Relationship Id="rId978" Type="http://schemas.openxmlformats.org/officeDocument/2006/relationships/revisionLog" Target="revisionLog978.xml"/><Relationship Id="rId1163" Type="http://schemas.openxmlformats.org/officeDocument/2006/relationships/revisionLog" Target="revisionLog1163.xml"/><Relationship Id="rId740" Type="http://schemas.openxmlformats.org/officeDocument/2006/relationships/revisionLog" Target="revisionLog740.xml"/><Relationship Id="rId838" Type="http://schemas.openxmlformats.org/officeDocument/2006/relationships/revisionLog" Target="revisionLog838.xml"/><Relationship Id="rId1023" Type="http://schemas.openxmlformats.org/officeDocument/2006/relationships/revisionLog" Target="revisionLog1023.xml"/><Relationship Id="rId172" Type="http://schemas.openxmlformats.org/officeDocument/2006/relationships/revisionLog" Target="revisionLog172.xml"/><Relationship Id="rId477" Type="http://schemas.openxmlformats.org/officeDocument/2006/relationships/revisionLog" Target="revisionLog477.xml"/><Relationship Id="rId600" Type="http://schemas.openxmlformats.org/officeDocument/2006/relationships/revisionLog" Target="revisionLog600.xml"/><Relationship Id="rId684" Type="http://schemas.openxmlformats.org/officeDocument/2006/relationships/revisionLog" Target="revisionLog684.xml"/><Relationship Id="rId1230" Type="http://schemas.openxmlformats.org/officeDocument/2006/relationships/revisionLog" Target="revisionLog1230.xml"/><Relationship Id="rId1328" Type="http://schemas.openxmlformats.org/officeDocument/2006/relationships/revisionLog" Target="revisionLog1328.xml"/><Relationship Id="rId337" Type="http://schemas.openxmlformats.org/officeDocument/2006/relationships/revisionLog" Target="revisionLog337.xml"/><Relationship Id="rId891" Type="http://schemas.openxmlformats.org/officeDocument/2006/relationships/revisionLog" Target="revisionLog891.xml"/><Relationship Id="rId905" Type="http://schemas.openxmlformats.org/officeDocument/2006/relationships/revisionLog" Target="revisionLog905.xml"/><Relationship Id="rId989" Type="http://schemas.openxmlformats.org/officeDocument/2006/relationships/revisionLog" Target="revisionLog989.xml"/><Relationship Id="rId34" Type="http://schemas.openxmlformats.org/officeDocument/2006/relationships/revisionLog" Target="revisionLog34.xml"/><Relationship Id="rId544" Type="http://schemas.openxmlformats.org/officeDocument/2006/relationships/revisionLog" Target="revisionLog544.xml"/><Relationship Id="rId751" Type="http://schemas.openxmlformats.org/officeDocument/2006/relationships/revisionLog" Target="revisionLog751.xml"/><Relationship Id="rId849" Type="http://schemas.openxmlformats.org/officeDocument/2006/relationships/revisionLog" Target="revisionLog849.xml"/><Relationship Id="rId1174" Type="http://schemas.openxmlformats.org/officeDocument/2006/relationships/revisionLog" Target="revisionLog1174.xml"/><Relationship Id="rId183" Type="http://schemas.openxmlformats.org/officeDocument/2006/relationships/revisionLog" Target="revisionLog183.xml"/><Relationship Id="rId390" Type="http://schemas.openxmlformats.org/officeDocument/2006/relationships/revisionLog" Target="revisionLog390.xml"/><Relationship Id="rId404" Type="http://schemas.openxmlformats.org/officeDocument/2006/relationships/revisionLog" Target="revisionLog404.xml"/><Relationship Id="rId611" Type="http://schemas.openxmlformats.org/officeDocument/2006/relationships/revisionLog" Target="revisionLog611.xml"/><Relationship Id="rId1034" Type="http://schemas.openxmlformats.org/officeDocument/2006/relationships/revisionLog" Target="revisionLog1034.xml"/><Relationship Id="rId1241" Type="http://schemas.openxmlformats.org/officeDocument/2006/relationships/revisionLog" Target="revisionLog1241.xml"/><Relationship Id="rId1339" Type="http://schemas.openxmlformats.org/officeDocument/2006/relationships/revisionLog" Target="revisionLog1339.xml"/><Relationship Id="rId250" Type="http://schemas.openxmlformats.org/officeDocument/2006/relationships/revisionLog" Target="revisionLog250.xml"/><Relationship Id="rId488" Type="http://schemas.openxmlformats.org/officeDocument/2006/relationships/revisionLog" Target="revisionLog488.xml"/><Relationship Id="rId695" Type="http://schemas.openxmlformats.org/officeDocument/2006/relationships/revisionLog" Target="revisionLog695.xml"/><Relationship Id="rId709" Type="http://schemas.openxmlformats.org/officeDocument/2006/relationships/revisionLog" Target="revisionLog709.xml"/><Relationship Id="rId916" Type="http://schemas.openxmlformats.org/officeDocument/2006/relationships/revisionLog" Target="revisionLog916.xml"/><Relationship Id="rId1101" Type="http://schemas.openxmlformats.org/officeDocument/2006/relationships/revisionLog" Target="revisionLog1101.xml"/><Relationship Id="rId45" Type="http://schemas.openxmlformats.org/officeDocument/2006/relationships/revisionLog" Target="revisionLog45.xml"/><Relationship Id="rId110" Type="http://schemas.openxmlformats.org/officeDocument/2006/relationships/revisionLog" Target="revisionLog110.xml"/><Relationship Id="rId348" Type="http://schemas.openxmlformats.org/officeDocument/2006/relationships/revisionLog" Target="revisionLog348.xml"/><Relationship Id="rId555" Type="http://schemas.openxmlformats.org/officeDocument/2006/relationships/revisionLog" Target="revisionLog555.xml"/><Relationship Id="rId762" Type="http://schemas.openxmlformats.org/officeDocument/2006/relationships/revisionLog" Target="revisionLog762.xml"/><Relationship Id="rId1185" Type="http://schemas.openxmlformats.org/officeDocument/2006/relationships/revisionLog" Target="revisionLog1185.xml"/><Relationship Id="rId194" Type="http://schemas.openxmlformats.org/officeDocument/2006/relationships/revisionLog" Target="revisionLog194.xml"/><Relationship Id="rId208" Type="http://schemas.openxmlformats.org/officeDocument/2006/relationships/revisionLog" Target="revisionLog208.xml"/><Relationship Id="rId415" Type="http://schemas.openxmlformats.org/officeDocument/2006/relationships/revisionLog" Target="revisionLog415.xml"/><Relationship Id="rId622" Type="http://schemas.openxmlformats.org/officeDocument/2006/relationships/revisionLog" Target="revisionLog622.xml"/><Relationship Id="rId1045" Type="http://schemas.openxmlformats.org/officeDocument/2006/relationships/revisionLog" Target="revisionLog1045.xml"/><Relationship Id="rId1252" Type="http://schemas.openxmlformats.org/officeDocument/2006/relationships/revisionLog" Target="revisionLog1252.xml"/><Relationship Id="rId261" Type="http://schemas.openxmlformats.org/officeDocument/2006/relationships/revisionLog" Target="revisionLog261.xml"/><Relationship Id="rId499" Type="http://schemas.openxmlformats.org/officeDocument/2006/relationships/revisionLog" Target="revisionLog499.xml"/><Relationship Id="rId927" Type="http://schemas.openxmlformats.org/officeDocument/2006/relationships/revisionLog" Target="revisionLog927.xml"/><Relationship Id="rId1112" Type="http://schemas.openxmlformats.org/officeDocument/2006/relationships/revisionLog" Target="revisionLog1112.xml"/><Relationship Id="rId56" Type="http://schemas.openxmlformats.org/officeDocument/2006/relationships/revisionLog" Target="revisionLog56.xml"/><Relationship Id="rId359" Type="http://schemas.openxmlformats.org/officeDocument/2006/relationships/revisionLog" Target="revisionLog359.xml"/><Relationship Id="rId566" Type="http://schemas.openxmlformats.org/officeDocument/2006/relationships/revisionLog" Target="revisionLog566.xml"/><Relationship Id="rId773" Type="http://schemas.openxmlformats.org/officeDocument/2006/relationships/revisionLog" Target="revisionLog773.xml"/><Relationship Id="rId1196" Type="http://schemas.openxmlformats.org/officeDocument/2006/relationships/revisionLog" Target="revisionLog1196.xml"/><Relationship Id="rId121" Type="http://schemas.openxmlformats.org/officeDocument/2006/relationships/revisionLog" Target="revisionLog121.xml"/><Relationship Id="rId219" Type="http://schemas.openxmlformats.org/officeDocument/2006/relationships/revisionLog" Target="revisionLog219.xml"/><Relationship Id="rId426" Type="http://schemas.openxmlformats.org/officeDocument/2006/relationships/revisionLog" Target="revisionLog426.xml"/><Relationship Id="rId633" Type="http://schemas.openxmlformats.org/officeDocument/2006/relationships/revisionLog" Target="revisionLog633.xml"/><Relationship Id="rId980" Type="http://schemas.openxmlformats.org/officeDocument/2006/relationships/revisionLog" Target="revisionLog980.xml"/><Relationship Id="rId1056" Type="http://schemas.openxmlformats.org/officeDocument/2006/relationships/revisionLog" Target="revisionLog1056.xml"/><Relationship Id="rId1263" Type="http://schemas.openxmlformats.org/officeDocument/2006/relationships/revisionLog" Target="revisionLog1263.xml"/><Relationship Id="rId840" Type="http://schemas.openxmlformats.org/officeDocument/2006/relationships/revisionLog" Target="revisionLog840.xml"/><Relationship Id="rId938" Type="http://schemas.openxmlformats.org/officeDocument/2006/relationships/revisionLog" Target="revisionLog938.xml"/><Relationship Id="rId67" Type="http://schemas.openxmlformats.org/officeDocument/2006/relationships/revisionLog" Target="revisionLog67.xml"/><Relationship Id="rId272" Type="http://schemas.openxmlformats.org/officeDocument/2006/relationships/revisionLog" Target="revisionLog272.xml"/><Relationship Id="rId577" Type="http://schemas.openxmlformats.org/officeDocument/2006/relationships/revisionLog" Target="revisionLog577.xml"/><Relationship Id="rId700" Type="http://schemas.openxmlformats.org/officeDocument/2006/relationships/revisionLog" Target="revisionLog700.xml"/><Relationship Id="rId1123" Type="http://schemas.openxmlformats.org/officeDocument/2006/relationships/revisionLog" Target="revisionLog1123.xml"/><Relationship Id="rId1330" Type="http://schemas.openxmlformats.org/officeDocument/2006/relationships/revisionLog" Target="revisionLog1330.xml"/><Relationship Id="rId132" Type="http://schemas.openxmlformats.org/officeDocument/2006/relationships/revisionLog" Target="revisionLog132.xml"/><Relationship Id="rId784" Type="http://schemas.openxmlformats.org/officeDocument/2006/relationships/revisionLog" Target="revisionLog784.xml"/><Relationship Id="rId991" Type="http://schemas.openxmlformats.org/officeDocument/2006/relationships/revisionLog" Target="revisionLog991.xml"/><Relationship Id="rId1067" Type="http://schemas.openxmlformats.org/officeDocument/2006/relationships/revisionLog" Target="revisionLog1067.xml"/><Relationship Id="rId437" Type="http://schemas.openxmlformats.org/officeDocument/2006/relationships/revisionLog" Target="revisionLog437.xml"/><Relationship Id="rId644" Type="http://schemas.openxmlformats.org/officeDocument/2006/relationships/revisionLog" Target="revisionLog644.xml"/><Relationship Id="rId851" Type="http://schemas.openxmlformats.org/officeDocument/2006/relationships/revisionLog" Target="revisionLog851.xml"/><Relationship Id="rId1274" Type="http://schemas.openxmlformats.org/officeDocument/2006/relationships/revisionLog" Target="revisionLog1274.xml"/><Relationship Id="rId283" Type="http://schemas.openxmlformats.org/officeDocument/2006/relationships/revisionLog" Target="revisionLog283.xml"/><Relationship Id="rId490" Type="http://schemas.openxmlformats.org/officeDocument/2006/relationships/revisionLog" Target="revisionLog490.xml"/><Relationship Id="rId504" Type="http://schemas.openxmlformats.org/officeDocument/2006/relationships/revisionLog" Target="revisionLog504.xml"/><Relationship Id="rId711" Type="http://schemas.openxmlformats.org/officeDocument/2006/relationships/revisionLog" Target="revisionLog711.xml"/><Relationship Id="rId949" Type="http://schemas.openxmlformats.org/officeDocument/2006/relationships/revisionLog" Target="revisionLog949.xml"/><Relationship Id="rId1134" Type="http://schemas.openxmlformats.org/officeDocument/2006/relationships/revisionLog" Target="revisionLog1134.xml"/><Relationship Id="rId1341" Type="http://schemas.openxmlformats.org/officeDocument/2006/relationships/revisionLog" Target="revisionLog1341.xml"/><Relationship Id="rId78" Type="http://schemas.openxmlformats.org/officeDocument/2006/relationships/revisionLog" Target="revisionLog78.xml"/><Relationship Id="rId143" Type="http://schemas.openxmlformats.org/officeDocument/2006/relationships/revisionLog" Target="revisionLog143.xml"/><Relationship Id="rId350" Type="http://schemas.openxmlformats.org/officeDocument/2006/relationships/revisionLog" Target="revisionLog350.xml"/><Relationship Id="rId588" Type="http://schemas.openxmlformats.org/officeDocument/2006/relationships/revisionLog" Target="revisionLog588.xml"/><Relationship Id="rId795" Type="http://schemas.openxmlformats.org/officeDocument/2006/relationships/revisionLog" Target="revisionLog795.xml"/><Relationship Id="rId809" Type="http://schemas.openxmlformats.org/officeDocument/2006/relationships/revisionLog" Target="revisionLog809.xml"/><Relationship Id="rId1201" Type="http://schemas.openxmlformats.org/officeDocument/2006/relationships/revisionLog" Target="revisionLog1201.xml"/><Relationship Id="rId9" Type="http://schemas.openxmlformats.org/officeDocument/2006/relationships/revisionLog" Target="revisionLog9.xml"/><Relationship Id="rId210" Type="http://schemas.openxmlformats.org/officeDocument/2006/relationships/revisionLog" Target="revisionLog210.xml"/><Relationship Id="rId448" Type="http://schemas.openxmlformats.org/officeDocument/2006/relationships/revisionLog" Target="revisionLog448.xml"/><Relationship Id="rId655" Type="http://schemas.openxmlformats.org/officeDocument/2006/relationships/revisionLog" Target="revisionLog655.xml"/><Relationship Id="rId862" Type="http://schemas.openxmlformats.org/officeDocument/2006/relationships/revisionLog" Target="revisionLog862.xml"/><Relationship Id="rId1078" Type="http://schemas.openxmlformats.org/officeDocument/2006/relationships/revisionLog" Target="revisionLog1078.xml"/><Relationship Id="rId1285" Type="http://schemas.openxmlformats.org/officeDocument/2006/relationships/revisionLog" Target="revisionLog1285.xml"/><Relationship Id="rId294" Type="http://schemas.openxmlformats.org/officeDocument/2006/relationships/revisionLog" Target="revisionLog294.xml"/><Relationship Id="rId308" Type="http://schemas.openxmlformats.org/officeDocument/2006/relationships/revisionLog" Target="revisionLog308.xml"/><Relationship Id="rId515" Type="http://schemas.openxmlformats.org/officeDocument/2006/relationships/revisionLog" Target="revisionLog515.xml"/><Relationship Id="rId722" Type="http://schemas.openxmlformats.org/officeDocument/2006/relationships/revisionLog" Target="revisionLog722.xml"/><Relationship Id="rId1145" Type="http://schemas.openxmlformats.org/officeDocument/2006/relationships/revisionLog" Target="revisionLog1145.xml"/><Relationship Id="rId1352" Type="http://schemas.openxmlformats.org/officeDocument/2006/relationships/revisionLog" Target="revisionLog1352.xml"/><Relationship Id="rId89" Type="http://schemas.openxmlformats.org/officeDocument/2006/relationships/revisionLog" Target="revisionLog89.xml"/><Relationship Id="rId154" Type="http://schemas.openxmlformats.org/officeDocument/2006/relationships/revisionLog" Target="revisionLog154.xml"/><Relationship Id="rId361" Type="http://schemas.openxmlformats.org/officeDocument/2006/relationships/revisionLog" Target="revisionLog361.xml"/><Relationship Id="rId599" Type="http://schemas.openxmlformats.org/officeDocument/2006/relationships/revisionLog" Target="revisionLog599.xml"/><Relationship Id="rId1005" Type="http://schemas.openxmlformats.org/officeDocument/2006/relationships/revisionLog" Target="revisionLog1005.xml"/><Relationship Id="rId1212" Type="http://schemas.openxmlformats.org/officeDocument/2006/relationships/revisionLog" Target="revisionLog1212.xml"/><Relationship Id="rId459" Type="http://schemas.openxmlformats.org/officeDocument/2006/relationships/revisionLog" Target="revisionLog459.xml"/><Relationship Id="rId666" Type="http://schemas.openxmlformats.org/officeDocument/2006/relationships/revisionLog" Target="revisionLog666.xml"/><Relationship Id="rId873" Type="http://schemas.openxmlformats.org/officeDocument/2006/relationships/revisionLog" Target="revisionLog873.xml"/><Relationship Id="rId1089" Type="http://schemas.openxmlformats.org/officeDocument/2006/relationships/revisionLog" Target="revisionLog1089.xml"/><Relationship Id="rId1296" Type="http://schemas.openxmlformats.org/officeDocument/2006/relationships/revisionLog" Target="revisionLog1296.xml"/><Relationship Id="rId16" Type="http://schemas.openxmlformats.org/officeDocument/2006/relationships/revisionLog" Target="revisionLog16.xml"/><Relationship Id="rId221" Type="http://schemas.openxmlformats.org/officeDocument/2006/relationships/revisionLog" Target="revisionLog221.xml"/><Relationship Id="rId319" Type="http://schemas.openxmlformats.org/officeDocument/2006/relationships/revisionLog" Target="revisionLog319.xml"/><Relationship Id="rId526" Type="http://schemas.openxmlformats.org/officeDocument/2006/relationships/revisionLog" Target="revisionLog526.xml"/><Relationship Id="rId1156" Type="http://schemas.openxmlformats.org/officeDocument/2006/relationships/revisionLog" Target="revisionLog1156.xml"/><Relationship Id="rId1363" Type="http://schemas.openxmlformats.org/officeDocument/2006/relationships/revisionLog" Target="revisionLog1363.xml"/><Relationship Id="rId733" Type="http://schemas.openxmlformats.org/officeDocument/2006/relationships/revisionLog" Target="revisionLog733.xml"/><Relationship Id="rId940" Type="http://schemas.openxmlformats.org/officeDocument/2006/relationships/revisionLog" Target="revisionLog940.xml"/><Relationship Id="rId1016" Type="http://schemas.openxmlformats.org/officeDocument/2006/relationships/revisionLog" Target="revisionLog1016.xml"/><Relationship Id="rId165" Type="http://schemas.openxmlformats.org/officeDocument/2006/relationships/revisionLog" Target="revisionLog165.xml"/><Relationship Id="rId372" Type="http://schemas.openxmlformats.org/officeDocument/2006/relationships/revisionLog" Target="revisionLog372.xml"/><Relationship Id="rId677" Type="http://schemas.openxmlformats.org/officeDocument/2006/relationships/revisionLog" Target="revisionLog677.xml"/><Relationship Id="rId800" Type="http://schemas.openxmlformats.org/officeDocument/2006/relationships/revisionLog" Target="revisionLog800.xml"/><Relationship Id="rId1223" Type="http://schemas.openxmlformats.org/officeDocument/2006/relationships/revisionLog" Target="revisionLog1223.xml"/><Relationship Id="rId232" Type="http://schemas.openxmlformats.org/officeDocument/2006/relationships/revisionLog" Target="revisionLog232.xml"/><Relationship Id="rId884" Type="http://schemas.openxmlformats.org/officeDocument/2006/relationships/revisionLog" Target="revisionLog884.xml"/><Relationship Id="rId27" Type="http://schemas.openxmlformats.org/officeDocument/2006/relationships/revisionLog" Target="revisionLog27.xml"/><Relationship Id="rId537" Type="http://schemas.openxmlformats.org/officeDocument/2006/relationships/revisionLog" Target="revisionLog537.xml"/><Relationship Id="rId744" Type="http://schemas.openxmlformats.org/officeDocument/2006/relationships/revisionLog" Target="revisionLog744.xml"/><Relationship Id="rId951" Type="http://schemas.openxmlformats.org/officeDocument/2006/relationships/revisionLog" Target="revisionLog951.xml"/><Relationship Id="rId1167" Type="http://schemas.openxmlformats.org/officeDocument/2006/relationships/revisionLog" Target="revisionLog1167.xml"/><Relationship Id="rId80" Type="http://schemas.openxmlformats.org/officeDocument/2006/relationships/revisionLog" Target="revisionLog80.xml"/><Relationship Id="rId176" Type="http://schemas.openxmlformats.org/officeDocument/2006/relationships/revisionLog" Target="revisionLog176.xml"/><Relationship Id="rId383" Type="http://schemas.openxmlformats.org/officeDocument/2006/relationships/revisionLog" Target="revisionLog383.xml"/><Relationship Id="rId590" Type="http://schemas.openxmlformats.org/officeDocument/2006/relationships/revisionLog" Target="revisionLog590.xml"/><Relationship Id="rId604" Type="http://schemas.openxmlformats.org/officeDocument/2006/relationships/revisionLog" Target="revisionLog604.xml"/><Relationship Id="rId811" Type="http://schemas.openxmlformats.org/officeDocument/2006/relationships/revisionLog" Target="revisionLog811.xml"/><Relationship Id="rId1027" Type="http://schemas.openxmlformats.org/officeDocument/2006/relationships/revisionLog" Target="revisionLog1027.xml"/><Relationship Id="rId1234" Type="http://schemas.openxmlformats.org/officeDocument/2006/relationships/revisionLog" Target="revisionLog1234.xml"/><Relationship Id="rId243" Type="http://schemas.openxmlformats.org/officeDocument/2006/relationships/revisionLog" Target="revisionLog243.xml"/><Relationship Id="rId450" Type="http://schemas.openxmlformats.org/officeDocument/2006/relationships/revisionLog" Target="revisionLog450.xml"/><Relationship Id="rId688" Type="http://schemas.openxmlformats.org/officeDocument/2006/relationships/revisionLog" Target="revisionLog688.xml"/><Relationship Id="rId895" Type="http://schemas.openxmlformats.org/officeDocument/2006/relationships/revisionLog" Target="revisionLog895.xml"/><Relationship Id="rId909" Type="http://schemas.openxmlformats.org/officeDocument/2006/relationships/revisionLog" Target="revisionLog909.xml"/><Relationship Id="rId1080" Type="http://schemas.openxmlformats.org/officeDocument/2006/relationships/revisionLog" Target="revisionLog1080.xml"/><Relationship Id="rId1301" Type="http://schemas.openxmlformats.org/officeDocument/2006/relationships/revisionLog" Target="revisionLog1301.xml"/><Relationship Id="rId38" Type="http://schemas.openxmlformats.org/officeDocument/2006/relationships/revisionLog" Target="revisionLog38.xml"/><Relationship Id="rId103" Type="http://schemas.openxmlformats.org/officeDocument/2006/relationships/revisionLog" Target="revisionLog103.xml"/><Relationship Id="rId310" Type="http://schemas.openxmlformats.org/officeDocument/2006/relationships/revisionLog" Target="revisionLog310.xml"/><Relationship Id="rId548" Type="http://schemas.openxmlformats.org/officeDocument/2006/relationships/revisionLog" Target="revisionLog548.xml"/><Relationship Id="rId755" Type="http://schemas.openxmlformats.org/officeDocument/2006/relationships/revisionLog" Target="revisionLog755.xml"/><Relationship Id="rId962" Type="http://schemas.openxmlformats.org/officeDocument/2006/relationships/revisionLog" Target="revisionLog962.xml"/><Relationship Id="rId1178" Type="http://schemas.openxmlformats.org/officeDocument/2006/relationships/revisionLog" Target="revisionLog1178.xml"/><Relationship Id="rId91" Type="http://schemas.openxmlformats.org/officeDocument/2006/relationships/revisionLog" Target="revisionLog91.xml"/><Relationship Id="rId187" Type="http://schemas.openxmlformats.org/officeDocument/2006/relationships/revisionLog" Target="revisionLog187.xml"/><Relationship Id="rId394" Type="http://schemas.openxmlformats.org/officeDocument/2006/relationships/revisionLog" Target="revisionLog394.xml"/><Relationship Id="rId408" Type="http://schemas.openxmlformats.org/officeDocument/2006/relationships/revisionLog" Target="revisionLog408.xml"/><Relationship Id="rId615" Type="http://schemas.openxmlformats.org/officeDocument/2006/relationships/revisionLog" Target="revisionLog615.xml"/><Relationship Id="rId822" Type="http://schemas.openxmlformats.org/officeDocument/2006/relationships/revisionLog" Target="revisionLog822.xml"/><Relationship Id="rId1038" Type="http://schemas.openxmlformats.org/officeDocument/2006/relationships/revisionLog" Target="revisionLog1038.xml"/><Relationship Id="rId1245" Type="http://schemas.openxmlformats.org/officeDocument/2006/relationships/revisionLog" Target="revisionLog1245.xml"/><Relationship Id="rId254" Type="http://schemas.openxmlformats.org/officeDocument/2006/relationships/revisionLog" Target="revisionLog254.xml"/><Relationship Id="rId699" Type="http://schemas.openxmlformats.org/officeDocument/2006/relationships/revisionLog" Target="revisionLog699.xml"/><Relationship Id="rId1091" Type="http://schemas.openxmlformats.org/officeDocument/2006/relationships/revisionLog" Target="revisionLog1091.xml"/><Relationship Id="rId1105" Type="http://schemas.openxmlformats.org/officeDocument/2006/relationships/revisionLog" Target="revisionLog1105.xml"/><Relationship Id="rId1312" Type="http://schemas.openxmlformats.org/officeDocument/2006/relationships/revisionLog" Target="revisionLog1312.xml"/><Relationship Id="rId49" Type="http://schemas.openxmlformats.org/officeDocument/2006/relationships/revisionLog" Target="revisionLog49.xml"/><Relationship Id="rId114" Type="http://schemas.openxmlformats.org/officeDocument/2006/relationships/revisionLog" Target="revisionLog114.xml"/><Relationship Id="rId461" Type="http://schemas.openxmlformats.org/officeDocument/2006/relationships/revisionLog" Target="revisionLog461.xml"/><Relationship Id="rId559" Type="http://schemas.openxmlformats.org/officeDocument/2006/relationships/revisionLog" Target="revisionLog559.xml"/><Relationship Id="rId766" Type="http://schemas.openxmlformats.org/officeDocument/2006/relationships/revisionLog" Target="revisionLog766.xml"/><Relationship Id="rId1189" Type="http://schemas.openxmlformats.org/officeDocument/2006/relationships/revisionLog" Target="revisionLog1189.xml"/><Relationship Id="rId198" Type="http://schemas.openxmlformats.org/officeDocument/2006/relationships/revisionLog" Target="revisionLog198.xml"/><Relationship Id="rId321" Type="http://schemas.openxmlformats.org/officeDocument/2006/relationships/revisionLog" Target="revisionLog321.xml"/><Relationship Id="rId419" Type="http://schemas.openxmlformats.org/officeDocument/2006/relationships/revisionLog" Target="revisionLog419.xml"/><Relationship Id="rId626" Type="http://schemas.openxmlformats.org/officeDocument/2006/relationships/revisionLog" Target="revisionLog626.xml"/><Relationship Id="rId973" Type="http://schemas.openxmlformats.org/officeDocument/2006/relationships/revisionLog" Target="revisionLog973.xml"/><Relationship Id="rId1049" Type="http://schemas.openxmlformats.org/officeDocument/2006/relationships/revisionLog" Target="revisionLog1049.xml"/><Relationship Id="rId1256" Type="http://schemas.openxmlformats.org/officeDocument/2006/relationships/revisionLog" Target="revisionLog1256.xml"/><Relationship Id="rId833" Type="http://schemas.openxmlformats.org/officeDocument/2006/relationships/revisionLog" Target="revisionLog833.xml"/><Relationship Id="rId1116" Type="http://schemas.openxmlformats.org/officeDocument/2006/relationships/revisionLog" Target="revisionLog1116.xml"/><Relationship Id="rId265" Type="http://schemas.openxmlformats.org/officeDocument/2006/relationships/revisionLog" Target="revisionLog265.xml"/><Relationship Id="rId472" Type="http://schemas.openxmlformats.org/officeDocument/2006/relationships/revisionLog" Target="revisionLog472.xml"/><Relationship Id="rId900" Type="http://schemas.openxmlformats.org/officeDocument/2006/relationships/revisionLog" Target="revisionLog900.xml"/><Relationship Id="rId1323" Type="http://schemas.openxmlformats.org/officeDocument/2006/relationships/revisionLog" Target="revisionLog1323.xml"/><Relationship Id="rId125" Type="http://schemas.openxmlformats.org/officeDocument/2006/relationships/revisionLog" Target="revisionLog125.xml"/><Relationship Id="rId332" Type="http://schemas.openxmlformats.org/officeDocument/2006/relationships/revisionLog" Target="revisionLog332.xml"/><Relationship Id="rId777" Type="http://schemas.openxmlformats.org/officeDocument/2006/relationships/revisionLog" Target="revisionLog777.xml"/><Relationship Id="rId984" Type="http://schemas.openxmlformats.org/officeDocument/2006/relationships/revisionLog" Target="revisionLog984.xml"/><Relationship Id="rId637" Type="http://schemas.openxmlformats.org/officeDocument/2006/relationships/revisionLog" Target="revisionLog637.xml"/><Relationship Id="rId844" Type="http://schemas.openxmlformats.org/officeDocument/2006/relationships/revisionLog" Target="revisionLog844.xml"/><Relationship Id="rId1267" Type="http://schemas.openxmlformats.org/officeDocument/2006/relationships/revisionLog" Target="revisionLog1267.xml"/><Relationship Id="rId276" Type="http://schemas.openxmlformats.org/officeDocument/2006/relationships/revisionLog" Target="revisionLog276.xml"/><Relationship Id="rId483" Type="http://schemas.openxmlformats.org/officeDocument/2006/relationships/revisionLog" Target="revisionLog483.xml"/><Relationship Id="rId690" Type="http://schemas.openxmlformats.org/officeDocument/2006/relationships/revisionLog" Target="revisionLog690.xml"/><Relationship Id="rId704" Type="http://schemas.openxmlformats.org/officeDocument/2006/relationships/revisionLog" Target="revisionLog704.xml"/><Relationship Id="rId911" Type="http://schemas.openxmlformats.org/officeDocument/2006/relationships/revisionLog" Target="revisionLog911.xml"/><Relationship Id="rId1127" Type="http://schemas.openxmlformats.org/officeDocument/2006/relationships/revisionLog" Target="revisionLog1127.xml"/><Relationship Id="rId1334" Type="http://schemas.openxmlformats.org/officeDocument/2006/relationships/revisionLog" Target="revisionLog1334.xml"/><Relationship Id="rId40" Type="http://schemas.openxmlformats.org/officeDocument/2006/relationships/revisionLog" Target="revisionLog40.xml"/><Relationship Id="rId136" Type="http://schemas.openxmlformats.org/officeDocument/2006/relationships/revisionLog" Target="revisionLog136.xml"/><Relationship Id="rId343" Type="http://schemas.openxmlformats.org/officeDocument/2006/relationships/revisionLog" Target="revisionLog343.xml"/><Relationship Id="rId550" Type="http://schemas.openxmlformats.org/officeDocument/2006/relationships/revisionLog" Target="revisionLog550.xml"/><Relationship Id="rId788" Type="http://schemas.openxmlformats.org/officeDocument/2006/relationships/revisionLog" Target="revisionLog788.xml"/><Relationship Id="rId995" Type="http://schemas.openxmlformats.org/officeDocument/2006/relationships/revisionLog" Target="revisionLog995.xml"/><Relationship Id="rId1180" Type="http://schemas.openxmlformats.org/officeDocument/2006/relationships/revisionLog" Target="revisionLog1180.xml"/><Relationship Id="rId203" Type="http://schemas.openxmlformats.org/officeDocument/2006/relationships/revisionLog" Target="revisionLog203.xml"/><Relationship Id="rId648" Type="http://schemas.openxmlformats.org/officeDocument/2006/relationships/revisionLog" Target="revisionLog648.xml"/><Relationship Id="rId855" Type="http://schemas.openxmlformats.org/officeDocument/2006/relationships/revisionLog" Target="revisionLog855.xml"/><Relationship Id="rId1040" Type="http://schemas.openxmlformats.org/officeDocument/2006/relationships/revisionLog" Target="revisionLog1040.xml"/><Relationship Id="rId1278" Type="http://schemas.openxmlformats.org/officeDocument/2006/relationships/revisionLog" Target="revisionLog1278.xml"/><Relationship Id="rId287" Type="http://schemas.openxmlformats.org/officeDocument/2006/relationships/revisionLog" Target="revisionLog287.xml"/><Relationship Id="rId410" Type="http://schemas.openxmlformats.org/officeDocument/2006/relationships/revisionLog" Target="revisionLog410.xml"/><Relationship Id="rId494" Type="http://schemas.openxmlformats.org/officeDocument/2006/relationships/revisionLog" Target="revisionLog494.xml"/><Relationship Id="rId508" Type="http://schemas.openxmlformats.org/officeDocument/2006/relationships/revisionLog" Target="revisionLog508.xml"/><Relationship Id="rId715" Type="http://schemas.openxmlformats.org/officeDocument/2006/relationships/revisionLog" Target="revisionLog715.xml"/><Relationship Id="rId922" Type="http://schemas.openxmlformats.org/officeDocument/2006/relationships/revisionLog" Target="revisionLog922.xml"/><Relationship Id="rId1138" Type="http://schemas.openxmlformats.org/officeDocument/2006/relationships/revisionLog" Target="revisionLog1138.xml"/><Relationship Id="rId1345" Type="http://schemas.openxmlformats.org/officeDocument/2006/relationships/revisionLog" Target="revisionLog1345.xml"/><Relationship Id="rId147" Type="http://schemas.openxmlformats.org/officeDocument/2006/relationships/revisionLog" Target="revisionLog147.xml"/><Relationship Id="rId354" Type="http://schemas.openxmlformats.org/officeDocument/2006/relationships/revisionLog" Target="revisionLog354.xml"/><Relationship Id="rId799" Type="http://schemas.openxmlformats.org/officeDocument/2006/relationships/revisionLog" Target="revisionLog799.xml"/><Relationship Id="rId1191" Type="http://schemas.openxmlformats.org/officeDocument/2006/relationships/revisionLog" Target="revisionLog1191.xml"/><Relationship Id="rId1205" Type="http://schemas.openxmlformats.org/officeDocument/2006/relationships/revisionLog" Target="revisionLog1205.xml"/><Relationship Id="rId51" Type="http://schemas.openxmlformats.org/officeDocument/2006/relationships/revisionLog" Target="revisionLog51.xml"/><Relationship Id="rId561" Type="http://schemas.openxmlformats.org/officeDocument/2006/relationships/revisionLog" Target="revisionLog561.xml"/><Relationship Id="rId659" Type="http://schemas.openxmlformats.org/officeDocument/2006/relationships/revisionLog" Target="revisionLog659.xml"/><Relationship Id="rId866" Type="http://schemas.openxmlformats.org/officeDocument/2006/relationships/revisionLog" Target="revisionLog866.xml"/><Relationship Id="rId1289" Type="http://schemas.openxmlformats.org/officeDocument/2006/relationships/revisionLog" Target="revisionLog1289.xml"/><Relationship Id="rId214" Type="http://schemas.openxmlformats.org/officeDocument/2006/relationships/revisionLog" Target="revisionLog214.xml"/><Relationship Id="rId298" Type="http://schemas.openxmlformats.org/officeDocument/2006/relationships/revisionLog" Target="revisionLog298.xml"/><Relationship Id="rId421" Type="http://schemas.openxmlformats.org/officeDocument/2006/relationships/revisionLog" Target="revisionLog421.xml"/><Relationship Id="rId519" Type="http://schemas.openxmlformats.org/officeDocument/2006/relationships/revisionLog" Target="revisionLog519.xml"/><Relationship Id="rId1051" Type="http://schemas.openxmlformats.org/officeDocument/2006/relationships/revisionLog" Target="revisionLog1051.xml"/><Relationship Id="rId1149" Type="http://schemas.openxmlformats.org/officeDocument/2006/relationships/revisionLog" Target="revisionLog1149.xml"/><Relationship Id="rId1356" Type="http://schemas.openxmlformats.org/officeDocument/2006/relationships/revisionLog" Target="revisionLog1356.xml"/><Relationship Id="rId158" Type="http://schemas.openxmlformats.org/officeDocument/2006/relationships/revisionLog" Target="revisionLog158.xml"/><Relationship Id="rId726" Type="http://schemas.openxmlformats.org/officeDocument/2006/relationships/revisionLog" Target="revisionLog726.xml"/><Relationship Id="rId933" Type="http://schemas.openxmlformats.org/officeDocument/2006/relationships/revisionLog" Target="revisionLog933.xml"/><Relationship Id="rId1009" Type="http://schemas.openxmlformats.org/officeDocument/2006/relationships/revisionLog" Target="revisionLog1009.xml"/><Relationship Id="rId62" Type="http://schemas.openxmlformats.org/officeDocument/2006/relationships/revisionLog" Target="revisionLog62.xml"/><Relationship Id="rId365" Type="http://schemas.openxmlformats.org/officeDocument/2006/relationships/revisionLog" Target="revisionLog365.xml"/><Relationship Id="rId572" Type="http://schemas.openxmlformats.org/officeDocument/2006/relationships/revisionLog" Target="revisionLog572.xml"/><Relationship Id="rId1216" Type="http://schemas.openxmlformats.org/officeDocument/2006/relationships/revisionLog" Target="revisionLog1216.xml"/><Relationship Id="rId225" Type="http://schemas.openxmlformats.org/officeDocument/2006/relationships/revisionLog" Target="revisionLog225.xml"/><Relationship Id="rId432" Type="http://schemas.openxmlformats.org/officeDocument/2006/relationships/revisionLog" Target="revisionLog432.xml"/><Relationship Id="rId877" Type="http://schemas.openxmlformats.org/officeDocument/2006/relationships/revisionLog" Target="revisionLog877.xml"/><Relationship Id="rId1062" Type="http://schemas.openxmlformats.org/officeDocument/2006/relationships/revisionLog" Target="revisionLog1062.xml"/><Relationship Id="rId737" Type="http://schemas.openxmlformats.org/officeDocument/2006/relationships/revisionLog" Target="revisionLog737.xml"/><Relationship Id="rId944" Type="http://schemas.openxmlformats.org/officeDocument/2006/relationships/revisionLog" Target="revisionLog944.xml"/><Relationship Id="rId73" Type="http://schemas.openxmlformats.org/officeDocument/2006/relationships/revisionLog" Target="revisionLog73.xml"/><Relationship Id="rId169" Type="http://schemas.openxmlformats.org/officeDocument/2006/relationships/revisionLog" Target="revisionLog169.xml"/><Relationship Id="rId376" Type="http://schemas.openxmlformats.org/officeDocument/2006/relationships/revisionLog" Target="revisionLog376.xml"/><Relationship Id="rId583" Type="http://schemas.openxmlformats.org/officeDocument/2006/relationships/revisionLog" Target="revisionLog583.xml"/><Relationship Id="rId790" Type="http://schemas.openxmlformats.org/officeDocument/2006/relationships/revisionLog" Target="revisionLog790.xml"/><Relationship Id="rId804" Type="http://schemas.openxmlformats.org/officeDocument/2006/relationships/revisionLog" Target="revisionLog804.xml"/><Relationship Id="rId1227" Type="http://schemas.openxmlformats.org/officeDocument/2006/relationships/revisionLog" Target="revisionLog1227.xml"/><Relationship Id="rId4" Type="http://schemas.openxmlformats.org/officeDocument/2006/relationships/revisionLog" Target="revisionLog4.xml"/><Relationship Id="rId236" Type="http://schemas.openxmlformats.org/officeDocument/2006/relationships/revisionLog" Target="revisionLog236.xml"/><Relationship Id="rId443" Type="http://schemas.openxmlformats.org/officeDocument/2006/relationships/revisionLog" Target="revisionLog443.xml"/><Relationship Id="rId650" Type="http://schemas.openxmlformats.org/officeDocument/2006/relationships/revisionLog" Target="revisionLog650.xml"/><Relationship Id="rId888" Type="http://schemas.openxmlformats.org/officeDocument/2006/relationships/revisionLog" Target="revisionLog888.xml"/><Relationship Id="rId1073" Type="http://schemas.openxmlformats.org/officeDocument/2006/relationships/revisionLog" Target="revisionLog1073.xml"/><Relationship Id="rId1280" Type="http://schemas.openxmlformats.org/officeDocument/2006/relationships/revisionLog" Target="revisionLog1280.xml"/><Relationship Id="rId303" Type="http://schemas.openxmlformats.org/officeDocument/2006/relationships/revisionLog" Target="revisionLog303.xml"/><Relationship Id="rId748" Type="http://schemas.openxmlformats.org/officeDocument/2006/relationships/revisionLog" Target="revisionLog748.xml"/><Relationship Id="rId955" Type="http://schemas.openxmlformats.org/officeDocument/2006/relationships/revisionLog" Target="revisionLog955.xml"/><Relationship Id="rId1140" Type="http://schemas.openxmlformats.org/officeDocument/2006/relationships/revisionLog" Target="revisionLog1140.xml"/><Relationship Id="rId84" Type="http://schemas.openxmlformats.org/officeDocument/2006/relationships/revisionLog" Target="revisionLog84.xml"/><Relationship Id="rId387" Type="http://schemas.openxmlformats.org/officeDocument/2006/relationships/revisionLog" Target="revisionLog387.xml"/><Relationship Id="rId510" Type="http://schemas.openxmlformats.org/officeDocument/2006/relationships/revisionLog" Target="revisionLog510.xml"/><Relationship Id="rId594" Type="http://schemas.openxmlformats.org/officeDocument/2006/relationships/revisionLog" Target="revisionLog594.xml"/><Relationship Id="rId608" Type="http://schemas.openxmlformats.org/officeDocument/2006/relationships/revisionLog" Target="revisionLog608.xml"/><Relationship Id="rId815" Type="http://schemas.openxmlformats.org/officeDocument/2006/relationships/revisionLog" Target="revisionLog815.xml"/><Relationship Id="rId1238" Type="http://schemas.openxmlformats.org/officeDocument/2006/relationships/revisionLog" Target="revisionLog1238.xml"/><Relationship Id="rId247" Type="http://schemas.openxmlformats.org/officeDocument/2006/relationships/revisionLog" Target="revisionLog247.xml"/><Relationship Id="rId899" Type="http://schemas.openxmlformats.org/officeDocument/2006/relationships/revisionLog" Target="revisionLog899.xml"/><Relationship Id="rId1000" Type="http://schemas.openxmlformats.org/officeDocument/2006/relationships/revisionLog" Target="revisionLog1000.xml"/><Relationship Id="rId1084" Type="http://schemas.openxmlformats.org/officeDocument/2006/relationships/revisionLog" Target="revisionLog1084.xml"/><Relationship Id="rId1305" Type="http://schemas.openxmlformats.org/officeDocument/2006/relationships/revisionLog" Target="revisionLog1305.xml"/><Relationship Id="rId107" Type="http://schemas.openxmlformats.org/officeDocument/2006/relationships/revisionLog" Target="revisionLog107.xml"/><Relationship Id="rId454" Type="http://schemas.openxmlformats.org/officeDocument/2006/relationships/revisionLog" Target="revisionLog454.xml"/><Relationship Id="rId661" Type="http://schemas.openxmlformats.org/officeDocument/2006/relationships/revisionLog" Target="revisionLog661.xml"/><Relationship Id="rId759" Type="http://schemas.openxmlformats.org/officeDocument/2006/relationships/revisionLog" Target="revisionLog759.xml"/><Relationship Id="rId966" Type="http://schemas.openxmlformats.org/officeDocument/2006/relationships/revisionLog" Target="revisionLog966.xml"/><Relationship Id="rId1291" Type="http://schemas.openxmlformats.org/officeDocument/2006/relationships/revisionLog" Target="revisionLog1291.xml"/><Relationship Id="rId11" Type="http://schemas.openxmlformats.org/officeDocument/2006/relationships/revisionLog" Target="revisionLog11.xml"/><Relationship Id="rId314" Type="http://schemas.openxmlformats.org/officeDocument/2006/relationships/revisionLog" Target="revisionLog314.xml"/><Relationship Id="rId398" Type="http://schemas.openxmlformats.org/officeDocument/2006/relationships/revisionLog" Target="revisionLog398.xml"/><Relationship Id="rId521" Type="http://schemas.openxmlformats.org/officeDocument/2006/relationships/revisionLog" Target="revisionLog521.xml"/><Relationship Id="rId619" Type="http://schemas.openxmlformats.org/officeDocument/2006/relationships/revisionLog" Target="revisionLog619.xml"/><Relationship Id="rId1151" Type="http://schemas.openxmlformats.org/officeDocument/2006/relationships/revisionLog" Target="revisionLog1151.xml"/><Relationship Id="rId1249" Type="http://schemas.openxmlformats.org/officeDocument/2006/relationships/revisionLog" Target="revisionLog1249.xml"/><Relationship Id="rId95" Type="http://schemas.openxmlformats.org/officeDocument/2006/relationships/revisionLog" Target="revisionLog95.xml"/><Relationship Id="rId160" Type="http://schemas.openxmlformats.org/officeDocument/2006/relationships/revisionLog" Target="revisionLog160.xml"/><Relationship Id="rId826" Type="http://schemas.openxmlformats.org/officeDocument/2006/relationships/revisionLog" Target="revisionLog826.xml"/><Relationship Id="rId1011" Type="http://schemas.openxmlformats.org/officeDocument/2006/relationships/revisionLog" Target="revisionLog1011.xml"/><Relationship Id="rId1109" Type="http://schemas.openxmlformats.org/officeDocument/2006/relationships/revisionLog" Target="revisionLog1109.xml"/><Relationship Id="rId258" Type="http://schemas.openxmlformats.org/officeDocument/2006/relationships/revisionLog" Target="revisionLog258.xml"/><Relationship Id="rId465" Type="http://schemas.openxmlformats.org/officeDocument/2006/relationships/revisionLog" Target="revisionLog465.xml"/><Relationship Id="rId672" Type="http://schemas.openxmlformats.org/officeDocument/2006/relationships/revisionLog" Target="revisionLog672.xml"/><Relationship Id="rId1095" Type="http://schemas.openxmlformats.org/officeDocument/2006/relationships/revisionLog" Target="revisionLog1095.xml"/><Relationship Id="rId1316" Type="http://schemas.openxmlformats.org/officeDocument/2006/relationships/revisionLog" Target="revisionLog1316.xml"/><Relationship Id="rId22" Type="http://schemas.openxmlformats.org/officeDocument/2006/relationships/revisionLog" Target="revisionLog22.xml"/><Relationship Id="rId118" Type="http://schemas.openxmlformats.org/officeDocument/2006/relationships/revisionLog" Target="revisionLog118.xml"/><Relationship Id="rId325" Type="http://schemas.openxmlformats.org/officeDocument/2006/relationships/revisionLog" Target="revisionLog325.xml"/><Relationship Id="rId532" Type="http://schemas.openxmlformats.org/officeDocument/2006/relationships/revisionLog" Target="revisionLog532.xml"/><Relationship Id="rId977" Type="http://schemas.openxmlformats.org/officeDocument/2006/relationships/revisionLog" Target="revisionLog977.xml"/><Relationship Id="rId1162" Type="http://schemas.openxmlformats.org/officeDocument/2006/relationships/revisionLog" Target="revisionLog1162.xml"/><Relationship Id="rId171" Type="http://schemas.openxmlformats.org/officeDocument/2006/relationships/revisionLog" Target="revisionLog171.xml"/><Relationship Id="rId837" Type="http://schemas.openxmlformats.org/officeDocument/2006/relationships/revisionLog" Target="revisionLog837.xml"/><Relationship Id="rId1022" Type="http://schemas.openxmlformats.org/officeDocument/2006/relationships/revisionLog" Target="revisionLog1022.xml"/><Relationship Id="rId269" Type="http://schemas.openxmlformats.org/officeDocument/2006/relationships/revisionLog" Target="revisionLog269.xml"/><Relationship Id="rId476" Type="http://schemas.openxmlformats.org/officeDocument/2006/relationships/revisionLog" Target="revisionLog476.xml"/><Relationship Id="rId683" Type="http://schemas.openxmlformats.org/officeDocument/2006/relationships/revisionLog" Target="revisionLog683.xml"/><Relationship Id="rId890" Type="http://schemas.openxmlformats.org/officeDocument/2006/relationships/revisionLog" Target="revisionLog890.xml"/><Relationship Id="rId904" Type="http://schemas.openxmlformats.org/officeDocument/2006/relationships/revisionLog" Target="revisionLog904.xml"/><Relationship Id="rId1327" Type="http://schemas.openxmlformats.org/officeDocument/2006/relationships/revisionLog" Target="revisionLog1327.xml"/><Relationship Id="rId33" Type="http://schemas.openxmlformats.org/officeDocument/2006/relationships/revisionLog" Target="revisionLog33.xml"/><Relationship Id="rId129" Type="http://schemas.openxmlformats.org/officeDocument/2006/relationships/revisionLog" Target="revisionLog129.xml"/><Relationship Id="rId336" Type="http://schemas.openxmlformats.org/officeDocument/2006/relationships/revisionLog" Target="revisionLog336.xml"/><Relationship Id="rId543" Type="http://schemas.openxmlformats.org/officeDocument/2006/relationships/revisionLog" Target="revisionLog543.xml"/><Relationship Id="rId988" Type="http://schemas.openxmlformats.org/officeDocument/2006/relationships/revisionLog" Target="revisionLog988.xml"/><Relationship Id="rId1173" Type="http://schemas.openxmlformats.org/officeDocument/2006/relationships/revisionLog" Target="revisionLog1173.xml"/><Relationship Id="rId182" Type="http://schemas.openxmlformats.org/officeDocument/2006/relationships/revisionLog" Target="revisionLog182.xml"/><Relationship Id="rId403" Type="http://schemas.openxmlformats.org/officeDocument/2006/relationships/revisionLog" Target="revisionLog403.xml"/><Relationship Id="rId750" Type="http://schemas.openxmlformats.org/officeDocument/2006/relationships/revisionLog" Target="revisionLog750.xml"/><Relationship Id="rId848" Type="http://schemas.openxmlformats.org/officeDocument/2006/relationships/revisionLog" Target="revisionLog848.xml"/><Relationship Id="rId1033" Type="http://schemas.openxmlformats.org/officeDocument/2006/relationships/revisionLog" Target="revisionLog1033.xml"/><Relationship Id="rId487" Type="http://schemas.openxmlformats.org/officeDocument/2006/relationships/revisionLog" Target="revisionLog487.xml"/><Relationship Id="rId610" Type="http://schemas.openxmlformats.org/officeDocument/2006/relationships/revisionLog" Target="revisionLog610.xml"/><Relationship Id="rId694" Type="http://schemas.openxmlformats.org/officeDocument/2006/relationships/revisionLog" Target="revisionLog694.xml"/><Relationship Id="rId708" Type="http://schemas.openxmlformats.org/officeDocument/2006/relationships/revisionLog" Target="revisionLog708.xml"/><Relationship Id="rId915" Type="http://schemas.openxmlformats.org/officeDocument/2006/relationships/revisionLog" Target="revisionLog915.xml"/><Relationship Id="rId1240" Type="http://schemas.openxmlformats.org/officeDocument/2006/relationships/revisionLog" Target="revisionLog1240.xml"/><Relationship Id="rId1338" Type="http://schemas.openxmlformats.org/officeDocument/2006/relationships/revisionLog" Target="revisionLog1338.xml"/><Relationship Id="rId347" Type="http://schemas.openxmlformats.org/officeDocument/2006/relationships/revisionLog" Target="revisionLog347.xml"/><Relationship Id="rId999" Type="http://schemas.openxmlformats.org/officeDocument/2006/relationships/revisionLog" Target="revisionLog999.xml"/><Relationship Id="rId1100" Type="http://schemas.openxmlformats.org/officeDocument/2006/relationships/revisionLog" Target="revisionLog1100.xml"/><Relationship Id="rId1184" Type="http://schemas.openxmlformats.org/officeDocument/2006/relationships/revisionLog" Target="revisionLog1184.xml"/><Relationship Id="rId44" Type="http://schemas.openxmlformats.org/officeDocument/2006/relationships/revisionLog" Target="revisionLog44.xml"/><Relationship Id="rId554" Type="http://schemas.openxmlformats.org/officeDocument/2006/relationships/revisionLog" Target="revisionLog554.xml"/><Relationship Id="rId761" Type="http://schemas.openxmlformats.org/officeDocument/2006/relationships/revisionLog" Target="revisionLog761.xml"/><Relationship Id="rId859" Type="http://schemas.openxmlformats.org/officeDocument/2006/relationships/revisionLog" Target="revisionLog859.xml"/><Relationship Id="rId193" Type="http://schemas.openxmlformats.org/officeDocument/2006/relationships/revisionLog" Target="revisionLog193.xml"/><Relationship Id="rId207" Type="http://schemas.openxmlformats.org/officeDocument/2006/relationships/revisionLog" Target="revisionLog207.xml"/><Relationship Id="rId414" Type="http://schemas.openxmlformats.org/officeDocument/2006/relationships/revisionLog" Target="revisionLog414.xml"/><Relationship Id="rId498" Type="http://schemas.openxmlformats.org/officeDocument/2006/relationships/revisionLog" Target="revisionLog498.xml"/><Relationship Id="rId621" Type="http://schemas.openxmlformats.org/officeDocument/2006/relationships/revisionLog" Target="revisionLog621.xml"/><Relationship Id="rId1044" Type="http://schemas.openxmlformats.org/officeDocument/2006/relationships/revisionLog" Target="revisionLog1044.xml"/><Relationship Id="rId1251" Type="http://schemas.openxmlformats.org/officeDocument/2006/relationships/revisionLog" Target="revisionLog1251.xml"/><Relationship Id="rId1349" Type="http://schemas.openxmlformats.org/officeDocument/2006/relationships/revisionLog" Target="revisionLog1349.xml"/><Relationship Id="rId260" Type="http://schemas.openxmlformats.org/officeDocument/2006/relationships/revisionLog" Target="revisionLog260.xml"/><Relationship Id="rId719" Type="http://schemas.openxmlformats.org/officeDocument/2006/relationships/revisionLog" Target="revisionLog719.xml"/><Relationship Id="rId926" Type="http://schemas.openxmlformats.org/officeDocument/2006/relationships/revisionLog" Target="revisionLog926.xml"/><Relationship Id="rId1111" Type="http://schemas.openxmlformats.org/officeDocument/2006/relationships/revisionLog" Target="revisionLog1111.xml"/><Relationship Id="rId55" Type="http://schemas.openxmlformats.org/officeDocument/2006/relationships/revisionLog" Target="revisionLog55.xml"/><Relationship Id="rId120" Type="http://schemas.openxmlformats.org/officeDocument/2006/relationships/revisionLog" Target="revisionLog120.xml"/><Relationship Id="rId358" Type="http://schemas.openxmlformats.org/officeDocument/2006/relationships/revisionLog" Target="revisionLog358.xml"/><Relationship Id="rId565" Type="http://schemas.openxmlformats.org/officeDocument/2006/relationships/revisionLog" Target="revisionLog565.xml"/><Relationship Id="rId772" Type="http://schemas.openxmlformats.org/officeDocument/2006/relationships/revisionLog" Target="revisionLog772.xml"/><Relationship Id="rId1195" Type="http://schemas.openxmlformats.org/officeDocument/2006/relationships/revisionLog" Target="revisionLog1195.xml"/><Relationship Id="rId1209" Type="http://schemas.openxmlformats.org/officeDocument/2006/relationships/revisionLog" Target="revisionLog1209.xml"/><Relationship Id="rId218" Type="http://schemas.openxmlformats.org/officeDocument/2006/relationships/revisionLog" Target="revisionLog218.xml"/><Relationship Id="rId425" Type="http://schemas.openxmlformats.org/officeDocument/2006/relationships/revisionLog" Target="revisionLog425.xml"/><Relationship Id="rId632" Type="http://schemas.openxmlformats.org/officeDocument/2006/relationships/revisionLog" Target="revisionLog632.xml"/><Relationship Id="rId1055" Type="http://schemas.openxmlformats.org/officeDocument/2006/relationships/revisionLog" Target="revisionLog1055.xml"/><Relationship Id="rId1262" Type="http://schemas.openxmlformats.org/officeDocument/2006/relationships/revisionLog" Target="revisionLog1262.xml"/><Relationship Id="rId271" Type="http://schemas.openxmlformats.org/officeDocument/2006/relationships/revisionLog" Target="revisionLog271.xml"/><Relationship Id="rId937" Type="http://schemas.openxmlformats.org/officeDocument/2006/relationships/revisionLog" Target="revisionLog937.xml"/><Relationship Id="rId1122" Type="http://schemas.openxmlformats.org/officeDocument/2006/relationships/revisionLog" Target="revisionLog1122.xml"/><Relationship Id="rId66" Type="http://schemas.openxmlformats.org/officeDocument/2006/relationships/revisionLog" Target="revisionLog66.xml"/><Relationship Id="rId131" Type="http://schemas.openxmlformats.org/officeDocument/2006/relationships/revisionLog" Target="revisionLog131.xml"/><Relationship Id="rId369" Type="http://schemas.openxmlformats.org/officeDocument/2006/relationships/revisionLog" Target="revisionLog369.xml"/><Relationship Id="rId576" Type="http://schemas.openxmlformats.org/officeDocument/2006/relationships/revisionLog" Target="revisionLog576.xml"/><Relationship Id="rId783" Type="http://schemas.openxmlformats.org/officeDocument/2006/relationships/revisionLog" Target="revisionLog783.xml"/><Relationship Id="rId990" Type="http://schemas.openxmlformats.org/officeDocument/2006/relationships/revisionLog" Target="revisionLog990.xml"/><Relationship Id="rId229" Type="http://schemas.openxmlformats.org/officeDocument/2006/relationships/revisionLog" Target="revisionLog229.xml"/><Relationship Id="rId436" Type="http://schemas.openxmlformats.org/officeDocument/2006/relationships/revisionLog" Target="revisionLog436.xml"/><Relationship Id="rId643" Type="http://schemas.openxmlformats.org/officeDocument/2006/relationships/revisionLog" Target="revisionLog643.xml"/><Relationship Id="rId1066" Type="http://schemas.openxmlformats.org/officeDocument/2006/relationships/revisionLog" Target="revisionLog1066.xml"/><Relationship Id="rId1273" Type="http://schemas.openxmlformats.org/officeDocument/2006/relationships/revisionLog" Target="revisionLog1273.xml"/><Relationship Id="rId850" Type="http://schemas.openxmlformats.org/officeDocument/2006/relationships/revisionLog" Target="revisionLog850.xml"/><Relationship Id="rId948" Type="http://schemas.openxmlformats.org/officeDocument/2006/relationships/revisionLog" Target="revisionLog948.xml"/><Relationship Id="rId1133" Type="http://schemas.openxmlformats.org/officeDocument/2006/relationships/revisionLog" Target="revisionLog1133.xml"/><Relationship Id="rId77" Type="http://schemas.openxmlformats.org/officeDocument/2006/relationships/revisionLog" Target="revisionLog77.xml"/><Relationship Id="rId282" Type="http://schemas.openxmlformats.org/officeDocument/2006/relationships/revisionLog" Target="revisionLog282.xml"/><Relationship Id="rId503" Type="http://schemas.openxmlformats.org/officeDocument/2006/relationships/revisionLog" Target="revisionLog503.xml"/><Relationship Id="rId587" Type="http://schemas.openxmlformats.org/officeDocument/2006/relationships/revisionLog" Target="revisionLog587.xml"/><Relationship Id="rId710" Type="http://schemas.openxmlformats.org/officeDocument/2006/relationships/revisionLog" Target="revisionLog710.xml"/><Relationship Id="rId808" Type="http://schemas.openxmlformats.org/officeDocument/2006/relationships/revisionLog" Target="revisionLog808.xml"/><Relationship Id="rId1340" Type="http://schemas.openxmlformats.org/officeDocument/2006/relationships/revisionLog" Target="revisionLog1340.xml"/><Relationship Id="rId8" Type="http://schemas.openxmlformats.org/officeDocument/2006/relationships/revisionLog" Target="revisionLog8.xml"/><Relationship Id="rId142" Type="http://schemas.openxmlformats.org/officeDocument/2006/relationships/revisionLog" Target="revisionLog142.xml"/><Relationship Id="rId447" Type="http://schemas.openxmlformats.org/officeDocument/2006/relationships/revisionLog" Target="revisionLog447.xml"/><Relationship Id="rId794" Type="http://schemas.openxmlformats.org/officeDocument/2006/relationships/revisionLog" Target="revisionLog794.xml"/><Relationship Id="rId1077" Type="http://schemas.openxmlformats.org/officeDocument/2006/relationships/revisionLog" Target="revisionLog1077.xml"/><Relationship Id="rId1200" Type="http://schemas.openxmlformats.org/officeDocument/2006/relationships/revisionLog" Target="revisionLog1200.xml"/><Relationship Id="rId654" Type="http://schemas.openxmlformats.org/officeDocument/2006/relationships/revisionLog" Target="revisionLog654.xml"/><Relationship Id="rId861" Type="http://schemas.openxmlformats.org/officeDocument/2006/relationships/revisionLog" Target="revisionLog861.xml"/><Relationship Id="rId959" Type="http://schemas.openxmlformats.org/officeDocument/2006/relationships/revisionLog" Target="revisionLog959.xml"/><Relationship Id="rId1284" Type="http://schemas.openxmlformats.org/officeDocument/2006/relationships/revisionLog" Target="revisionLog1284.xml"/><Relationship Id="rId293" Type="http://schemas.openxmlformats.org/officeDocument/2006/relationships/revisionLog" Target="revisionLog293.xml"/><Relationship Id="rId307" Type="http://schemas.openxmlformats.org/officeDocument/2006/relationships/revisionLog" Target="revisionLog307.xml"/><Relationship Id="rId514" Type="http://schemas.openxmlformats.org/officeDocument/2006/relationships/revisionLog" Target="revisionLog514.xml"/><Relationship Id="rId721" Type="http://schemas.openxmlformats.org/officeDocument/2006/relationships/revisionLog" Target="revisionLog721.xml"/><Relationship Id="rId1144" Type="http://schemas.openxmlformats.org/officeDocument/2006/relationships/revisionLog" Target="revisionLog1144.xml"/><Relationship Id="rId1351" Type="http://schemas.openxmlformats.org/officeDocument/2006/relationships/revisionLog" Target="revisionLog1351.xml"/><Relationship Id="rId88" Type="http://schemas.openxmlformats.org/officeDocument/2006/relationships/revisionLog" Target="revisionLog88.xml"/><Relationship Id="rId153" Type="http://schemas.openxmlformats.org/officeDocument/2006/relationships/revisionLog" Target="revisionLog153.xml"/><Relationship Id="rId360" Type="http://schemas.openxmlformats.org/officeDocument/2006/relationships/revisionLog" Target="revisionLog360.xml"/><Relationship Id="rId598" Type="http://schemas.openxmlformats.org/officeDocument/2006/relationships/revisionLog" Target="revisionLog598.xml"/><Relationship Id="rId819" Type="http://schemas.openxmlformats.org/officeDocument/2006/relationships/revisionLog" Target="revisionLog819.xml"/><Relationship Id="rId1004" Type="http://schemas.openxmlformats.org/officeDocument/2006/relationships/revisionLog" Target="revisionLog1004.xml"/><Relationship Id="rId1211" Type="http://schemas.openxmlformats.org/officeDocument/2006/relationships/revisionLog" Target="revisionLog1211.xml"/><Relationship Id="rId220" Type="http://schemas.openxmlformats.org/officeDocument/2006/relationships/revisionLog" Target="revisionLog220.xml"/><Relationship Id="rId458" Type="http://schemas.openxmlformats.org/officeDocument/2006/relationships/revisionLog" Target="revisionLog458.xml"/><Relationship Id="rId665" Type="http://schemas.openxmlformats.org/officeDocument/2006/relationships/revisionLog" Target="revisionLog665.xml"/><Relationship Id="rId872" Type="http://schemas.openxmlformats.org/officeDocument/2006/relationships/revisionLog" Target="revisionLog872.xml"/><Relationship Id="rId1088" Type="http://schemas.openxmlformats.org/officeDocument/2006/relationships/revisionLog" Target="revisionLog1088.xml"/><Relationship Id="rId1295" Type="http://schemas.openxmlformats.org/officeDocument/2006/relationships/revisionLog" Target="revisionLog1295.xml"/><Relationship Id="rId1309" Type="http://schemas.openxmlformats.org/officeDocument/2006/relationships/revisionLog" Target="revisionLog1309.xml"/><Relationship Id="rId15" Type="http://schemas.openxmlformats.org/officeDocument/2006/relationships/revisionLog" Target="revisionLog15.xml"/><Relationship Id="rId318" Type="http://schemas.openxmlformats.org/officeDocument/2006/relationships/revisionLog" Target="revisionLog318.xml"/><Relationship Id="rId525" Type="http://schemas.openxmlformats.org/officeDocument/2006/relationships/revisionLog" Target="revisionLog525.xml"/><Relationship Id="rId732" Type="http://schemas.openxmlformats.org/officeDocument/2006/relationships/revisionLog" Target="revisionLog732.xml"/><Relationship Id="rId1155" Type="http://schemas.openxmlformats.org/officeDocument/2006/relationships/revisionLog" Target="revisionLog1155.xml"/><Relationship Id="rId1362" Type="http://schemas.openxmlformats.org/officeDocument/2006/relationships/revisionLog" Target="revisionLog1362.xml"/><Relationship Id="rId99" Type="http://schemas.openxmlformats.org/officeDocument/2006/relationships/revisionLog" Target="revisionLog99.xml"/><Relationship Id="rId164" Type="http://schemas.openxmlformats.org/officeDocument/2006/relationships/revisionLog" Target="revisionLog164.xml"/><Relationship Id="rId371" Type="http://schemas.openxmlformats.org/officeDocument/2006/relationships/revisionLog" Target="revisionLog371.xml"/><Relationship Id="rId1015" Type="http://schemas.openxmlformats.org/officeDocument/2006/relationships/revisionLog" Target="revisionLog1015.xml"/><Relationship Id="rId1222" Type="http://schemas.openxmlformats.org/officeDocument/2006/relationships/revisionLog" Target="revisionLog1222.xml"/><Relationship Id="rId469" Type="http://schemas.openxmlformats.org/officeDocument/2006/relationships/revisionLog" Target="revisionLog469.xml"/><Relationship Id="rId676" Type="http://schemas.openxmlformats.org/officeDocument/2006/relationships/revisionLog" Target="revisionLog676.xml"/><Relationship Id="rId883" Type="http://schemas.openxmlformats.org/officeDocument/2006/relationships/revisionLog" Target="revisionLog883.xml"/><Relationship Id="rId1099" Type="http://schemas.openxmlformats.org/officeDocument/2006/relationships/revisionLog" Target="revisionLog1099.xml"/><Relationship Id="rId26" Type="http://schemas.openxmlformats.org/officeDocument/2006/relationships/revisionLog" Target="revisionLog26.xml"/><Relationship Id="rId231" Type="http://schemas.openxmlformats.org/officeDocument/2006/relationships/revisionLog" Target="revisionLog231.xml"/><Relationship Id="rId329" Type="http://schemas.openxmlformats.org/officeDocument/2006/relationships/revisionLog" Target="revisionLog329.xml"/><Relationship Id="rId536" Type="http://schemas.openxmlformats.org/officeDocument/2006/relationships/revisionLog" Target="revisionLog536.xml"/><Relationship Id="rId1166" Type="http://schemas.openxmlformats.org/officeDocument/2006/relationships/revisionLog" Target="revisionLog1166.xml"/><Relationship Id="rId175" Type="http://schemas.openxmlformats.org/officeDocument/2006/relationships/revisionLog" Target="revisionLog175.xml"/><Relationship Id="rId743" Type="http://schemas.openxmlformats.org/officeDocument/2006/relationships/revisionLog" Target="revisionLog743.xml"/><Relationship Id="rId950" Type="http://schemas.openxmlformats.org/officeDocument/2006/relationships/revisionLog" Target="revisionLog950.xml"/><Relationship Id="rId1026" Type="http://schemas.openxmlformats.org/officeDocument/2006/relationships/revisionLog" Target="revisionLog1026.xml"/><Relationship Id="rId382" Type="http://schemas.openxmlformats.org/officeDocument/2006/relationships/revisionLog" Target="revisionLog382.xml"/><Relationship Id="rId603" Type="http://schemas.openxmlformats.org/officeDocument/2006/relationships/revisionLog" Target="revisionLog603.xml"/><Relationship Id="rId687" Type="http://schemas.openxmlformats.org/officeDocument/2006/relationships/revisionLog" Target="revisionLog687.xml"/><Relationship Id="rId810" Type="http://schemas.openxmlformats.org/officeDocument/2006/relationships/revisionLog" Target="revisionLog810.xml"/><Relationship Id="rId908" Type="http://schemas.openxmlformats.org/officeDocument/2006/relationships/revisionLog" Target="revisionLog908.xml"/><Relationship Id="rId1233" Type="http://schemas.openxmlformats.org/officeDocument/2006/relationships/revisionLog" Target="revisionLog1233.xml"/><Relationship Id="rId242" Type="http://schemas.openxmlformats.org/officeDocument/2006/relationships/revisionLog" Target="revisionLog242.xml"/><Relationship Id="rId894" Type="http://schemas.openxmlformats.org/officeDocument/2006/relationships/revisionLog" Target="revisionLog894.xml"/><Relationship Id="rId1177" Type="http://schemas.openxmlformats.org/officeDocument/2006/relationships/revisionLog" Target="revisionLog1177.xml"/><Relationship Id="rId1300" Type="http://schemas.openxmlformats.org/officeDocument/2006/relationships/revisionLog" Target="revisionLog1300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610348C9-554E-4186-B3F1-84C4432F1653}" diskRevisions="1" revisionId="16544" version="1363">
  <header guid="{3EE99164-45AA-4A3D-8F95-BD6B6A77E2F9}" dateTime="2020-06-26T14:04:28" maxSheetId="11" userName="EXTERNAL Nguyen Tuan Duong (Ban Vien, RBVH/EPS45)" r:id="rId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426B2ED-F153-40AF-9F8D-98983CAED716}" dateTime="2020-06-26T14:05:56" maxSheetId="11" userName="EXTERNAL Nguyen Tuan Duong (Ban Vien, RBVH/EPS45)" r:id="rId2" minRId="1" maxRId="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81FB835-5524-4656-88CC-BAFC0A0E20FD}" dateTime="2020-06-26T14:10:55" maxSheetId="11" userName="EXTERNAL Nguyen Tuan Duong (Ban Vien, RBVH/EPS45)" r:id="rId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2FFA87F-4C34-4223-9378-32227A376F37}" dateTime="2020-06-26T14:11:07" maxSheetId="11" userName="EXTERNAL Nguyen Tuan Duong (Ban Vien, RBVH/EPS45)" r:id="rId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BED40EF-6460-4ED4-8D25-24574EC2F793}" dateTime="2020-06-26T14:11:08" maxSheetId="11" userName="EXTERNAL Nguyen Tuan Duong (Ban Vien, RBVH/EPS45)" r:id="rId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200B8D9-0E35-473F-A78F-274F94E091F5}" dateTime="2020-06-26T14:11:08" maxSheetId="11" userName="EXTERNAL Nguyen Tuan Duong (Ban Vien, RBVH/EPS45)" r:id="rId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356BF5E-96C7-4E40-9290-2BD3B219E9C5}" dateTime="2020-06-26T14:11:08" maxSheetId="11" userName="EXTERNAL Nguyen Tuan Duong (Ban Vien, RBVH/EPS45)" r:id="rId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ACB9FEC-29E9-47A4-8492-3FB3C9CDA756}" dateTime="2020-06-26T14:11:09" maxSheetId="11" userName="EXTERNAL Nguyen Tuan Duong (Ban Vien, RBVH/EPS45)" r:id="rId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1A92E49-164E-4AAD-9E55-EE366C9F2292}" dateTime="2020-06-26T14:11:09" maxSheetId="11" userName="EXTERNAL Nguyen Tuan Duong (Ban Vien, RBVH/EPS45)" r:id="rId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680C8B3-D293-45E7-8590-3F81683909C0}" dateTime="2020-06-26T14:11:09" maxSheetId="11" userName="EXTERNAL Nguyen Tuan Duong (Ban Vien, RBVH/EPS45)" r:id="rId1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2318CAA-5CCE-4A02-85B6-3059278D6B67}" dateTime="2020-06-26T14:11:09" maxSheetId="11" userName="EXTERNAL Nguyen Tuan Duong (Ban Vien, RBVH/EPS45)" r:id="rId1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62FD9F4-0317-4328-A3B2-09B73BDB7E1C}" dateTime="2020-06-26T14:11:10" maxSheetId="11" userName="EXTERNAL Nguyen Tuan Duong (Ban Vien, RBVH/EPS45)" r:id="rId1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E22B21C-9E4C-40A0-B140-D7138875CFC9}" dateTime="2020-06-26T14:11:10" maxSheetId="11" userName="EXTERNAL Nguyen Tuan Duong (Ban Vien, RBVH/EPS45)" r:id="rId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1856B80-E613-47BC-9D80-A1DB93B29CA2}" dateTime="2020-06-26T14:11:47" maxSheetId="11" userName="EXTERNAL Nguyen Tuan Duong (Ban Vien, RBVH/EPS45)" r:id="rId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3008250-EC22-41A0-BEF4-44E65126785A}" dateTime="2020-06-26T14:12:21" maxSheetId="11" userName="EXTERNAL Nguyen Tuan Duong (Ban Vien, RBVH/EPS45)" r:id="rId1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3D5ADCD-6264-4530-87D4-F81B47BFAF87}" dateTime="2020-06-26T14:16:30" maxSheetId="11" userName="EXTERNAL Nguyen Kim Thanh (Ban Vien, RBVH/EPS45)" r:id="rId1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4C4E5A6-95BD-4744-BC27-7CE5203CD736}" dateTime="2020-06-26T14:17:05" maxSheetId="11" userName="EXTERNAL Nguyen Kim Thanh (Ban Vien, RBVH/EPS45)" r:id="rId17" minRId="35" maxRId="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C9C7B54-9A48-4D0D-90BF-BACFBA88B381}" dateTime="2020-06-26T14:21:13" maxSheetId="11" userName="EXTERNAL Ly Chung (Ban Vien, RBVH/EPS45)" r:id="rId18" minRId="49" maxRId="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7A7C7A3-C568-4FFF-898B-0C123EC94688}" dateTime="2020-06-26T14:23:12" maxSheetId="11" userName="gup7hc" r:id="rId1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C54FA04-0289-41BB-A779-145368FBD1B4}" dateTime="2020-06-26T14:24:47" maxSheetId="11" userName="EXTERNAL Do Phu Loc (Ban Vien, RBVH/EPS45)" r:id="rId20" minRId="56" maxRId="9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073F837-34EE-455D-8817-CF0960BB6F22}" dateTime="2020-06-26T14:30:24" maxSheetId="11" userName="EXTERNAL Nguyen Trung Hieu (Ban Vien, RBVH/EPS45)" r:id="rId2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22BE16A-3CAF-47A7-973F-A2D5D11D6301}" dateTime="2020-06-26T14:32:36" maxSheetId="11" userName="EXTERNAL Nguyen Trung Hieu (Ban Vien, RBVH/EPS45)" r:id="rId22" minRId="96" maxRId="9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23A194E-C9A4-4179-8206-E2A4D0A0F5FA}" dateTime="2020-06-26T14:32:49" maxSheetId="11" userName="EXTERNAL Nguyen Trung Hieu (Ban Vien, RBVH/EPS45)" r:id="rId23" minRId="102" maxRId="34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C0261E9-1A93-4952-9715-568DB7CFBD99}" dateTime="2020-06-26T14:34:19" maxSheetId="11" userName="EXTERNAL Nguyen Duy Bang (Ban Vien, RBVH/EPS45)" r:id="rId24" minRId="346" maxRId="3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E87F873-1E34-4BE5-89F9-F730FD0A02DA}" dateTime="2020-06-26T14:35:55" maxSheetId="11" userName="EXTERNAL Ly Chung (Ban Vien, RBVH/EPS45)" r:id="rId25" minRId="35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6CDBC77-8F97-467D-B000-4326F6293AA8}" dateTime="2020-06-26T14:36:13" maxSheetId="11" userName="EXTERNAL Ly Chung (Ban Vien, RBVH/EPS45)" r:id="rId26" minRId="36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F6D06F2-74D7-4AD7-BA03-8C0B801E8699}" dateTime="2020-06-26T14:38:44" maxSheetId="11" userName="EXTERNAL Nguyen Trung Hieu (Ban Vien, RBVH/EPS45)" r:id="rId27" minRId="363" maxRId="38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1D7EC09-4515-40F7-AEAC-DC0F1C3EAFC2}" dateTime="2020-06-26T14:39:07" maxSheetId="11" userName="EXTERNAL Nguyen Trung Hieu (Ban Vien, RBVH/EPS45)" r:id="rId28" minRId="382" maxRId="39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713792A-44B5-474E-B968-D9A12FAFDCFF}" dateTime="2020-06-26T14:40:02" maxSheetId="11" userName="EXTERNAL Nguyen Trung Hieu (Ban Vien, RBVH/EPS45)" r:id="rId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C29B066-5461-4495-8EC6-7D0B892A7147}" dateTime="2020-06-26T14:46:23" maxSheetId="11" userName="EXTERNAL Ly Chung (Ban Vien, RBVH/EPS45)" r:id="rId30" minRId="395" maxRId="39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D75A80F-4529-41E1-A4DC-15B421398C03}" dateTime="2020-06-26T14:48:22" maxSheetId="11" userName="EXTERNAL Nguyen Tai Hau (Ban Vien, RBVH/EPS45)" r:id="rId31" minRId="402" maxRId="44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3D7723F-A27C-41F1-9204-AB958A1359D0}" dateTime="2020-06-26T14:50:14" maxSheetId="11" userName="EXTERNAL Do Phu Loc (Ban Vien, RBVH/EPS45)" r:id="rId32" minRId="447" maxRId="45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29B047F-210C-4D80-B789-5852AE869B6B}" dateTime="2020-06-26T14:57:33" maxSheetId="11" userName="EXTERNAL Nguyen Tai Hau (Ban Vien, RBVH/EPS45)" r:id="rId33" minRId="461" maxRId="46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1410606-6D75-48CD-A9F8-5E1030E6D8CC}" dateTime="2020-06-26T14:57:50" maxSheetId="11" userName="gup7hc" r:id="rId3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7F06C95-7C9A-44FA-9C5D-CEF449336A67}" dateTime="2020-06-26T15:09:37" maxSheetId="11" userName="EXTERNAL Nguyen Kim Thanh (Ban Vien, RBVH/EPS45)" r:id="rId35" minRId="468" maxRId="48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6FCE9A6-D996-47B7-A19F-978ABB06A56E}" dateTime="2020-06-26T15:29:12" maxSheetId="11" userName="EXTERNAL Ly Chung (Ban Vien, RBVH/EPS45)" r:id="rId36" minRId="483" maxRId="49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E2421C8-C7B2-4098-BD59-5FA09AB3D537}" dateTime="2020-06-26T15:51:01" maxSheetId="11" userName="EXTERNAL Nguyen Kim Thanh (Ban Vien, RBVH/EPS45)" r:id="rId37" minRId="495" maxRId="50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2410E69-4D66-4FEC-8C5D-0DE493308951}" dateTime="2020-06-26T15:51:43" maxSheetId="11" userName="EXTERNAL Nguyen Kim Thanh (Ban Vien, RBVH/EPS45)" r:id="rId38" minRId="5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E2B5166-485E-40B4-8F41-2543A3221683}" dateTime="2020-06-26T15:53:51" maxSheetId="11" userName="EXTERNAL Nguyen Kim Thanh (Ban Vien, RBVH/EPS45)" r:id="rId39" minRId="51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0102FBD-38AF-433D-A802-CB6827F33EA0}" dateTime="2020-06-26T15:54:28" maxSheetId="11" userName="EXTERNAL Nguyen Kim Thanh (Ban Vien, RBVH/EPS45)" r:id="rId40" minRId="513" maxRId="51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3A7AED4-43B8-43A1-B712-D3BD01889C07}" dateTime="2020-06-26T15:57:00" maxSheetId="11" userName="EXTERNAL Nguyen Kim Thanh (Ban Vien, RBVH/EPS45)" r:id="rId41" minRId="519" maxRId="52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ED2EF3E-C9E8-493D-BC32-763E6C1C1628}" dateTime="2020-06-26T15:57:08" maxSheetId="11" userName="EXTERNAL Nguyen Kim Thanh (Ban Vien, RBVH/EPS45)" r:id="rId42" minRId="5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B8BCA1D-A429-4D23-9737-C7A46F7323C5}" dateTime="2020-06-26T15:58:55" maxSheetId="11" userName="nch7hc" r:id="rId43" minRId="530" maxRId="53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E3AF263-8A9E-454D-A208-CDC4300F6F2D}" dateTime="2020-06-26T16:18:06" maxSheetId="11" userName="nch7hc" r:id="rId44" minRId="542" maxRId="5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56E3192-6A86-4EAF-A57A-80249C953997}" dateTime="2020-06-26T16:25:45" maxSheetId="11" userName="EXTERNAL Nguyen Tuan Duong (Ban Vien, RBVH/EPS45)" r:id="rId45" minRId="554" maxRId="55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D5823BB-B5B6-4CF5-BDCE-AA9D883913E3}" dateTime="2020-06-26T16:26:10" maxSheetId="11" userName="EXTERNAL Nguyen Tuan Duong (Ban Vien, RBVH/EPS45)" r:id="rId46" minRId="560" maxRId="67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7F9363F-459B-4EC2-A006-7D6F514FD227}" dateTime="2020-06-26T16:26:20" maxSheetId="11" userName="EXTERNAL Nguyen Tuan Duong (Ban Vien, RBVH/EPS45)" r:id="rId47" minRId="67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264326F-32BA-42C7-98B3-B94F2B9B6BDF}" dateTime="2020-06-26T16:34:31" maxSheetId="11" userName="EXTERNAL Nguyen Tuan Duong (Ban Vien, RBVH/EPS45)" r:id="rId48" minRId="677" maxRId="68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126FCD5-3587-4A0F-A628-D702A4FD4BA0}" dateTime="2020-06-26T16:34:41" maxSheetId="11" userName="nch7hc" r:id="rId49" minRId="682" maxRId="68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DD070BC-7ADB-4B36-89B5-FF2555F3E952}" dateTime="2020-06-26T16:37:02" maxSheetId="11" userName="EXTERNAL Nguyen Tuan Duong (Ban Vien, RBVH/EPS45)" r:id="rId50" minRId="687" maxRId="71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3CA0A9E-4CC1-45F5-B4AE-8395946F8D68}" dateTime="2020-06-26T16:41:33" maxSheetId="11" userName="EXTERNAL Nguyen Tuan Duong (Ban Vien, RBVH/EPS45)" r:id="rId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5659C31-4FD5-4625-8B56-AE64E91C1143}" dateTime="2020-06-26T16:46:14" maxSheetId="11" userName="EXTERNAL Nguyen Tuan Duong (Ban Vien, RBVH/EPS45)" r:id="rId52" minRId="715" maxRId="71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1DF8142-00E9-4E97-ACE6-B9B700D148D6}" dateTime="2020-06-26T16:57:09" maxSheetId="11" userName="EXTERNAL Nguyen Tuan Duong (Ban Vien, RBVH/EPS45)" r:id="rId53" minRId="719" maxRId="72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9647410-C5A9-4FB4-A9D9-16B002FA9542}" dateTime="2020-06-26T16:58:20" maxSheetId="11" userName="EXTERNAL Nguyen Tuan Duong (Ban Vien, RBVH/EPS45)" r:id="rId54" minRId="728" maxRId="7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7F291AF-18A8-4D9D-B1D2-361F788C05F9}" dateTime="2020-06-26T17:02:48" maxSheetId="11" userName="EXTERNAL Nguyen Tuan Duong (Ban Vien, RBVH/EPS45)" r:id="rId5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15A1806-E0EF-4FB0-9B6A-C611E3E1788C}" dateTime="2020-06-26T17:02:53" maxSheetId="11" userName="EXTERNAL Nguyen Tuan Duong (Ban Vien, RBVH/EPS45)" r:id="rId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AB9D95D-D698-409D-B134-F897389E4A8E}" dateTime="2020-06-26T17:03:49" maxSheetId="11" userName="EXTERNAL Nguyen Tuan Duong (Ban Vien, RBVH/EPS45)" r:id="rId5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4547B81-303E-4D8F-94D1-20A04D85A0CF}" dateTime="2020-06-26T17:03:57" maxSheetId="11" userName="EXTERNAL Nguyen Trung Hieu (Ban Vien, RBVH/EPS45)" r:id="rId58" minRId="738" maxRId="7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8EA4476-383C-4008-919A-09B2040D961E}" dateTime="2020-06-26T17:04:20" maxSheetId="11" userName="nch7hc" r:id="rId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38288E9-C586-40DE-BA9F-7F05ACF5026C}" dateTime="2020-06-26T17:04:30" maxSheetId="11" userName="EXTERNAL Nguyen Trung Hieu (Ban Vien, RBVH/EPS45)" r:id="rId6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7DD2C5C-0F0E-45FD-8CF1-415CE42215E3}" dateTime="2020-06-26T17:17:48" maxSheetId="11" userName="EXTERNAL Nguyen Tai Hau (Ban Vien, RBVH/EPS45)" r:id="rId61" minRId="753" maxRId="77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766A18C-0486-4CC4-A16F-AC1EF30321AE}" dateTime="2020-06-26T17:26:13" maxSheetId="11" userName="EXTERNAL Phan The Nam (Ban Vien Company, RBVH/EPS45)" r:id="rId6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B20584F-7619-46AD-B0BD-C4532B1E869C}" dateTime="2020-06-26T17:27:14" maxSheetId="11" userName="DUO81HC" r:id="rId6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EF628A3-D4CE-4DF1-8C0C-E1E1669B185B}" dateTime="2020-06-26T17:29:20" maxSheetId="11" userName="EXTERNAL Phan The Nam (Ban Vien Company, RBVH/EPS45)" r:id="rId64" minRId="784" maxRId="79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D621B64-11A1-439E-AA35-47085803DE58}" dateTime="2020-06-26T17:30:01" maxSheetId="11" userName="EXTERNAL Phan The Nam (Ban Vien Company, RBVH/EPS45)" r:id="rId65" minRId="796" maxRId="79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F94F9AD-3896-4977-BA98-AEAFF04F0567}" dateTime="2020-06-26T17:30:18" maxSheetId="11" userName="DUO81HC" r:id="rId66" minRId="801" maxRId="80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C0029D9-E90D-4A27-B6BA-10C4BDDB0463}" dateTime="2020-06-26T17:30:23" maxSheetId="11" userName="EXTERNAL Phan The Nam (Ban Vien Company, RBVH/EPS45)" r:id="rId6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9E13850-2D95-4013-99FA-3D37E0A71F37}" dateTime="2020-06-26T17:31:16" maxSheetId="11" userName="EXTERNAL Phan The Nam (Ban Vien Company, RBVH/EPS45)" r:id="rId68" minRId="812" maxRId="8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CFB5233-9B73-4F82-92B6-120ECC621EC0}" dateTime="2020-06-26T17:31:51" maxSheetId="11" userName="nch7hc" r:id="rId69" minRId="817" maxRId="8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F99E3EE-36C3-4CB2-8134-8E01C82B5614}" dateTime="2020-06-26T17:36:46" maxSheetId="11" userName="DUO81HC" r:id="rId70" minRId="821" maxRId="82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F9B8030-5D8E-4208-9CF3-1027E4D7147F}" dateTime="2020-06-29T09:50:44" maxSheetId="11" userName="gup7hc" r:id="rId7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3901C02-6261-4DCD-B5F6-722DC21D6DCA}" dateTime="2020-06-29T09:56:56" maxSheetId="11" userName="EXTERNAL Phan The Nam (Ban Vien Company, RBVH/EPS45)" r:id="rId72" minRId="829" maxRId="8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AD35CD2-3D36-4476-A5BC-5DE58F12F078}" dateTime="2020-06-29T09:57:40" maxSheetId="11" userName="EXTERNAL Phan The Nam (Ban Vien Company, RBVH/EPS45)" r:id="rId73" minRId="833" maxRId="8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BD9D87F-1A5C-4AA2-B5E1-BCBB4DFF68AD}" dateTime="2020-06-29T10:00:27" maxSheetId="11" userName="EXTERNAL Nguyen Tuan Duong (Ban Vien, RBVH/EPS45)" r:id="rId7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21040C5-51B0-481A-8B31-39105F30AE8B}" dateTime="2020-06-29T10:01:33" maxSheetId="11" userName="EXTERNAL Nguyen Tuan Duong (Ban Vien, RBVH/EPS45)" r:id="rId7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886681C-7353-4CE1-9912-BC9646C120F8}" dateTime="2020-06-29T10:01:38" maxSheetId="11" userName="HGY7HC" r:id="rId76" minRId="840" maxRId="84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3C86128-825A-4E01-920B-9786CE539774}" dateTime="2020-06-29T10:05:43" maxSheetId="11" userName="HGY7HC" r:id="rId77" minRId="851" maxRId="85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ACF7B35-752D-40B1-B650-465EC0B8A9A4}" dateTime="2020-06-29T10:06:30" maxSheetId="11" userName="HGY7HC" r:id="rId78" minRId="85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E5D9535-0A6E-4728-9E1B-D73603E32C04}" dateTime="2020-06-29T10:06:53" maxSheetId="11" userName="HGY7HC" r:id="rId79" minRId="8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5F0A35A-CA68-49CE-9FD9-79D59CC7A99A}" dateTime="2020-06-29T10:10:10" maxSheetId="11" userName="EXTERNAL Nguyen Kim Thanh (Ban Vien, RBVH/EPS45)" r:id="rId8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88D567D-B775-4416-B3A6-5E4DDCFFD3AD}" dateTime="2020-06-29T10:15:02" maxSheetId="11" userName="EXTERNAL Nguyen Tai Hau (Ban Vien, RBVH/EPS45)" r:id="rId81" minRId="859" maxRId="237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6293EE4-080F-482A-8635-E8C412639F27}" dateTime="2020-06-29T10:16:24" maxSheetId="11" userName="EXTERNAL Nguyen Tai Hau (Ban Vien, RBVH/EPS45)" r:id="rId82" minRId="2382" maxRId="247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89557A1-35DF-4529-9546-0BAE1ACAEA63}" dateTime="2020-06-29T10:17:09" maxSheetId="11" userName="EXTERNAL Nguyen Tuan Duong (Ban Vien, RBVH/EPS45)" r:id="rId83" minRId="2471" maxRId="247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F17D970-B21C-415E-9ED6-A7FFD73D73E6}" dateTime="2020-06-29T10:17:15" maxSheetId="11" userName="HGY7HC" r:id="rId84" minRId="247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0292B70-83B6-4FE5-9FCF-7F2EAA6891F4}" dateTime="2020-06-29T10:21:53" maxSheetId="11" userName="EXTERNAL Nguyen Tai Hau (Ban Vien, RBVH/EPS45)" r:id="rId85" minRId="2478" maxRId="25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F94C29E-AAC0-44B2-94AF-1857E7D0DE26}" dateTime="2020-06-29T10:27:24" maxSheetId="11" userName="EXTERNAL Do Anh Huy (Ban Vien Company, RBVH/EPS45)" r:id="rId86" minRId="2567" maxRId="258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91323B1-CCC6-446B-94F1-8931DE9A564D}" dateTime="2020-06-29T10:28:11" maxSheetId="11" userName="EXTERNAL Do Anh Huy (Ban Vien Company, RBVH/EPS45)" r:id="rId87" minRId="2583" maxRId="259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CFF00F7-07AB-4744-A11C-CDAC1B9B70F2}" dateTime="2020-06-29T10:38:30" maxSheetId="11" userName="EXTERNAL Luu Cong Dac (Ban Vien, RBVH/EPS45)" r:id="rId8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9A887F6-0DA9-4B74-AFB6-37960E11BE48}" dateTime="2020-06-29T10:43:47" maxSheetId="11" userName="EXTERNAL Nguyen Tuan Duong (Ban Vien, RBVH/EPS45)" r:id="rId89" minRId="2597" maxRId="259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8C2B6A1-27B7-404A-AEC8-8A632E6E84F0}" dateTime="2020-06-29T10:45:47" maxSheetId="11" userName="gup7hc" r:id="rId90" minRId="2601" maxRId="26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D8C2307-A3A4-415D-B1AF-84C004B5EEBF}" dateTime="2020-06-29T10:52:55" maxSheetId="11" userName="EXTERNAL Nguyen Kim Thanh (Ban Vien, RBVH/EPS45)" r:id="rId91" minRId="2604" maxRId="26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8384934-9452-40C7-B463-3758FEDB2C9D}" dateTime="2020-06-29T11:06:21" maxSheetId="11" userName="EXTERNAL Luu Cong Dac (Ban Vien, RBVH/EPS45)" r:id="rId92" minRId="2617" maxRId="26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43D856E-7D4F-4926-BC3A-54547B13AD6B}" dateTime="2020-06-29T11:24:07" maxSheetId="11" userName="EXTERNAL Nguyen Kim Thanh (Ban Vien, RBVH/EPS45)" r:id="rId93" minRId="2623" maxRId="26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D61C4B6-6546-4C82-B153-5BA3F169AF44}" dateTime="2020-06-29T11:25:36" maxSheetId="11" userName="EXTERNAL Nguyen Kim Thanh (Ban Vien, RBVH/EPS45)" r:id="rId94" minRId="2630" maxRId="26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E0575E9-95CA-4EE9-BB18-99FFB21B8570}" dateTime="2020-06-29T11:32:16" maxSheetId="11" userName="EXTERNAL Ly Chung (Ban Vien, RBVH/EPS45)" r:id="rId95" minRId="2638" maxRId="264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84FA938-3B13-4FD9-A366-649774026523}" dateTime="2020-06-29T11:45:21" maxSheetId="11" userName="EXTERNAL Phan The Nam (Ban Vien Company, RBVH/EPS45)" r:id="rId96" minRId="2650" maxRId="265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833F95C-30ED-4F8A-8CE4-7E8B1974ABBF}" dateTime="2020-06-29T11:52:25" maxSheetId="11" userName="EXTERNAL Do Anh Huy (Ban Vien Company, RBVH/EPS45)" r:id="rId97" minRId="2661" maxRId="266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34242B1-041A-4130-978C-6FAAE92734C4}" dateTime="2020-06-29T11:52:45" maxSheetId="11" userName="EXTERNAL Do Anh Huy (Ban Vien Company, RBVH/EPS45)" r:id="rId9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25F8548-3279-4FDE-BB64-5D3AB124A8D1}" dateTime="2020-06-29T12:02:09" maxSheetId="11" userName="DUO81HC" r:id="rId99" minRId="267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BE28F4F-5B6B-46DA-906E-84EB3A85358E}" dateTime="2020-06-29T12:10:21" maxSheetId="11" userName="EXTERNAL Do Anh Huy (Ban Vien Company, RBVH/EPS45)" r:id="rId100" minRId="2675" maxRId="268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AE9F464-1CD7-48F4-9107-571B73F5D6E5}" dateTime="2020-06-29T12:27:00" maxSheetId="11" userName="EXTERNAL Luu Cong Dac (Ban Vien, RBVH/EPS45)" r:id="rId101" minRId="2682" maxRId="268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AF5EB65-B6EF-466E-9EC0-69AE32BFCB42}" dateTime="2020-06-29T12:53:14" maxSheetId="11" userName="EXTERNAL Luu Cong Dac (Ban Vien, RBVH/EPS45)" r:id="rId10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39DE980-397D-4310-A4A6-0EA79523655B}" dateTime="2020-06-29T13:12:26" maxSheetId="11" userName="EXTERNAL Nguyen Trung Hieu (Ban Vien, RBVH/EPS45)" r:id="rId103" minRId="2688" maxRId="269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6E4C0A5-E448-4E01-ACD7-D671D1FFC7DD}" dateTime="2020-06-29T13:13:34" maxSheetId="11" userName="EXTERNAL Nguyen Trung Hieu (Ban Vien, RBVH/EPS45)" r:id="rId10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955400D-C83B-4E2B-97AA-E2C9032F309C}" dateTime="2020-06-29T13:17:32" maxSheetId="11" userName="EXTERNAL Luu Cong Dac (Ban Vien, RBVH/EPS45)" r:id="rId105" minRId="2703" maxRId="270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6F9A856-6870-4C22-8D7E-8F94C195CE4E}" dateTime="2020-06-29T13:22:26" maxSheetId="11" userName="EXTERNAL Nguyen Tuan Duong (Ban Vien, RBVH/EPS45)" r:id="rId106" minRId="2709" maxRId="271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B16CE1D-CEC8-4669-8CAA-6682D84D73C8}" dateTime="2020-06-29T13:37:50" maxSheetId="11" userName="EXTERNAL Nguyen Tuan Duong (Ban Vien, RBVH/EPS45)" r:id="rId1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6E1DB69-DDD8-4FF6-AC59-35CF7483D262}" dateTime="2020-06-29T13:38:27" maxSheetId="11" userName="EXTERNAL Ly Chung (Ban Vien, RBVH/EPS45)" r:id="rId108" minRId="2720" maxRId="27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1A26F15-E67B-4F72-8368-B9E8ACCB79AB}" dateTime="2020-06-29T13:44:32" maxSheetId="11" userName="EXTERNAL Nguyen Kim Thanh (Ban Vien, RBVH/EPS45)" r:id="rId109" minRId="2732" maxRId="274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62D2C93-E8D9-4B69-891E-187509DEA718}" dateTime="2020-06-29T13:50:34" maxSheetId="11" userName="EXTERNAL Nguyen Trung Hieu (Ban Vien, RBVH/EPS45)" r:id="rId11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6F1BB6E-7B99-408A-871B-67D13105ACA8}" dateTime="2020-06-29T13:55:38" maxSheetId="11" userName="EXTERNAL Do Anh Huy (Ban Vien Company, RBVH/EPS45)" r:id="rId111" minRId="2747" maxRId="275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2EA36BB-8556-4D17-9C0D-0AFA8FCA8505}" dateTime="2020-06-29T13:56:09" maxSheetId="11" userName="EXTERNAL Luu Cong Dac (Ban Vien, RBVH/EPS45)" r:id="rId112" minRId="2754" maxRId="27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3CB097B-9828-4F0F-8A8C-6253952A38CB}" dateTime="2020-06-29T13:56:39" maxSheetId="11" userName="EXTERNAL Nguyen Tai Hau (Ban Vien, RBVH/EPS45)" r:id="rId113" minRId="27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463A5D7-4179-4FE7-98E3-AE99906FC2B8}" dateTime="2020-06-29T13:56:59" maxSheetId="11" userName="EXTERNAL Luu Cong Dac (Ban Vien, RBVH/EPS45)" r:id="rId114" minRId="2762" maxRId="278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BD0FA68-7752-4E32-947B-BF13D53CE9EE}" dateTime="2020-06-29T14:00:09" maxSheetId="11" userName="EXTERNAL Nguyen Tai Hau (Ban Vien, RBVH/EPS45)" r:id="rId115" minRId="2788" maxRId="280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453F9BB-2582-463A-90BE-C8E7CFD61ED2}" dateTime="2020-06-29T14:17:03" maxSheetId="11" userName="EXTERNAL Luu Cong Dac (Ban Vien, RBVH/EPS45)" r:id="rId116" minRId="2802" maxRId="28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CE09DC5-E197-40A7-8B42-DD2FFFDF9D18}" dateTime="2020-06-29T14:17:29" maxSheetId="11" userName="EXTERNAL Luu Cong Dac (Ban Vien, RBVH/EPS45)" r:id="rId117" minRId="2808" maxRId="28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F3F14A8-774C-461C-96A6-E7756D4A4E6F}" dateTime="2020-06-29T14:27:14" maxSheetId="11" userName="HGY7HC" r:id="rId118" minRId="282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5D44FEF-15C7-4704-AF4D-E56AE47BE8F7}" dateTime="2020-06-29T14:36:10" maxSheetId="11" userName="gup7hc" r:id="rId11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FA37CC2-8B41-456B-AE39-F3C41376B73C}" dateTime="2020-06-29T14:37:11" maxSheetId="11" userName="EXTERNAL Do Anh Huy (Ban Vien Company, RBVH/EPS45)" r:id="rId120" minRId="2824" maxRId="283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C7026E7-E0AB-4B14-A1FF-3F2FFC06547C}" dateTime="2020-06-29T14:40:03" maxSheetId="11" userName="EXTERNAL Luu Cong Dac (Ban Vien, RBVH/EPS45)" r:id="rId121" minRId="2832" maxRId="284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18A1B3D-A2F0-49F0-8468-5933863A8C55}" dateTime="2020-06-29T14:40:08" maxSheetId="11" userName="EXTERNAL Luu Cong Dac (Ban Vien, RBVH/EPS45)" r:id="rId12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442DD80-3E7D-43B8-BB00-82C2013CBB40}" dateTime="2020-06-29T14:46:51" maxSheetId="11" userName="DUO81HC" r:id="rId123" minRId="2845" maxRId="284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60D6300-7668-4F28-85CC-413A7FFB1AB9}" dateTime="2020-06-29T14:47:08" maxSheetId="11" userName="DUO81HC" r:id="rId124" minRId="2852" maxRId="285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F0C459C-BFCC-403B-9CB1-87DED7A260F5}" dateTime="2020-06-29T14:58:42" maxSheetId="11" userName="EXTERNAL Do Phu Loc (Ban Vien, RBVH/EPS45)" r:id="rId125" minRId="285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A4D471C-83C1-4C64-9DE9-B294631EC14C}" dateTime="2020-06-29T15:07:30" maxSheetId="11" userName="nch7hc" r:id="rId12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CF6CA51-9C34-4676-9673-79F63CE3C291}" dateTime="2020-06-29T15:11:03" maxSheetId="11" userName="EXTERNAL Luu Cong Dac (Ban Vien, RBVH/EPS45)" r:id="rId127" minRId="2863" maxRId="287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AE3CCAB-BD48-41B4-844B-A5EE7127EC57}" dateTime="2020-06-29T15:11:17" maxSheetId="11" userName="EXTERNAL Luu Cong Dac (Ban Vien, RBVH/EPS45)" r:id="rId1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BC50A63-B376-4090-B884-FA80FB36FB76}" dateTime="2020-06-29T15:20:37" maxSheetId="11" userName="EXTERNAL Ly Chung (Ban Vien, RBVH/EPS45)" r:id="rId129" minRId="287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116C8AA-8360-4713-964C-DC4862DFD5E9}" dateTime="2020-06-29T15:20:45" maxSheetId="11" userName="EXTERNAL Ly Chung (Ban Vien, RBVH/EPS45)" r:id="rId130" minRId="287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3B0F95B-BF75-4EC0-9AF8-0EDF8014EDDE}" dateTime="2020-06-29T15:26:26" maxSheetId="11" userName="EXTERNAL Nguyen Kim Thanh (Ban Vien, RBVH/EPS45)" r:id="rId131" minRId="2882" maxRId="289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2EC8B8C-8A53-457B-B95D-D96098254D28}" dateTime="2020-06-29T15:31:22" maxSheetId="11" userName="EXTERNAL Luu Cong Dac (Ban Vien, RBVH/EPS45)" r:id="rId132" minRId="2894" maxRId="290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8EC0740-7E8F-4C5C-B2E9-F600B1AF3639}" dateTime="2020-06-29T15:36:56" maxSheetId="11" userName="EXTERNAL Do Phu Loc (Ban Vien, RBVH/EPS45)" r:id="rId133" minRId="2907" maxRId="291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C196A54-F22A-4F5B-A97B-D10B1679AED3}" dateTime="2020-06-29T15:39:46" maxSheetId="11" userName="EXTERNAL Do Phu Loc (Ban Vien, RBVH/EPS45)" r:id="rId134" minRId="2913" maxRId="292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C62B33F-ED20-4FA7-BC63-6FBD74964A81}" dateTime="2020-06-29T15:46:36" maxSheetId="11" userName="EXTERNAL Ly Chung (Ban Vien, RBVH/EPS45)" r:id="rId135" minRId="2925" maxRId="293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261F998-D558-4D8A-8725-FAC343B6EBD0}" dateTime="2020-06-29T15:49:57" maxSheetId="11" userName="EXTERNAL Luu Cong Dac (Ban Vien, RBVH/EPS45)" r:id="rId136" minRId="2937" maxRId="29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91C932D-F1AF-47A8-8025-F73F499222EE}" dateTime="2020-06-29T15:50:36" maxSheetId="11" userName="EXTERNAL Luu Cong Dac (Ban Vien, RBVH/EPS45)" r:id="rId13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F25E7D3-E998-4AA1-9B3B-7C2A661CA027}" dateTime="2020-06-29T15:51:18" maxSheetId="11" userName="EXTERNAL Nguyen Tuan Duong (Ban Vien, RBVH/EPS45)" r:id="rId138" minRId="2949" maxRId="299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EDF899C-6110-44FB-BDCF-7BEBCACF64FD}" dateTime="2020-06-29T15:53:32" maxSheetId="11" userName="EXTERNAL Nguyen Tuan Duong (Ban Vien, RBVH/EPS45)" r:id="rId139" minRId="3002" maxRId="30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03B69FD-15FA-45C4-BAE8-BB773DA632A9}" dateTime="2020-06-29T16:05:19" maxSheetId="11" userName="EXTERNAL Do Anh Huy (Ban Vien Company, RBVH/EPS45)" r:id="rId140" minRId="3032" maxRId="303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228471B-AD73-497D-9A4F-F076D1C40619}" dateTime="2020-06-29T16:05:28" maxSheetId="11" userName="EXTERNAL Do Anh Huy (Ban Vien Company, RBVH/EPS45)" r:id="rId141" minRId="3039" maxRId="304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F136F0F-52D4-4EB6-A5D5-1BEC29DC9510}" dateTime="2020-06-29T16:17:30" maxSheetId="11" userName="EXTERNAL Nguyen Tuan Duong (Ban Vien, RBVH/EPS45)" r:id="rId142" minRId="3046" maxRId="31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3D9AF30-52C6-402E-AECE-56C2956AF5BF}" dateTime="2020-06-29T16:17:54" maxSheetId="11" userName="EXTERNAL Nguyen Tuan Duong (Ban Vien, RBVH/EPS45)" r:id="rId143" minRId="3122" maxRId="31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71FE826-0D51-4F66-855E-9ED4004F6F39}" dateTime="2020-06-29T16:18:50" maxSheetId="11" userName="HGY7HC" r:id="rId144" minRId="313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4CAB7CD-B1FF-4B7E-9CD0-25D074486B16}" dateTime="2020-06-29T16:21:27" maxSheetId="11" userName="EXTERNAL Nguyen Tuan Duong (Ban Vien, RBVH/EPS45)" r:id="rId145" minRId="3137" maxRId="314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A26C904-B6DD-49CF-9CF6-7DDEF8C62FB7}" dateTime="2020-06-29T16:22:16" maxSheetId="11" userName="EXTERNAL Nguyen Tuan Duong (Ban Vien, RBVH/EPS45)" r:id="rId146" minRId="3141" maxRId="314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972B290-36E8-4A83-8407-5002522FC620}" dateTime="2020-06-29T16:23:40" maxSheetId="11" userName="EXTERNAL Nguyen Tuan Duong (Ban Vien, RBVH/EPS45)" r:id="rId147" minRId="3152" maxRId="316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D0DD44F-63E8-4CC5-8F65-4F2EFEA2A63A}" dateTime="2020-06-29T16:24:29" maxSheetId="11" userName="EXTERNAL Nguyen Tuan Duong (Ban Vien, RBVH/EPS45)" r:id="rId148" minRId="3169" maxRId="317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3B441E3-2EAA-4732-AFA5-51825344811C}" dateTime="2020-06-29T16:24:39" maxSheetId="11" userName="EXTERNAL Nguyen Tuan Duong (Ban Vien, RBVH/EPS45)" r:id="rId149" minRId="3174" maxRId="319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EA17DF5-98CE-433B-B535-93B75978F7FF}" dateTime="2020-06-29T16:25:33" maxSheetId="11" userName="EXTERNAL Nguyen Tuan Duong (Ban Vien, RBVH/EPS45)" r:id="rId150" minRId="3200" maxRId="32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8E02363-F713-4D52-BD45-452D44C75FAB}" dateTime="2020-06-29T16:25:40" maxSheetId="11" userName="EXTERNAL Nguyen Tuan Duong (Ban Vien, RBVH/EPS45)" r:id="rId1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B198BF3-5F9D-4BF6-91FE-D7DC1331355D}" dateTime="2020-06-29T16:25:49" maxSheetId="11" userName="nch7hc" r:id="rId15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32128B2-AB4D-4AEC-B18F-7AE0E1A5171E}" dateTime="2020-06-29T16:27:46" maxSheetId="11" userName="EXTERNAL Nguyen Tuan Duong (Ban Vien, RBVH/EPS45)" r:id="rId153" minRId="3216" maxRId="322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C6269F8-F33B-4F64-906A-10440B759EFF}" dateTime="2020-06-29T16:27:56" maxSheetId="11" userName="EXTERNAL Do Phu Loc (Ban Vien, RBVH/EPS45)" r:id="rId154" minRId="3225" maxRId="323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C60B2BD-9B73-4F91-BBC6-D3FC5B668BBE}" dateTime="2020-06-29T16:28:15" maxSheetId="11" userName="nch7hc" r:id="rId15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5A56EA1-715C-49D5-9BD1-59BC03368E55}" dateTime="2020-06-29T16:33:32" maxSheetId="11" userName="EXTERNAL Nguyen Tuan Duong (Ban Vien, RBVH/EPS45)" r:id="rId156" minRId="3239" maxRId="324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9E1A22C-1EB6-4C63-AC25-0D95CC93838E}" dateTime="2020-06-29T16:34:08" maxSheetId="11" userName="EXTERNAL Nguyen Tuan Duong (Ban Vien, RBVH/EPS45)" r:id="rId15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A2240F0-80A1-4FB9-B26B-CB42B5C140F5}" dateTime="2020-06-29T16:41:26" maxSheetId="11" userName="EXTERNAL Do Phu Loc (Ban Vien, RBVH/EPS45)" r:id="rId158" minRId="3245" maxRId="32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5F0A3CD-021B-40EF-AA83-BC49D5589BDE}" dateTime="2020-06-29T16:48:27" maxSheetId="11" userName="EXTERNAL Nguyen Trung Hieu (Ban Vien, RBVH/EPS45)" r:id="rId159" minRId="3259" maxRId="326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056B860-5734-4A31-AE15-0A1385B44F3F}" dateTime="2020-06-29T16:49:20" maxSheetId="11" userName="EXTERNAL Nguyen Trung Hieu (Ban Vien, RBVH/EPS45)" r:id="rId160" minRId="3267" maxRId="327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7B16365-BD04-44F1-850B-A4482EAE5C7B}" dateTime="2020-06-29T16:49:23" maxSheetId="11" userName="EXTERNAL Nguyen Tai Hau (Ban Vien, RBVH/EPS45)" r:id="rId161" minRId="3275" maxRId="328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EF10243-1B7C-43CF-A81F-B4F136C4396C}" dateTime="2020-06-29T16:49:27" maxSheetId="11" userName="EXTERNAL Nguyen Trung Hieu (Ban Vien, RBVH/EPS45)" r:id="rId162" minRId="328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40D75D7-991F-47F7-B656-8192F3C6D06B}" dateTime="2020-06-29T16:52:11" maxSheetId="11" userName="EXTERNAL Luu Cong Dac (Ban Vien, RBVH/EPS45)" r:id="rId163" minRId="3286" maxRId="329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910230A-B887-4A48-BF1A-6B00D660E454}" dateTime="2020-06-29T16:52:44" maxSheetId="11" userName="EXTERNAL Luu Cong Dac (Ban Vien, RBVH/EPS45)" r:id="rId164" minRId="3295" maxRId="329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4A1554A-3BF2-46B0-83C1-37B11FC6D1DA}" dateTime="2020-06-29T17:06:57" maxSheetId="11" userName="EXTERNAL Do Phu Loc (Ban Vien, RBVH/EPS45)" r:id="rId165" minRId="3298" maxRId="33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37B3C9E-A816-4068-9019-70DD1A997C3E}" dateTime="2020-06-29T18:12:56" maxSheetId="11" userName="EXTERNAL Nguyen Trung Hieu (Ban Vien, RBVH/EPS45)" r:id="rId166" minRId="3310" maxRId="331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4BB5924-1148-44E9-A138-266C3F79C0B8}" dateTime="2020-06-29T18:13:29" maxSheetId="11" userName="EXTERNAL Nguyen Trung Hieu (Ban Vien, RBVH/EPS45)" r:id="rId167" minRId="3318" maxRId="332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3C4E73C-3372-44E4-9C48-61E8BB585A0D}" dateTime="2020-06-29T18:15:26" maxSheetId="11" userName="EXTERNAL Luu Cong Dac (Ban Vien, RBVH/EPS45)" r:id="rId168" minRId="3324" maxRId="333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F997710-A06B-42B0-99C3-BAE496A06E05}" dateTime="2020-06-29T18:25:23" maxSheetId="11" userName="EXTERNAL Luu Cong Dac (Ban Vien, RBVH/EPS45)" r:id="rId16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90854A9-CD87-45D0-8098-85D8ADE4B4FA}" dateTime="2020-06-29T18:30:38" maxSheetId="11" userName="EXTERNAL Luu Cong Dac (Ban Vien, RBVH/EPS45)" r:id="rId17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3D90DDF-4FC3-4127-8FD4-413D19DB8AD9}" dateTime="2020-06-29T18:50:06" maxSheetId="11" userName="EXTERNAL Nguyen Tai Hau (Ban Vien, RBVH/EPS45)" r:id="rId17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CEECC0C-52E8-4C31-A9F0-B1797499111A}" dateTime="2020-06-29T19:03:34" maxSheetId="11" userName="EXTERNAL Luu Cong Dac (Ban Vien, RBVH/EPS45)" r:id="rId172" minRId="3338" maxRId="334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2745A56-9C87-481D-B111-B706AEC889E2}" dateTime="2020-06-29T19:10:19" maxSheetId="11" userName="EXTERNAL Luu Cong Dac (Ban Vien, RBVH/EPS45)" r:id="rId17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D0A9113-CA58-426B-A4EE-50E74551E844}" dateTime="2020-06-30T08:18:35" maxSheetId="11" userName="EXTERNAL Nguyen Tuan Duong (Ban Vien, RBVH/EPS45)" r:id="rId17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B0677E6-6536-4E7C-A705-B6264FD3F58B}" dateTime="2020-06-30T08:36:58" maxSheetId="11" userName="EXTERNAL Ly Chung (Ban Vien, RBVH/EPS45)" r:id="rId175" minRId="3354" maxRId="336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84EC68F-0680-4F16-AACE-D86848E98418}" dateTime="2020-06-30T09:05:26" maxSheetId="11" userName="EXTERNAL Phan The Nam (Ban Vien Company, RBVH/EPS45)" r:id="rId176" minRId="33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83CCFE9-31F5-4EE0-B8E1-0EF9864FDECA}" dateTime="2020-06-30T09:08:35" maxSheetId="11" userName="EXTERNAL Nguyen Tai Hau (Ban Vien, RBVH/EPS45)" r:id="rId177" minRId="3369" maxRId="337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D889C29-953E-4724-9587-246DCE196B54}" dateTime="2020-06-30T09:09:06" maxSheetId="11" userName="EXTERNAL Do Anh Huy (Ban Vien Company, RBVH/EPS45)" r:id="rId178" minRId="3381" maxRId="338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796EC6A-9E5D-4DBE-8308-A5ACF0CA2587}" dateTime="2020-06-30T09:09:23" maxSheetId="11" userName="EXTERNAL Nguyen Tai Hau (Ban Vien, RBVH/EPS45)" r:id="rId17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B688683-5702-4AB4-995C-29452E11A97A}" dateTime="2020-06-30T09:17:53" maxSheetId="11" userName="EXTERNAL Do Anh Huy (Ban Vien Company, RBVH/EPS45)" r:id="rId180" minRId="3393" maxRId="339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3239696-0779-4D78-B7B7-3499B98FEA5C}" dateTime="2020-06-30T09:20:19" maxSheetId="11" userName="EXTERNAL Ly Chung (Ban Vien, RBVH/EPS45)" r:id="rId181" minRId="3396" maxRId="34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09F3C95-C25F-464D-83CD-39D1D9E71427}" dateTime="2020-06-30T09:25:54" maxSheetId="11" userName="nch7hc" r:id="rId18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B06748C-5CD6-41B8-B57D-8A629A1C7A0C}" dateTime="2020-06-30T09:28:25" maxSheetId="11" userName="nch7hc" r:id="rId183" minRId="3410" maxRId="34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72D720B-F2FF-4DAC-A8D3-1A0AE1704C2B}" dateTime="2020-06-30T09:39:30" maxSheetId="11" userName="EXTERNAL Ly Chung (Ban Vien, RBVH/EPS45)" r:id="rId184" minRId="3423" maxRId="34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ABA8355-69DA-4C17-AD76-D70BC35A6760}" dateTime="2020-06-30T09:43:12" maxSheetId="11" userName="EXTERNAL Nguyen Tuan Duong (Ban Vien, RBVH/EPS45)" r:id="rId185" minRId="34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6B7D3ED-AC9A-4FE3-BDDF-F5FA76E8AD53}" dateTime="2020-06-30T09:53:45" maxSheetId="11" userName="gup7hc" r:id="rId18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AD56765-C5A0-45D9-91CF-DB8AE2F88446}" dateTime="2020-06-30T10:11:14" maxSheetId="11" userName="EXTERNAL Ly Chung (Ban Vien, RBVH/EPS45)" r:id="rId187" minRId="3440" maxRId="345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40FF30E-AC7B-4155-AAB6-075866D7CECB}" dateTime="2020-06-30T10:28:43" maxSheetId="11" userName="EXTERNAL Ly Chung (Ban Vien, RBVH/EPS45)" r:id="rId188" minRId="345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5F6BE00-21AC-41A2-8CED-437A772A1C67}" dateTime="2020-06-30T10:29:31" maxSheetId="11" userName="EXTERNAL Do Phu Loc (Ban Vien, RBVH/EPS45)" r:id="rId189" minRId="34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D10E0FC-EFEF-4409-8D85-C8B5697097D2}" dateTime="2020-06-30T10:33:17" maxSheetId="11" userName="EXTERNAL Nguyen Tuan Duong (Ban Vien, RBVH/EPS45)" r:id="rId190" minRId="3457" maxRId="346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C52575C-AD6C-4C0B-89A4-36887114DBAF}" dateTime="2020-06-30T10:35:18" maxSheetId="11" userName="EXTERNAL Phan The Nam (Ban Vien Company, RBVH/EPS45)" r:id="rId191" minRId="3468" maxRId="347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025B1CE-DB12-470B-BDB6-841167484855}" dateTime="2020-06-30T10:38:15" maxSheetId="11" userName="EXTERNAL Nguyen Trung Hieu (Ban Vien, RBVH/EPS45)" r:id="rId192" minRId="3479" maxRId="348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5ED024E-D849-4D2F-A4CD-BD8704FAA023}" dateTime="2020-06-30T10:38:44" maxSheetId="11" userName="EXTERNAL Nguyen Kim Thanh (Ban Vien, RBVH/EPS45)" r:id="rId193" minRId="3483" maxRId="349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C70CC08-2F74-4E5C-8753-058D7B0D9F78}" dateTime="2020-06-30T10:39:53" maxSheetId="11" userName="gup7hc" r:id="rId194" minRId="3495" maxRId="35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819CCF2-6D79-4120-A3B8-A76E5B37B680}" dateTime="2020-06-30T10:51:36" maxSheetId="11" userName="EXTERNAL Ly Chung (Ban Vien, RBVH/EPS45)" r:id="rId195" minRId="350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9D5C253-E613-4AC4-8116-019C92D45463}" dateTime="2020-06-30T10:51:54" maxSheetId="11" userName="EXTERNAL Ly Chung (Ban Vien, RBVH/EPS45)" r:id="rId196" minRId="3509" maxRId="35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7CB20A6-D16E-4A51-B0AE-DD4D1AE953DD}" dateTime="2020-06-30T10:59:30" maxSheetId="11" userName="EXTERNAL Ly Chung (Ban Vien, RBVH/EPS45)" r:id="rId197" minRId="3521" maxRId="35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1B6ABA2-6B79-4E3D-9CA3-F46254712CC7}" dateTime="2020-06-30T10:59:54" maxSheetId="11" userName="EXTERNAL Do Anh Huy (Ban Vien Company, RBVH/EPS45)" r:id="rId198" minRId="3530" maxRId="353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C5854C1-0749-4D00-9E1D-F40FD382D43B}" dateTime="2020-06-30T10:59:55" maxSheetId="11" userName="EXTERNAL Ly Chung (Ban Vien, RBVH/EPS45)" r:id="rId19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622C7F0-8C64-4494-B628-63BA74F3746D}" dateTime="2020-06-30T11:04:44" maxSheetId="11" userName="EXTERNAL Nguyen Tai Hau (Ban Vien, RBVH/EPS45)" r:id="rId200" minRId="3543" maxRId="354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B534F03-4254-4B51-B39B-480738850284}" dateTime="2020-06-30T11:22:54" maxSheetId="11" userName="EXTERNAL Nguyen Kim Thanh (Ban Vien, RBVH/EPS45)" r:id="rId201" minRId="3550" maxRId="35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01C2CC2-B61F-4197-9D68-693DD6CED0FC}" dateTime="2020-06-30T11:25:33" maxSheetId="11" userName="EXTERNAL Nguyen Trung Hieu (Ban Vien, RBVH/EPS45)" r:id="rId202" minRId="3562" maxRId="356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A1BB5B3-AB95-4157-B775-948C5625935C}" dateTime="2020-06-30T11:25:48" maxSheetId="11" userName="EXTERNAL Nguyen Trung Hieu (Ban Vien, RBVH/EPS45)" r:id="rId203" minRId="3567" maxRId="357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D052E49-EE20-4B22-ADFC-E5DFAF551D12}" dateTime="2020-06-30T11:26:10" maxSheetId="11" userName="EXTERNAL Nguyen Trung Hieu (Ban Vien, RBVH/EPS45)" r:id="rId204" minRId="3578" maxRId="357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D04E829-6A63-48C9-9F1A-EBE8A2B69641}" dateTime="2020-06-30T11:26:41" maxSheetId="11" userName="EXTERNAL Ly Chung (Ban Vien, RBVH/EPS45)" r:id="rId2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39BE905-81A7-470A-8E3A-C460B33D86C2}" dateTime="2020-06-30T11:36:06" maxSheetId="11" userName="EXTERNAL Luu Cong Dac (Ban Vien, RBVH/EPS45)" r:id="rId206" minRId="3582" maxRId="359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06227F1-8B10-4311-B694-DE15B638F9B9}" dateTime="2020-06-30T11:41:52" maxSheetId="11" userName="EXTERNAL Nguyen Kim Thanh (Ban Vien, RBVH/EPS45)" r:id="rId207" minRId="3594" maxRId="36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00A30CC-E165-4C3A-97A6-A8A783DD75C8}" dateTime="2020-06-30T11:43:43" maxSheetId="11" userName="EXTERNAL Nguyen Tai Hau (Ban Vien, RBVH/EPS45)" r:id="rId208" minRId="3606" maxRId="361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C758A10-E7F3-4797-A9A7-75A900B80578}" dateTime="2020-06-30T11:44:13" maxSheetId="11" userName="EXTERNAL Nguyen Tuan Duong (Ban Vien, RBVH/EPS45)" r:id="rId209" minRId="3614" maxRId="362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4CC4727-EA7C-4EBC-88A4-BDC6D9670E25}" dateTime="2020-06-30T11:53:46" maxSheetId="11" userName="EXTERNAL Do Anh Huy (Ban Vien Company, RBVH/EPS45)" r:id="rId210" minRId="36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45261AC-EDEB-4281-AA06-EDCA70A3C5EE}" dateTime="2020-06-30T11:55:16" maxSheetId="11" userName="EXTERNAL Do Anh Huy (Ban Vien Company, RBVH/EPS45)" r:id="rId211" minRId="3628" maxRId="36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024DB4D-85EB-4CC2-9150-DD0EB4C5DBA6}" dateTime="2020-06-30T12:02:28" maxSheetId="11" userName="EXTERNAL Do Phu Loc (Ban Vien, RBVH/EPS45)" r:id="rId212" minRId="3638" maxRId="363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8D01C0F-B0B5-4636-A70F-CCB8AA60D3B9}" dateTime="2020-06-30T12:03:36" maxSheetId="11" userName="EXTERNAL Do Phu Loc (Ban Vien, RBVH/EPS45)" r:id="rId213" minRId="3642" maxRId="365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F5AEA08-6F71-4D76-A47F-58C34151F16B}" dateTime="2020-06-30T12:30:27" maxSheetId="11" userName="EXTERNAL Luu Cong Dac (Ban Vien, RBVH/EPS45)" r:id="rId214" minRId="3653" maxRId="366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22FCC85-4F68-4156-8400-D56ED15DDED5}" dateTime="2020-06-30T12:53:10" maxSheetId="11" userName="EXTERNAL Nguyen Tai Hau (Ban Vien, RBVH/EPS45)" r:id="rId215" minRId="3665" maxRId="366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01B3AFE-AEEB-454B-B74C-4A67C72CF99E}" dateTime="2020-06-30T13:12:43" maxSheetId="11" userName="EXTERNAL Nguyen Kim Thanh (Ban Vien, RBVH/EPS45)" r:id="rId216" minRId="3672" maxRId="368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9127C47-AB0F-49C4-A0D6-B37A481726D0}" dateTime="2020-06-30T13:17:43" maxSheetId="11" userName="DUO81HC" r:id="rId217" minRId="3684" maxRId="369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2ED9DD9-3C1B-479E-802C-D5217241695F}" dateTime="2020-06-30T13:22:25" maxSheetId="11" userName="EXTERNAL Nguyen Kim Thanh (Ban Vien, RBVH/EPS45)" r:id="rId218" minRId="3696" maxRId="37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D8BB4AE-EA47-44B6-850F-F0A66DA8E01A}" dateTime="2020-06-30T13:45:17" maxSheetId="11" userName="EXTERNAL Phan The Nam (Ban Vien Company, RBVH/EPS45)" r:id="rId219" minRId="3708" maxRId="37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AF9EED0-D425-45B2-8747-FBAFEAFBC9A0}" dateTime="2020-06-30T13:45:32" maxSheetId="11" userName="EXTERNAL Phan The Nam (Ban Vien Company, RBVH/EPS45)" r:id="rId2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9FC2E20-AFE5-43E1-9F3A-2CA1B63FAA4B}" dateTime="2020-06-30T13:45:52" maxSheetId="11" userName="EXTERNAL Do Anh Huy (Ban Vien Company, RBVH/EPS45)" r:id="rId221" minRId="3723" maxRId="373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976F616-DBC9-4DD5-ABAD-3DE982AEBC8B}" dateTime="2020-06-30T13:58:42" maxSheetId="11" userName="EXTERNAL Nguyen Duy Bang (Ban Vien, RBVH/EPS45)" r:id="rId222" minRId="3734" maxRId="377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DAED21E-2DAB-4B6A-AB56-7DA061CE9236}" dateTime="2020-06-30T14:00:17" maxSheetId="11" userName="EXTERNAL Nguyen Tuan Duong (Ban Vien, RBVH/EPS45)" r:id="rId223" minRId="3778" maxRId="379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09F576D-0F44-4960-8331-7E0E008CEAE2}" dateTime="2020-06-30T14:00:33" maxSheetId="11" userName="EXTERNAL Nguyen Tuan Duong (Ban Vien, RBVH/EPS45)" r:id="rId224" minRId="3797" maxRId="379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CA3C976-04BC-4898-9908-8244A2A8849B}" dateTime="2020-06-30T14:09:47" maxSheetId="11" userName="EXTERNAL Luu Cong Dac (Ban Vien, RBVH/EPS45)" r:id="rId225" minRId="3801" maxRId="381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054D28A-722F-452E-A6B3-DEE7C766D093}" dateTime="2020-06-30T14:17:57" maxSheetId="11" userName="EXTERNAL Nguyen Tuan Duong (Ban Vien, RBVH/EPS45)" r:id="rId226" minRId="38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78ABC72-C815-4F61-8C84-15B92C07DD27}" dateTime="2020-06-30T14:26:38" maxSheetId="11" userName="gup7hc" r:id="rId227" minRId="381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858708E-5E4B-4C96-9369-F93C4986EF6D}" dateTime="2020-06-30T14:41:17" maxSheetId="11" userName="EXTERNAL Nguyen Kim Thanh (Ban Vien, RBVH/EPS45)" r:id="rId228" minRId="3816" maxRId="382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48286CF-D049-4843-9191-0288D6ABDEB7}" dateTime="2020-06-30T14:43:40" maxSheetId="11" userName="EXTERNAL Do Phu Loc (Ban Vien, RBVH/EPS45)" r:id="rId229" minRId="3828" maxRId="383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9B217BD-92AA-4FCD-B34E-CD3FB55BF08D}" dateTime="2020-06-30T15:01:17" maxSheetId="11" userName="gup7hc" r:id="rId230" minRId="3840" maxRId="385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036FABA-7CF5-4C19-9BD5-50071AC28C5D}" dateTime="2020-06-30T15:01:53" maxSheetId="11" userName="gup7hc" r:id="rId23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D74280D-E6A3-44E0-A327-DD66C12BC147}" dateTime="2020-06-30T15:02:50" maxSheetId="11" userName="EXTERNAL Phan The Nam (Ban Vien Company, RBVH/EPS45)" r:id="rId232" minRId="3858" maxRId="38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813686E-7AC5-442B-AEEC-63B7405ED9A3}" dateTime="2020-06-30T15:03:25" maxSheetId="11" userName="EXTERNAL Do Phu Loc (Ban Vien, RBVH/EPS45)" r:id="rId233" minRId="3869" maxRId="387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222C3CA-B53C-4578-ACAC-56E51C44B9F8}" dateTime="2020-06-30T15:03:42" maxSheetId="11" userName="DUO81HC" r:id="rId234" minRId="3875" maxRId="388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161D461-7087-44F2-ADC7-7189661C7676}" dateTime="2020-06-30T15:04:38" maxSheetId="11" userName="EXTERNAL Phan The Nam (Ban Vien Company, RBVH/EPS45)" r:id="rId235" minRId="3886" maxRId="389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E7802E3-8A29-409B-9C7B-D0D30C70E3E3}" dateTime="2020-06-30T15:07:17" maxSheetId="11" userName="EXTERNAL Do Phu Loc (Ban Vien, RBVH/EPS45)" r:id="rId236" minRId="3897" maxRId="390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36D95AD-AD52-48B8-9EC3-C52B860C1183}" dateTime="2020-06-30T15:07:34" maxSheetId="11" userName="EXTERNAL Do Phu Loc (Ban Vien, RBVH/EPS45)" r:id="rId237" minRId="39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926B292-0E6A-4D46-A8C4-CE7B29E4CD21}" dateTime="2020-06-30T15:09:48" maxSheetId="11" userName="EXTERNAL Do Anh Huy (Ban Vien Company, RBVH/EPS45)" r:id="rId238" minRId="3908" maxRId="391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5227E16-3EA0-47E0-A1E7-89E75BFB1525}" dateTime="2020-06-30T15:16:05" maxSheetId="11" userName="EXTERNAL Nguyen Trung Hieu (Ban Vien, RBVH/EPS45)" r:id="rId239" minRId="3919" maxRId="39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0BEEFAB-4AA1-4539-93A7-3EC6B9353EE9}" dateTime="2020-06-30T15:16:50" maxSheetId="11" userName="EXTERNAL Nguyen Trung Hieu (Ban Vien, RBVH/EPS45)" r:id="rId240" minRId="3931" maxRId="393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669802A-4DF9-4872-9D88-A7FC464B3C89}" dateTime="2020-06-30T15:29:32" maxSheetId="11" userName="EXTERNAL Do Phu Loc (Ban Vien, RBVH/EPS45)" r:id="rId241" minRId="3937" maxRId="394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FAE922D-42AB-4D69-A33A-4C58F31EC7A4}" dateTime="2020-06-30T15:30:57" maxSheetId="11" userName="EXTERNAL Do Phu Loc (Ban Vien, RBVH/EPS45)" r:id="rId242" minRId="3948" maxRId="395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BEAFC09-796D-44C1-8058-237192D895E5}" dateTime="2020-06-30T15:32:33" maxSheetId="11" userName="EXTERNAL Nguyen Trung Hieu (Ban Vien, RBVH/EPS45)" r:id="rId24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26165D1-A424-43A6-9BA9-97F216A78844}" dateTime="2020-06-30T15:32:55" maxSheetId="11" userName="EXTERNAL Do Phu Loc (Ban Vien, RBVH/EPS45)" r:id="rId244" minRId="3953" maxRId="395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F415C18-B64D-4245-A3DF-CEE407130A4D}" dateTime="2020-06-30T15:33:38" maxSheetId="11" userName="EXTERNAL Nguyen Trung Hieu (Ban Vien, RBVH/EPS45)" r:id="rId24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AD9816F-F814-4263-88D0-FF2C7379BD44}" dateTime="2020-06-30T15:34:07" maxSheetId="11" userName="EXTERNAL Do Phu Loc (Ban Vien, RBVH/EPS45)" r:id="rId246" minRId="3960" maxRId="396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DD0EDD8-66A9-45E8-843D-749CF74DB1A3}" dateTime="2020-06-30T15:50:01" maxSheetId="11" userName="EXTERNAL Do Phu Loc (Ban Vien, RBVH/EPS45)" r:id="rId247" minRId="3966" maxRId="397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A19F775-B7C9-4AE9-90D8-1C2D081BA29C}" dateTime="2020-06-30T15:55:39" maxSheetId="11" userName="EXTERNAL Do Anh Huy (Ban Vien Company, RBVH/EPS45)" r:id="rId248" minRId="3980" maxRId="39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A643165-AC37-4E0B-AB29-C601DD6FBD1D}" dateTime="2020-06-30T16:18:06" maxSheetId="11" userName="EXTERNAL Nguyen Tai Hau (Ban Vien, RBVH/EPS45)" r:id="rId24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E84FF3F-21D5-42AF-916E-4DC999150879}" dateTime="2020-06-30T16:18:51" maxSheetId="11" userName="EXTERNAL Nguyen Tai Hau (Ban Vien, RBVH/EPS45)" r:id="rId250" minRId="399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EBC58BD-F7D4-49B0-863C-1FEE003B3D6A}" dateTime="2020-06-30T16:28:56" maxSheetId="11" userName="EXTERNAL Nguyen Trung Hieu (Ban Vien, RBVH/EPS45)" r:id="rId2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BAC11A5-FEF2-40A0-B205-555C0AFA6049}" dateTime="2020-06-30T16:49:54" maxSheetId="11" userName="DUO81HC" r:id="rId252" minRId="3993" maxRId="400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9BBCA9E-0DE3-464A-959B-0AE4601D69A6}" dateTime="2020-06-30T16:51:34" maxSheetId="11" userName="DUO81HC" r:id="rId253" minRId="4003" maxRId="400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E203A92-3B2B-4790-99BD-1508A9C31351}" dateTime="2020-06-30T16:59:56" maxSheetId="11" userName="EXTERNAL Nguyen Tai Hau (Ban Vien, RBVH/EPS45)" r:id="rId254" minRId="4007" maxRId="401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A36027C-061F-4314-B788-596A0A4E3825}" dateTime="2020-06-30T17:06:56" maxSheetId="11" userName="EXTERNAL Nguyen Tai Hau (Ban Vien, RBVH/EPS45)" r:id="rId255" minRId="401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B7DF986-453B-4F36-8A07-0D4F3838F328}" dateTime="2020-06-30T17:35:13" maxSheetId="11" userName="DUO81HC" r:id="rId256" minRId="4020" maxRId="402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7486E88-5BF2-4C77-9ED8-140E7D22A257}" dateTime="2020-06-30T17:35:19" maxSheetId="11" userName="DUO81HC" r:id="rId257" minRId="40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AB16E1B-8C2F-4051-A26E-DC9D2FD22937}" dateTime="2020-06-30T17:35:25" maxSheetId="11" userName="DUO81HC" r:id="rId258" minRId="40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02FF679-5F6E-4AAF-8A31-42623E5D4549}" dateTime="2020-06-30T17:42:55" maxSheetId="11" userName="EXTERNAL Nguyen Tuan Duong (Ban Vien, RBVH/EPS45)" r:id="rId259" minRId="4035" maxRId="407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E518806-D4CF-450E-9B85-F5B1FDCE1BEF}" dateTime="2020-06-30T17:44:06" maxSheetId="11" userName="EXTERNAL Nguyen Tuan Duong (Ban Vien, RBVH/EPS45)" r:id="rId260" minRId="4082" maxRId="414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27C9ABF-8257-4CE7-9B6E-9F6A916F74B3}" dateTime="2020-06-30T17:44:34" maxSheetId="11" userName="EXTERNAL Nguyen Tuan Duong (Ban Vien, RBVH/EPS45)" r:id="rId261" minRId="4148" maxRId="41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FDE3051-8E2B-4486-8165-1D7C143D7F21}" dateTime="2020-06-30T17:44:55" maxSheetId="11" userName="EXTERNAL Nguyen Tuan Duong (Ban Vien, RBVH/EPS45)" r:id="rId262" minRId="4159" maxRId="420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A568F71-2040-44D2-A6FC-3D5CD9B88508}" dateTime="2020-06-30T17:45:02" maxSheetId="11" userName="EXTERNAL Nguyen Tuan Duong (Ban Vien, RBVH/EPS45)" r:id="rId263" minRId="4203" maxRId="42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58CFF20-4E8C-4EBD-8996-5FBF7DCD1B2A}" dateTime="2020-06-30T17:45:18" maxSheetId="11" userName="EXTERNAL Nguyen Tuan Duong (Ban Vien, RBVH/EPS45)" r:id="rId264" minRId="4223" maxRId="425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06F2A6F-EE6A-4151-B157-CD268C36751B}" dateTime="2020-06-30T17:45:23" maxSheetId="11" userName="EXTERNAL Nguyen Tuan Duong (Ban Vien, RBVH/EPS45)" r:id="rId265" minRId="4251" maxRId="426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2074F98-95DE-48DC-B3E2-5040677253B5}" dateTime="2020-06-30T17:45:27" maxSheetId="11" userName="EXTERNAL Do Phu Loc (Ban Vien, RBVH/EPS45)" r:id="rId266" minRId="4265" maxRId="426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169C295-C86D-4953-B794-93D3CE821436}" dateTime="2020-06-30T17:45:28" maxSheetId="11" userName="EXTERNAL Nguyen Tuan Duong (Ban Vien, RBVH/EPS45)" r:id="rId267" minRId="4268" maxRId="428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6A9E68A-1439-466A-A217-77C3C304FDEB}" dateTime="2020-06-30T17:46:42" maxSheetId="11" userName="EXTERNAL Nguyen Tuan Duong (Ban Vien, RBVH/EPS45)" r:id="rId268" minRId="4282" maxRId="429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881C2FE-487E-4246-86D8-B0B3BB363D86}" dateTime="2020-06-30T17:46:45" maxSheetId="11" userName="EXTERNAL Nguyen Tuan Duong (Ban Vien, RBVH/EPS45)" r:id="rId269" minRId="4296" maxRId="43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6422D8D-E00E-47A5-B655-A529FC791166}" dateTime="2020-06-30T17:47:04" maxSheetId="11" userName="EXTERNAL Nguyen Tuan Duong (Ban Vien, RBVH/EPS45)" r:id="rId270" minRId="4314" maxRId="43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E88A572-D63A-495E-B685-AE51308F3F18}" dateTime="2020-06-30T17:47:26" maxSheetId="11" userName="EXTERNAL Nguyen Tuan Duong (Ban Vien, RBVH/EPS45)" r:id="rId271" minRId="4328" maxRId="434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EB9A622-CB52-46B4-9538-FF716CC312B1}" dateTime="2020-06-30T17:47:54" maxSheetId="11" userName="EXTERNAL Nguyen Tuan Duong (Ban Vien, RBVH/EPS45)" r:id="rId272" minRId="4344" maxRId="435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24E88D0-965F-47B9-AAB5-785569EA4DDE}" dateTime="2020-06-30T17:48:06" maxSheetId="11" userName="EXTERNAL Do Phu Loc (Ban Vien, RBVH/EPS45)" r:id="rId273" minRId="436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E2798D9-09DC-4D0A-9713-593396E086AD}" dateTime="2020-06-30T17:48:13" maxSheetId="11" userName="EXTERNAL Nguyen Tuan Duong (Ban Vien, RBVH/EPS45)" r:id="rId27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AB50965-1BFF-4155-9296-65A116C9C505}" dateTime="2020-06-30T17:48:31" maxSheetId="11" userName="EXTERNAL Nguyen Tuan Duong (Ban Vien, RBVH/EPS45)" r:id="rId27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AB84A1C-C80E-484D-9270-38F5391F1EAB}" dateTime="2020-06-30T17:48:37" maxSheetId="11" userName="EXTERNAL Nguyen Tuan Duong (Ban Vien, RBVH/EPS45)" r:id="rId27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A289DF4-1FC4-4A97-A21A-A10C3D74670A}" dateTime="2020-06-30T17:49:38" maxSheetId="11" userName="EXTERNAL Nguyen Tuan Duong (Ban Vien, RBVH/EPS45)" r:id="rId27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22929E1-B144-4E0D-8CE7-18672CB268E3}" dateTime="2020-06-30T17:51:02" maxSheetId="11" userName="EXTERNAL Nguyen Tuan Duong (Ban Vien, RBVH/EPS45)" r:id="rId278" minRId="4369" maxRId="438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A112795-778A-450B-8492-778070344AEF}" dateTime="2020-06-30T17:51:06" maxSheetId="11" userName="EXTERNAL Nguyen Tuan Duong (Ban Vien, RBVH/EPS45)" r:id="rId279" minRId="4384" maxRId="438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B470EC5-C2E4-4A3C-929F-50F52222E154}" dateTime="2020-06-30T17:51:12" maxSheetId="11" userName="EXTERNAL Nguyen Tuan Duong (Ban Vien, RBVH/EPS45)" r:id="rId28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455C1DA-E35D-4E2C-922D-9AC7A7C238F6}" dateTime="2020-06-30T17:51:47" maxSheetId="11" userName="EXTERNAL Do Phu Loc (Ban Vien, RBVH/EPS45)" r:id="rId281" minRId="439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9AD5863-5DAD-4E21-A695-ED060F1CEDA2}" dateTime="2020-06-30T17:53:23" maxSheetId="11" userName="EXTERNAL Do Phu Loc (Ban Vien, RBVH/EPS45)" r:id="rId28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54EB547-5ACD-49E7-B3F2-DCBE6FFA9463}" dateTime="2020-06-30T17:56:04" maxSheetId="11" userName="EXTERNAL Nguyen Tuan Duong (Ban Vien, RBVH/EPS45)" r:id="rId28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AFD5C06-CD4A-47C4-A444-9F3C1816AC00}" dateTime="2020-06-30T18:11:26" maxSheetId="11" userName="DUO81HC" r:id="rId284" minRId="4397" maxRId="44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BD255AA-1A60-4640-B075-41EA5E5538ED}" dateTime="2020-06-30T18:12:03" maxSheetId="11" userName="DUO81HC" r:id="rId285" minRId="4406" maxRId="44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4EAF1CB-0966-478E-B22C-930EAAB63C09}" dateTime="2020-06-30T18:37:18" maxSheetId="11" userName="DUO81HC" r:id="rId286" minRId="4410" maxRId="44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D5E4B98-2C0B-4624-ABAE-09F126B1016D}" dateTime="2020-06-30T18:40:11" maxSheetId="11" userName="DUO81HC" r:id="rId287" minRId="4416" maxRId="44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2A293A7-6305-48CE-976B-6C3F61340C28}" dateTime="2020-06-30T18:43:59" maxSheetId="11" userName="DUO81HC" r:id="rId28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FD4C2CE-B52E-44EF-B9D2-249ABDD89801}" dateTime="2020-06-30T18:44:16" maxSheetId="11" userName="DUO81HC" r:id="rId28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96FF220-FE82-4002-98AF-EB491CD597D2}" dateTime="2020-06-30T18:57:22" maxSheetId="11" userName="EXTERNAL Nguyen Tai Hau (Ban Vien, RBVH/EPS45)" r:id="rId290" minRId="4427" maxRId="44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BCA0B00-1215-4AEE-B998-0DF21F1C7DB1}" dateTime="2020-06-30T18:59:48" maxSheetId="11" userName="EXTERNAL Nguyen Tai Hau (Ban Vien, RBVH/EPS45)" r:id="rId291" minRId="4432" maxRId="443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C21891C-E5D0-494C-8AC9-09844CB39447}" dateTime="2020-06-30T19:01:18" maxSheetId="11" userName="EXTERNAL Nguyen Tai Hau (Ban Vien, RBVH/EPS45)" r:id="rId292" minRId="4440" maxRId="446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8180B23-976D-4190-9D48-50ADDF53E2E5}" dateTime="2020-06-30T19:05:43" maxSheetId="11" userName="EXTERNAL Nguyen Tai Hau (Ban Vien, RBVH/EPS45)" r:id="rId293" minRId="4470" maxRId="447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FE1A9DD-4527-46E8-A450-3A6CFAAC5467}" dateTime="2020-06-30T19:05:45" maxSheetId="11" userName="DUO81HC" r:id="rId29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468058B-78F6-4E8F-8496-A3E5E505CA1D}" dateTime="2020-07-01T08:27:23" maxSheetId="11" userName="EXTERNAL Nguyen Tuan Duong (Ban Vien, RBVH/EPS45)" r:id="rId295" minRId="4477" maxRId="448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8EEEDCF-1A81-4682-9AD0-266526DFB6C8}" dateTime="2020-07-01T08:27:24" maxSheetId="11" userName="EXTERNAL Nguyen Tuan Duong (Ban Vien, RBVH/EPS45)" r:id="rId29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2E69C5B-940B-4078-B14E-1978C168ECA9}" dateTime="2020-07-01T08:27:25" maxSheetId="11" userName="EXTERNAL Nguyen Tuan Duong (Ban Vien, RBVH/EPS45)" r:id="rId29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56F318F-17A2-4F78-B29F-B457CB34FD88}" dateTime="2020-07-01T08:27:48" maxSheetId="11" userName="EXTERNAL Nguyen Tuan Duong (Ban Vien, RBVH/EPS45)" r:id="rId298" minRId="4492" maxRId="449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B1B8867-F2E3-4EE0-B978-640AFBA5F3DD}" dateTime="2020-07-01T08:27:56" maxSheetId="11" userName="EXTERNAL Nguyen Tuan Duong (Ban Vien, RBVH/EPS45)" r:id="rId29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6315522-86A1-46D0-B9F7-B2D2FBF6901F}" dateTime="2020-07-01T08:27:57" maxSheetId="11" userName="EXTERNAL Nguyen Tuan Duong (Ban Vien, RBVH/EPS45)" r:id="rId30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6E40F20-EFB7-4EB0-B48C-E5F1808F9058}" dateTime="2020-07-01T08:28:31" maxSheetId="11" userName="EXTERNAL Nguyen Tuan Duong (Ban Vien, RBVH/EPS45)" r:id="rId301" minRId="4502" maxRId="450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9E85E4B-E854-4527-A5D6-92DFD67DD792}" dateTime="2020-07-01T08:28:32" maxSheetId="11" userName="EXTERNAL Nguyen Tuan Duong (Ban Vien, RBVH/EPS45)" r:id="rId30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D59DBA3-1C50-41E3-8B8A-D95BC021E8F9}" dateTime="2020-07-01T08:28:33" maxSheetId="11" userName="EXTERNAL Nguyen Tuan Duong (Ban Vien, RBVH/EPS45)" r:id="rId3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A5C408E-95EF-427B-AA51-7FAD3106292C}" dateTime="2020-07-01T08:28:55" maxSheetId="11" userName="EXTERNAL Nguyen Tuan Duong (Ban Vien, RBVH/EPS45)" r:id="rId30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B2D62ED-A885-4A67-A5AE-1430FF124601}" dateTime="2020-07-01T08:29:17" maxSheetId="11" userName="EXTERNAL Nguyen Tuan Duong (Ban Vien, RBVH/EPS45)" r:id="rId3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0D8C63F-CBE1-49BE-952D-A7B403C3B8F0}" dateTime="2020-07-01T08:29:47" maxSheetId="11" userName="EXTERNAL Nguyen Tuan Duong (Ban Vien, RBVH/EPS45)" r:id="rId306" minRId="4517" maxRId="45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0285361-F3B3-4D28-AB2E-878765C4C6ED}" dateTime="2020-07-01T08:29:58" maxSheetId="11" userName="EXTERNAL Nguyen Tuan Duong (Ban Vien, RBVH/EPS45)" r:id="rId307" minRId="4521" maxRId="463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FE5F2F6-85B3-4A03-864B-EFDDD347FBDC}" dateTime="2020-07-01T08:29:59" maxSheetId="11" userName="EXTERNAL Nguyen Tuan Duong (Ban Vien, RBVH/EPS45)" r:id="rId30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EF18B89-A409-4D15-A514-0FE636C5B777}" dateTime="2020-07-01T08:29:59" maxSheetId="11" userName="EXTERNAL Nguyen Tuan Duong (Ban Vien, RBVH/EPS45)" r:id="rId30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9FAD81C-EAF7-4FE2-93EB-50D6406AE220}" dateTime="2020-07-01T08:30:00" maxSheetId="11" userName="EXTERNAL Nguyen Tuan Duong (Ban Vien, RBVH/EPS45)" r:id="rId31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0CF9C8D-087D-4082-B993-D3E63E5C55EB}" dateTime="2020-07-01T08:30:00" maxSheetId="11" userName="EXTERNAL Nguyen Tuan Duong (Ban Vien, RBVH/EPS45)" r:id="rId31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0742E6D-5FCD-4C45-95C8-6847CD38D80C}" dateTime="2020-07-01T08:30:00" maxSheetId="11" userName="EXTERNAL Nguyen Tuan Duong (Ban Vien, RBVH/EPS45)" r:id="rId31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7A9F300-7486-4906-A57A-940A2D924205}" dateTime="2020-07-01T08:30:00" maxSheetId="11" userName="EXTERNAL Nguyen Tuan Duong (Ban Vien, RBVH/EPS45)" r:id="rId3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01C5F33-6267-4F68-A862-8B260AD04833}" dateTime="2020-07-01T08:30:01" maxSheetId="11" userName="EXTERNAL Nguyen Tuan Duong (Ban Vien, RBVH/EPS45)" r:id="rId3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8AB7D5C-675C-4012-B846-B03BF3F0F8B3}" dateTime="2020-07-01T08:30:01" maxSheetId="11" userName="EXTERNAL Nguyen Tuan Duong (Ban Vien, RBVH/EPS45)" r:id="rId31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8DF6FFF-3E50-4D86-932E-EA33AE9FCA4B}" dateTime="2020-07-01T08:30:01" maxSheetId="11" userName="EXTERNAL Nguyen Tuan Duong (Ban Vien, RBVH/EPS45)" r:id="rId31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AA7B5E3-4530-4A15-9DDE-EAFACDFC55C9}" dateTime="2020-07-01T08:30:12" maxSheetId="11" userName="EXTERNAL Nguyen Tuan Duong (Ban Vien, RBVH/EPS45)" r:id="rId31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19C66A5-CE86-4274-8296-6C5BB719261D}" dateTime="2020-07-01T08:30:43" maxSheetId="11" userName="EXTERNAL Nguyen Tuan Duong (Ban Vien, RBVH/EPS45)" r:id="rId3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6796A45-4DFC-424E-97FD-5AEB2AB3C983}" dateTime="2020-07-01T08:30:46" maxSheetId="11" userName="EXTERNAL Nguyen Tuan Duong (Ban Vien, RBVH/EPS45)" r:id="rId31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4B8E1A6-A8FD-4808-946B-24D3AF045BCA}" dateTime="2020-07-01T08:31:00" maxSheetId="11" userName="EXTERNAL Nguyen Tuan Duong (Ban Vien, RBVH/EPS45)" r:id="rId320" minRId="4658" maxRId="47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89EF04A-8BFA-44C5-9A06-CB34D4E24A9A}" dateTime="2020-07-01T08:31:10" maxSheetId="11" userName="EXTERNAL Do Anh Huy (Ban Vien Company, RBVH/EPS45)" r:id="rId321" minRId="4704" maxRId="471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E55E397-CC03-499A-B106-683722B5C1DA}" dateTime="2020-07-01T08:31:36" maxSheetId="11" userName="EXTERNAL Nguyen Tuan Duong (Ban Vien, RBVH/EPS45)" r:id="rId322" minRId="4714" maxRId="472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68DC841-18C6-40F5-AF4E-4DF3A8C86DF0}" dateTime="2020-07-01T08:31:41" maxSheetId="11" userName="EXTERNAL Nguyen Tuan Duong (Ban Vien, RBVH/EPS45)" r:id="rId32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390E6DF-A06C-47C9-A4E3-26C6EC2099BE}" dateTime="2020-07-01T08:31:48" maxSheetId="11" userName="EXTERNAL Nguyen Tuan Duong (Ban Vien, RBVH/EPS45)" r:id="rId32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3B5236A-EFFE-46A8-B342-A8105775249C}" dateTime="2020-07-01T08:32:18" maxSheetId="11" userName="EXTERNAL Nguyen Tuan Duong (Ban Vien, RBVH/EPS45)" r:id="rId32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98F4A56-8D24-41F8-A43D-9832F755301B}" dateTime="2020-07-01T08:32:19" maxSheetId="11" userName="EXTERNAL Nguyen Tuan Duong (Ban Vien, RBVH/EPS45)" r:id="rId32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0EA3DD8-92F6-4098-BC87-96DA5F62E0D4}" dateTime="2020-07-01T09:03:44" maxSheetId="11" userName="EXTERNAL Nguyen Tuan Duong (Ban Vien, RBVH/EPS45)" r:id="rId327" minRId="4733" maxRId="474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7E0B79D-9936-48AC-9D70-C15EC0FAC6FA}" dateTime="2020-07-01T09:03:47" maxSheetId="11" userName="EXTERNAL Nguyen Tuan Duong (Ban Vien, RBVH/EPS45)" r:id="rId328" minRId="4747" maxRId="474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2F70846-F64A-4BE0-83F7-2ED3FD177735}" dateTime="2020-07-01T09:31:51" maxSheetId="11" userName="EXTERNAL Do Anh Huy (Ban Vien Company, RBVH/EPS45)" r:id="rId329" minRId="4749" maxRId="475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54EB97E-2BA9-42AA-AB86-AE37043F0953}" dateTime="2020-07-01T09:33:42" maxSheetId="11" userName="EXTERNAL Nguyen Tuan Duong (Ban Vien, RBVH/EPS45)" r:id="rId3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AFB8AF0-FE11-4DAF-BD53-48F2AC4E2148}" dateTime="2020-07-01T09:34:52" maxSheetId="11" userName="EXTERNAL Nguyen Tuan Duong (Ban Vien, RBVH/EPS45)" r:id="rId331" minRId="4762" maxRId="476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25EBE8C-A54F-4B01-A305-E3A96B49C8B8}" dateTime="2020-07-01T09:35:09" maxSheetId="11" userName="EXTERNAL Nguyen Tuan Duong (Ban Vien, RBVH/EPS45)" r:id="rId332" minRId="476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EC75F63-75B8-456C-9810-BE89AABDC1E7}" dateTime="2020-07-01T09:40:42" maxSheetId="11" userName="HGY7HC" r:id="rId33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01D8886-E918-4CC0-85FD-DDB028A458B6}" dateTime="2020-07-01T09:46:08" maxSheetId="11" userName="HGY7HC" r:id="rId334" minRId="4773" maxRId="478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DFADCE8-25F8-4895-A224-1698D993FB05}" dateTime="2020-07-01T09:49:54" maxSheetId="11" userName="HGY7HC" r:id="rId335" minRId="4784" maxRId="47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76FC378-55EC-46D9-B877-63979C2F354C}" dateTime="2020-07-01T09:51:05" maxSheetId="11" userName="EXTERNAL Do Anh Huy (Ban Vien Company, RBVH/EPS45)" r:id="rId336" minRId="4790" maxRId="479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69D9CC3-999A-40C2-90C3-2391154D0B8E}" dateTime="2020-07-01T10:13:45" maxSheetId="11" userName="EXTERNAL Nguyen Tuan Duong (Ban Vien, RBVH/EPS45)" r:id="rId33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C6D7ED6-FEE4-4B65-B70A-652AC7D44E9E}" dateTime="2020-07-01T10:14:30" maxSheetId="11" userName="EXTERNAL Nguyen Tuan Duong (Ban Vien, RBVH/EPS45)" r:id="rId338" minRId="4802" maxRId="481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97D5EFA-05D2-43D7-8827-63443BA93421}" dateTime="2020-07-01T10:18:35" maxSheetId="11" userName="gup7hc" r:id="rId339" minRId="4822" maxRId="482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23A3109-ABE6-464E-82B5-8D4D953C7C8A}" dateTime="2020-07-01T10:19:02" maxSheetId="11" userName="gup7hc" r:id="rId340" minRId="4824" maxRId="482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B6600E2-1CE7-435C-9C9D-FAD92A534F93}" dateTime="2020-07-01T10:25:05" maxSheetId="11" userName="EXTERNAL Nguyen Tuan Duong (Ban Vien, RBVH/EPS45)" r:id="rId341" minRId="4826" maxRId="48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C6C8BD1-6B7A-404F-AAB5-4337D1D553D3}" dateTime="2020-07-01T10:27:08" maxSheetId="11" userName="EXTERNAL Nguyen Tuan Duong (Ban Vien, RBVH/EPS45)" r:id="rId342" minRId="4838" maxRId="484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D1AD8DD-4868-45B1-AB21-986B34AC4344}" dateTime="2020-07-01T10:28:17" maxSheetId="11" userName="EXTERNAL Nguyen Tuan Duong (Ban Vien, RBVH/EPS45)" r:id="rId343" minRId="4841" maxRId="49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0817D88-1384-4AAF-97FD-E63244C98A48}" dateTime="2020-07-01T10:28:26" maxSheetId="11" userName="EXTERNAL Nguyen Tuan Duong (Ban Vien, RBVH/EPS45)" r:id="rId344" minRId="4933" maxRId="496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08F5FB0-1F85-47C4-B892-DDF5A47DFE19}" dateTime="2020-07-01T10:28:47" maxSheetId="11" userName="EXTERNAL Nguyen Tuan Duong (Ban Vien, RBVH/EPS45)" r:id="rId345" minRId="4963" maxRId="50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3231B72-8A31-40BE-AA54-DD9768EA4929}" dateTime="2020-07-01T10:29:31" maxSheetId="11" userName="EXTERNAL Nguyen Tuan Duong (Ban Vien, RBVH/EPS45)" r:id="rId346" minRId="5010" maxRId="51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F5F7E72-9E58-48BC-AF35-8A00D076DE9F}" dateTime="2020-07-01T10:29:36" maxSheetId="11" userName="EXTERNAL Nguyen Tuan Duong (Ban Vien, RBVH/EPS45)" r:id="rId34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9EECCFB-26D0-469B-BE04-849669D142E3}" dateTime="2020-07-01T10:29:42" maxSheetId="11" userName="EXTERNAL Nguyen Tuan Duong (Ban Vien, RBVH/EPS45)" r:id="rId34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EC199DF-DEFB-4DC3-81B0-2D6047C88D94}" dateTime="2020-07-01T10:30:06" maxSheetId="11" userName="EXTERNAL Nguyen Tuan Duong (Ban Vien, RBVH/EPS45)" r:id="rId34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A84A9D0-980A-4C26-B74A-8F6C67AB8832}" dateTime="2020-07-01T10:30:58" maxSheetId="11" userName="EXTERNAL Nguyen Tuan Duong (Ban Vien, RBVH/EPS45)" r:id="rId350" minRId="5129" maxRId="515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58B536A-EC27-43D2-BD48-BC36A477C39E}" dateTime="2020-07-01T10:31:03" maxSheetId="11" userName="EXTERNAL Nguyen Tuan Duong (Ban Vien, RBVH/EPS45)" r:id="rId351" minRId="5161" maxRId="517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266F862-1C53-4C81-9852-BC12EDDC9059}" dateTime="2020-07-01T10:31:08" maxSheetId="11" userName="EXTERNAL Nguyen Tuan Duong (Ban Vien, RBVH/EPS45)" r:id="rId352" minRId="5176" maxRId="52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3EE8FBA-F72E-46FC-8F1A-869AE3D6F961}" dateTime="2020-07-01T10:31:27" maxSheetId="11" userName="EXTERNAL Nguyen Tuan Duong (Ban Vien, RBVH/EPS45)" r:id="rId353" minRId="5236" maxRId="526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ABFEE25-670D-4A6A-B507-168385D32CB9}" dateTime="2020-07-01T10:31:57" maxSheetId="11" userName="EXTERNAL Nguyen Tuan Duong (Ban Vien, RBVH/EPS45)" r:id="rId354" minRId="5268" maxRId="528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56B15AB-3A81-4CB5-A739-4718D381BF95}" dateTime="2020-07-01T10:32:36" maxSheetId="11" userName="EXTERNAL Nguyen Tuan Duong (Ban Vien, RBVH/EPS45)" r:id="rId355" minRId="5283" maxRId="529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2F4164F-FC77-4719-98D3-B0009E1FEB4D}" dateTime="2020-07-01T10:33:14" maxSheetId="11" userName="EXTERNAL Nguyen Tuan Duong (Ban Vien, RBVH/EPS45)" r:id="rId356" minRId="5298" maxRId="531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B1B3AB7-F6F3-4B1A-9676-E2D72FC7BD30}" dateTime="2020-07-01T10:33:24" maxSheetId="11" userName="EXTERNAL Nguyen Tuan Duong (Ban Vien, RBVH/EPS45)" r:id="rId357" minRId="5316" maxRId="53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1B40D63-1FF1-44E0-A646-772ADFA9E792}" dateTime="2020-07-01T10:33:51" maxSheetId="11" userName="EXTERNAL Nguyen Tuan Duong (Ban Vien, RBVH/EPS45)" r:id="rId358" minRId="5331" maxRId="534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19CBB50-B64C-4EE2-9F96-514CA8752884}" dateTime="2020-07-01T10:34:16" maxSheetId="11" userName="EXTERNAL Nguyen Tuan Duong (Ban Vien, RBVH/EPS45)" r:id="rId3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009AEA9-5293-4C18-A389-9C99BBAAEB2F}" dateTime="2020-07-01T10:34:30" maxSheetId="11" userName="EXTERNAL Nguyen Tuan Duong (Ban Vien, RBVH/EPS45)" r:id="rId36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C91F129-AFD3-4DF3-B211-B2E2545B6070}" dateTime="2020-07-01T10:35:42" maxSheetId="11" userName="EXTERNAL Nguyen Tuan Duong (Ban Vien, RBVH/EPS45)" r:id="rId36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41CBF6F-4D0D-4521-ABA1-3444EBF979D9}" dateTime="2020-07-01T10:36:45" maxSheetId="11" userName="gup7hc" r:id="rId362" minRId="5358" maxRId="53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9E46178-048D-491E-B4FA-AE68598ACD84}" dateTime="2020-07-01T10:37:01" maxSheetId="11" userName="nch7hc" r:id="rId36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A92577A-91A6-46EC-B878-32F3263EA00E}" dateTime="2020-07-01T10:37:10" maxSheetId="11" userName="gup7hc" r:id="rId364" minRId="5364" maxRId="536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0CF851D-5101-414F-BD3D-A02CD57A52D3}" dateTime="2020-07-01T10:37:53" maxSheetId="11" userName="gup7hc" r:id="rId365" minRId="5368" maxRId="537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7D49666-01F3-4009-B1FC-66B7087E0D1F}" dateTime="2020-07-01T10:38:40" maxSheetId="11" userName="EXTERNAL Nguyen Tuan Duong (Ban Vien, RBVH/EPS45)" r:id="rId3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1B5F111-65E0-4B9A-A53A-65EC583526D5}" dateTime="2020-07-01T10:39:00" maxSheetId="11" userName="EXTERNAL Nguyen Tuan Duong (Ban Vien, RBVH/EPS45)" r:id="rId36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DA561EA-CF09-4461-A1F2-7D7FFE4A0AF4}" dateTime="2020-07-01T10:40:40" maxSheetId="11" userName="gup7hc" r:id="rId368" minRId="5381" maxRId="538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0E230F3-73EE-46F6-ACB3-26608474FE56}" dateTime="2020-07-01T10:43:56" maxSheetId="11" userName="gup7hc" r:id="rId369" minRId="538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4695A44-6CB2-4FB9-8AF5-8BD1A0248EBB}" dateTime="2020-07-01T10:44:10" maxSheetId="11" userName="gup7hc" r:id="rId370" minRId="538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F395006-EF39-49E0-B63D-C38256BFED89}" dateTime="2020-07-01T10:44:58" maxSheetId="11" userName="gup7hc" r:id="rId371" minRId="53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18741BC-5EFC-4AAA-A0DB-CB4B93B7AB7B}" dateTime="2020-07-01T10:46:36" maxSheetId="11" userName="gup7hc" r:id="rId372" minRId="538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4865EB9-A5C3-46C8-9B1B-7F8F24681FE6}" dateTime="2020-07-01T10:59:05" maxSheetId="11" userName="EXTERNAL Nguyen Duy Bang (Ban Vien, RBVH/EPS45)" r:id="rId373" minRId="5389" maxRId="539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2FF4E4E-964E-4876-9F05-B62CDE000DE2}" dateTime="2020-07-01T11:07:46" maxSheetId="11" userName="EXTERNAL Nguyen Tuan Duong (Ban Vien, RBVH/EPS45)" r:id="rId374" minRId="5397" maxRId="542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F3C9798-9E40-45AB-9E33-7479DCFE0EF4}" dateTime="2020-07-01T11:08:17" maxSheetId="11" userName="EXTERNAL Nguyen Tuan Duong (Ban Vien, RBVH/EPS45)" r:id="rId375" minRId="5429" maxRId="543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388D2D3-3990-4468-ADBF-30146F1DD420}" dateTime="2020-07-01T11:08:29" maxSheetId="11" userName="EXTERNAL Nguyen Tuan Duong (Ban Vien, RBVH/EPS45)" r:id="rId376" minRId="5439" maxRId="544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97E14EF-4C1B-418C-86D7-F12103F8E6DC}" dateTime="2020-07-01T11:09:08" maxSheetId="11" userName="EXTERNAL Nguyen Tuan Duong (Ban Vien, RBVH/EPS45)" r:id="rId37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238365C-E995-40A1-9587-8CE9D5D9A2CD}" dateTime="2020-07-01T11:21:10" maxSheetId="11" userName="EXTERNAL Nguyen Tai Hau (Ban Vien, RBVH/EPS45)" r:id="rId378" minRId="5445" maxRId="547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2E419E6-738A-4D48-9691-A2821E7284FA}" dateTime="2020-07-01T11:53:12" maxSheetId="11" userName="EXTERNAL Nguyen Tuan Duong (Ban Vien, RBVH/EPS45)" r:id="rId379" minRId="5477" maxRId="548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BFE3132-E6BF-4900-8509-32C879FAAB0A}" dateTime="2020-07-01T12:28:29" maxSheetId="11" userName="EXTERNAL Nguyen Duy Bang (Ban Vien, RBVH/EPS45)" r:id="rId380" minRId="5492" maxRId="549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D1E14C6-9E5B-49C3-9E20-07A99DE0D7EE}" dateTime="2020-07-01T12:50:52" maxSheetId="11" userName="EXTERNAL Nguyen Trung Hieu (Ban Vien, RBVH/EPS45)" r:id="rId381" minRId="5498" maxRId="551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83B3B9D-1AA1-452F-9919-56C9814BA48A}" dateTime="2020-07-01T12:51:38" maxSheetId="11" userName="EXTERNAL Nguyen Trung Hieu (Ban Vien, RBVH/EPS45)" r:id="rId382" minRId="5514" maxRId="55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2D1FAF6-B161-4D91-AA6B-39AD7A1D09E2}" dateTime="2020-07-01T12:52:06" maxSheetId="11" userName="EXTERNAL Nguyen Trung Hieu (Ban Vien, RBVH/EPS45)" r:id="rId383" minRId="5523" maxRId="55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CF92C7F-9685-4FAD-A828-9EAC6148C033}" dateTime="2020-07-01T12:52:49" maxSheetId="11" userName="EXTERNAL Nguyen Trung Hieu (Ban Vien, RBVH/EPS45)" r:id="rId38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B38042A-CB85-442A-8F8A-E1B8B904F186}" dateTime="2020-07-01T13:20:42" maxSheetId="11" userName="EXTERNAL Nguyen Kim Thanh (Ban Vien, RBVH/EPS45)" r:id="rId385" minRId="5533" maxRId="55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0A1C94F-0163-4048-80DE-E9CD961A5399}" dateTime="2020-07-01T13:21:13" maxSheetId="11" userName="EXTERNAL Ly Chung (Ban Vien, RBVH/EPS45)" r:id="rId386" minRId="553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643A831-5C24-4DB8-939D-0646A04E924F}" dateTime="2020-07-01T13:21:50" maxSheetId="11" userName="EXTERNAL Nguyen Tuan Duong (Ban Vien, RBVH/EPS45)" r:id="rId3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5E2A327-24A2-4BA6-A71F-C2FB4E7540B0}" dateTime="2020-07-01T13:25:50" maxSheetId="11" userName="EXTERNAL Nguyen Tuan Duong (Ban Vien, RBVH/EPS45)" r:id="rId38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A3BF317-B495-4BB5-8E4A-948F4770191A}" dateTime="2020-07-01T13:26:13" maxSheetId="11" userName="EXTERNAL Nguyen Kim Thanh (Ban Vien, RBVH/EPS45)" r:id="rId389" minRId="5543" maxRId="554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AB0EF71-60F1-4BA7-9D15-587778E4783D}" dateTime="2020-07-01T13:26:14" maxSheetId="11" userName="EXTERNAL Nguyen Tuan Duong (Ban Vien, RBVH/EPS45)" r:id="rId39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EA00324-2B39-4660-87C1-D9667545332F}" dateTime="2020-07-01T13:26:26" maxSheetId="11" userName="EXTERNAL Nguyen Tuan Duong (Ban Vien, RBVH/EPS45)" r:id="rId39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BDA5B3C-4A65-4F45-9261-C8240A998BFD}" dateTime="2020-07-01T13:26:48" maxSheetId="11" userName="EXTERNAL Nguyen Tuan Duong (Ban Vien, RBVH/EPS45)" r:id="rId392" minRId="5550" maxRId="555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C0D3B95-B332-463E-A4A0-A8FD1848B5FE}" dateTime="2020-07-01T13:29:43" maxSheetId="11" userName="nch7hc" r:id="rId39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2840ED6-E2A9-404D-9FA1-9DDFE0C5AC67}" dateTime="2020-07-01T13:32:21" maxSheetId="11" userName="gup7hc" r:id="rId394" minRId="5557" maxRId="55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1C34DCA-1299-445E-AF0A-46F8674E4427}" dateTime="2020-07-01T13:33:30" maxSheetId="11" userName="gup7hc" r:id="rId395" minRId="5562" maxRId="55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DA4BE14-D67C-4FFD-A960-A5504EC9F404}" dateTime="2020-07-01T13:54:07" maxSheetId="11" userName="EXTERNAL Nguyen Tuan Duong (Ban Vien, RBVH/EPS45)" r:id="rId396" minRId="5569" maxRId="557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60BF859-D1D2-48D6-9B32-FA60820EBA31}" dateTime="2020-07-01T13:55:52" maxSheetId="11" userName="EXTERNAL Ly Chung (Ban Vien, RBVH/EPS45)" r:id="rId39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DAB8CE2-88EA-4E4B-8078-2BAE26E396F5}" dateTime="2020-07-01T13:57:52" maxSheetId="11" userName="gup7hc" r:id="rId39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0C24CBC-FAB1-4D2C-A690-C72F42B6C4F3}" dateTime="2020-07-01T14:02:00" maxSheetId="11" userName="EXTERNAL Nguyen Tuan Duong (Ban Vien, RBVH/EPS45)" r:id="rId399" minRId="5584" maxRId="559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B1E54DE-2690-49DE-9A6E-B3C269A716C8}" dateTime="2020-07-01T14:03:03" maxSheetId="11" userName="EXTERNAL Nguyen Tuan Duong (Ban Vien, RBVH/EPS45)" r:id="rId400" minRId="5596" maxRId="560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9A986C8-0F5A-474D-9FA8-14B011872816}" dateTime="2020-07-01T14:04:19" maxSheetId="11" userName="EXTERNAL Nguyen Tuan Duong (Ban Vien, RBVH/EPS45)" r:id="rId401" minRId="5604" maxRId="56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93C5CC2-91AA-4D2B-99AA-0A26EA13B356}" dateTime="2020-07-01T14:07:07" maxSheetId="11" userName="EXTERNAL Nguyen Tuan Duong (Ban Vien, RBVH/EPS45)" r:id="rId402" minRId="5608" maxRId="560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26626A5-4714-41F7-81EA-16DD0FEC1D7C}" dateTime="2020-07-01T14:15:08" maxSheetId="11" userName="EXTERNAL Nguyen Tai Hau (Ban Vien, RBVH/EPS45)" r:id="rId403" minRId="5612" maxRId="56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6362964-765E-43BD-B60B-08B6C80C7031}" dateTime="2020-07-01T14:29:37" maxSheetId="11" userName="EXTERNAL Nguyen Tuan Duong (Ban Vien, RBVH/EPS45)" r:id="rId404" minRId="5631" maxRId="565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B52ED60-5852-442B-98E7-EB1BE3CB7F5E}" dateTime="2020-07-01T14:30:25" maxSheetId="11" userName="EXTERNAL Nguyen Tuan Duong (Ban Vien, RBVH/EPS45)" r:id="rId405" minRId="5653" maxRId="56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39D7CC4-5B8D-430D-839F-324ED98DF287}" dateTime="2020-07-01T14:30:37" maxSheetId="11" userName="EXTERNAL Nguyen Tuan Duong (Ban Vien, RBVH/EPS45)" r:id="rId406" minRId="5655" maxRId="56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8938D07-AA80-4B1C-B1A0-3E55AECC2531}" dateTime="2020-07-01T14:31:02" maxSheetId="11" userName="EXTERNAL Nguyen Tuan Duong (Ban Vien, RBVH/EPS45)" r:id="rId4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80380C1-173C-42C3-92FE-DCFC0D235564}" dateTime="2020-07-01T14:47:04" maxSheetId="11" userName="EXTERNAL Nguyen Tuan Duong (Ban Vien, RBVH/EPS45)" r:id="rId408" minRId="5661" maxRId="567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ADC36F0-76FC-462D-913B-21A2DD91D614}" dateTime="2020-07-01T14:49:24" maxSheetId="11" userName="HGY7HC" r:id="rId409" minRId="5677" maxRId="56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3670D16-5809-4BF4-8ECE-F138654A4704}" dateTime="2020-07-01T14:49:45" maxSheetId="11" userName="EXTERNAL Ly Chung (Ban Vien, RBVH/EPS45)" r:id="rId410" minRId="5690" maxRId="569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7FE4387-11B0-4F8F-B004-E8BC6DC6E52E}" dateTime="2020-07-01T14:56:12" maxSheetId="11" userName="EXTERNAL Phan The Nam (Ban Vien Company, RBVH/EPS45)" r:id="rId41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F4FA9B3-FC14-4681-970B-6252F9A15301}" dateTime="2020-07-01T15:04:30" maxSheetId="11" userName="EXTERNAL Nguyen Tuan Duong (Ban Vien, RBVH/EPS45)" r:id="rId412" minRId="5695" maxRId="569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B4C3870-5CFF-4792-960E-349D7CD1D121}" dateTime="2020-07-01T16:23:47" maxSheetId="11" userName="EXTERNAL Nguyen Tuan Duong (Ban Vien, RBVH/EPS45)" r:id="rId413" minRId="5699" maxRId="570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901AE0A-7BE3-4DDB-BB12-38805FC2A656}" dateTime="2020-07-01T16:23:49" maxSheetId="11" userName="EXTERNAL Nguyen Tuan Duong (Ban Vien, RBVH/EPS45)" r:id="rId414" minRId="570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A0D5CD8-CE85-46E9-9089-808D4563095D}" dateTime="2020-07-01T16:25:25" maxSheetId="11" userName="EXTERNAL Nguyen Tuan Duong (Ban Vien, RBVH/EPS45)" r:id="rId41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743A9F7-D36A-4655-9820-E300BFED9CE2}" dateTime="2020-07-01T16:25:30" maxSheetId="11" userName="EXTERNAL Nguyen Tuan Duong (Ban Vien, RBVH/EPS45)" r:id="rId41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6249C02-EDF4-4CB4-916C-3C760ADF68E3}" dateTime="2020-07-01T16:25:34" maxSheetId="11" userName="EXTERNAL Nguyen Tuan Duong (Ban Vien, RBVH/EPS45)" r:id="rId41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2FF9755-AF0B-4215-AF63-83724DEA1B83}" dateTime="2020-07-01T16:28:26" maxSheetId="11" userName="EXTERNAL Nguyen Tuan Duong (Ban Vien, RBVH/EPS45)" r:id="rId4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9DCBE0B-6901-4810-B683-EC9F43CE20A9}" dateTime="2020-07-01T16:44:13" maxSheetId="11" userName="EXTERNAL Nguyen Tuan Duong (Ban Vien, RBVH/EPS45)" r:id="rId419" minRId="5718" maxRId="572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DD75B42-8D72-4137-8A3B-A520B16F4C85}" dateTime="2020-07-01T16:44:17" maxSheetId="11" userName="EXTERNAL Nguyen Tuan Duong (Ban Vien, RBVH/EPS45)" r:id="rId4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0889CCB-2262-4D93-AFC3-CCF1D9E097D3}" dateTime="2020-07-01T16:44:26" maxSheetId="11" userName="EXTERNAL Nguyen Tuan Duong (Ban Vien, RBVH/EPS45)" r:id="rId421" minRId="5729" maxRId="57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C591FB2-55DC-4D00-8BAB-D469E8BA8C9B}" dateTime="2020-07-01T16:45:59" maxSheetId="11" userName="EXTERNAL Nguyen Tai Hau (Ban Vien, RBVH/EPS45)" r:id="rId422" minRId="5733" maxRId="575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ED60CB0-DF1B-4F02-9E8E-E02DB3499F58}" dateTime="2020-07-01T16:48:06" maxSheetId="11" userName="DUO81HC" r:id="rId423" minRId="575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7FF9F11-54DF-47DD-AF56-6463CE6A1C51}" dateTime="2020-07-01T16:48:27" maxSheetId="11" userName="DUO81HC" r:id="rId424" minRId="5761" maxRId="576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1BA36D8-4DAF-47EC-98CD-810195AF5E2B}" dateTime="2020-07-01T16:52:05" maxSheetId="11" userName="EXTERNAL Nguyen Tuan Duong (Ban Vien, RBVH/EPS45)" r:id="rId42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BD137B6-894F-4273-9C1A-75F7CB223983}" dateTime="2020-07-01T16:52:13" maxSheetId="11" userName="EXTERNAL Nguyen Tuan Duong (Ban Vien, RBVH/EPS45)" r:id="rId42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D84EE87-C184-46C1-8B69-2CCF1ED52B0E}" dateTime="2020-07-01T16:52:47" maxSheetId="11" userName="DUO81HC" r:id="rId427" minRId="5771" maxRId="577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4C9C213-12AA-4041-82C4-4C81BF4C1AE0}" dateTime="2020-07-01T16:57:42" maxSheetId="11" userName="DUO81HC" r:id="rId428" minRId="577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24ABEE5-0F26-45CA-AD77-C243F3B535A0}" dateTime="2020-07-01T17:00:43" maxSheetId="11" userName="EXTERNAL Nguyen Kim Thanh (Ban Vien, RBVH/EPS45)" r:id="rId429" minRId="5780" maxRId="578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0968C80-48BB-4CFB-BD3A-12989A17F77E}" dateTime="2020-07-01T17:02:29" maxSheetId="11" userName="EXTERNAL Nguyen Kim Thanh (Ban Vien, RBVH/EPS45)" r:id="rId430" minRId="5784" maxRId="578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5BCD82D-1946-43D5-B46F-CA77E1713CFB}" dateTime="2020-07-01T17:03:39" maxSheetId="11" userName="DUO81HC" r:id="rId43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B1D43B9-1CFD-4067-9CB9-BF52851BCE01}" dateTime="2020-07-01T17:06:40" maxSheetId="11" userName="gup7hc" r:id="rId432" minRId="5794" maxRId="579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7EBC305-42C8-431F-90F4-9F37D04EECC5}" dateTime="2020-07-01T17:06:53" maxSheetId="11" userName="gup7hc" r:id="rId433" minRId="5796" maxRId="579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55C5C48-6B09-47CD-BD1E-B90E44F3858D}" dateTime="2020-07-01T17:07:00" maxSheetId="11" userName="gup7hc" r:id="rId434" minRId="5802" maxRId="580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2F45534-5971-4306-8E75-79A8F40A6D40}" dateTime="2020-07-01T17:07:03" maxSheetId="11" userName="gup7hc" r:id="rId4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D45CDEB-656A-43C0-8236-98592CB25744}" dateTime="2020-07-01T17:07:12" maxSheetId="11" userName="gup7hc" r:id="rId436" minRId="58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8B05250-80D5-4ADC-9BBE-DC7C29955C10}" dateTime="2020-07-01T17:08:33" maxSheetId="11" userName="EXTERNAL Nguyen Kim Thanh (Ban Vien, RBVH/EPS45)" r:id="rId437" minRId="5814" maxRId="581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CCB702C-DB48-420B-98B1-80D3E80B8CDF}" dateTime="2020-07-01T17:24:55" maxSheetId="11" userName="EXTERNAL Nguyen Trung Hieu (Ban Vien, RBVH/EPS45)" r:id="rId438" minRId="5820" maxRId="58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B08D5DB-03B5-4EBD-B801-DDA481D92095}" dateTime="2020-07-01T17:25:51" maxSheetId="11" userName="EXTERNAL Nguyen Trung Hieu (Ban Vien, RBVH/EPS45)" r:id="rId439" minRId="5831" maxRId="58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9EED2C2-1A9E-4A46-824B-27F02BCF036F}" dateTime="2020-07-01T17:27:56" maxSheetId="11" userName="EXTERNAL Nguyen Trung Hieu (Ban Vien, RBVH/EPS45)" r:id="rId440" minRId="5854" maxRId="585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B65896C-C411-466D-B3EB-F255E555799C}" dateTime="2020-07-01T17:28:16" maxSheetId="11" userName="EXTERNAL Nguyen Trung Hieu (Ban Vien, RBVH/EPS45)" r:id="rId441" minRId="5858" maxRId="58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B999E48-A28C-46DD-B8C0-067625A039E2}" dateTime="2020-07-01T17:32:35" maxSheetId="11" userName="EXTERNAL Nguyen Trung Hieu (Ban Vien, RBVH/EPS45)" r:id="rId442" minRId="586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AD1E9BE-DFD5-4F1C-9DD1-5734D70550B0}" dateTime="2020-07-01T17:33:21" maxSheetId="11" userName="EXTERNAL Nguyen Trung Hieu (Ban Vien, RBVH/EPS45)" r:id="rId443" minRId="5865" maxRId="58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3290BCB-5E3F-47F7-B319-0B3D452B3ECE}" dateTime="2020-07-01T17:34:10" maxSheetId="11" userName="EXTERNAL Nguyen Trung Hieu (Ban Vien, RBVH/EPS45)" r:id="rId444" minRId="5869" maxRId="587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057726B-F1C7-426C-891B-83215DC2D454}" dateTime="2020-07-01T17:34:29" maxSheetId="11" userName="EXTERNAL Nguyen Trung Hieu (Ban Vien, RBVH/EPS45)" r:id="rId445" minRId="587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4630DA9-D92F-4C89-B61C-FDB53EA324C6}" dateTime="2020-07-01T17:35:50" maxSheetId="11" userName="EXTERNAL Nguyen Trung Hieu (Ban Vien, RBVH/EPS45)" r:id="rId4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1A5D30F-956E-48DC-9F41-8700FF0980F6}" dateTime="2020-07-01T17:38:40" maxSheetId="11" userName="EXTERNAL Nguyen Tuan Duong (Ban Vien, RBVH/EPS45)" r:id="rId44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236AEE4-34B1-472C-9E59-EDAC433949DA}" dateTime="2020-07-01T17:39:55" maxSheetId="11" userName="EXTERNAL Nguyen Trung Hieu (Ban Vien, RBVH/EPS45)" r:id="rId448" minRId="587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9D25D3C-ABB9-4D0F-BBC6-85994D185FCF}" dateTime="2020-07-01T17:42:52" maxSheetId="11" userName="EXTERNAL Nguyen Trung Hieu (Ban Vien, RBVH/EPS45)" r:id="rId449" minRId="5881" maxRId="588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0E9D93B-BDEA-4385-9A48-51B566955546}" dateTime="2020-07-01T17:42:54" maxSheetId="11" userName="EXTERNAL Nguyen Trung Hieu (Ban Vien, RBVH/EPS45)" r:id="rId450" minRId="58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5482048-9D98-4596-8F4C-B8FFAEEC99F2}" dateTime="2020-07-01T17:43:53" maxSheetId="11" userName="EXTERNAL Nguyen Trung Hieu (Ban Vien, RBVH/EPS45)" r:id="rId4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1DABC77-A763-4D9E-9B46-2A63B6AA096A}" dateTime="2020-07-01T17:45:16" maxSheetId="11" userName="EXTERNAL Nguyen Trung Hieu (Ban Vien, RBVH/EPS45)" r:id="rId452" minRId="5892" maxRId="589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75873A2-8D6D-4880-A2FD-6AFC640F5DB1}" dateTime="2020-07-01T17:45:53" maxSheetId="11" userName="EXTERNAL Nguyen Trung Hieu (Ban Vien, RBVH/EPS45)" r:id="rId45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D004A96-68B8-40D7-90CF-71C6723103F1}" dateTime="2020-07-01T17:46:15" maxSheetId="11" userName="EXTERNAL Nguyen Trung Hieu (Ban Vien, RBVH/EPS45)" r:id="rId4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771F5A3-6C74-44EE-86A3-0DB086367419}" dateTime="2020-07-01T17:46:18" maxSheetId="11" userName="EXTERNAL Nguyen Trung Hieu (Ban Vien, RBVH/EPS45)" r:id="rId45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D4752E9-1538-420E-80F1-60B0544D03FA}" dateTime="2020-07-01T17:52:06" maxSheetId="11" userName="EXTERNAL Nguyen Tuan Duong (Ban Vien, RBVH/EPS45)" r:id="rId456" minRId="5900" maxRId="59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8B2500D-1677-4E37-B23B-C873FCDCFA7F}" dateTime="2020-07-01T17:52:15" maxSheetId="11" userName="EXTERNAL Nguyen Tuan Duong (Ban Vien, RBVH/EPS45)" r:id="rId45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15F3DBD-814E-45C5-A9AE-F3F02FD1B982}" dateTime="2020-07-01T17:52:17" maxSheetId="11" userName="HGY7HC" r:id="rId458" minRId="5908" maxRId="592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F130A26-4930-4B48-A6BF-610571C81FD0}" dateTime="2020-07-01T17:52:22" maxSheetId="11" userName="EXTERNAL Nguyen Tuan Duong (Ban Vien, RBVH/EPS45)" r:id="rId4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A41DD70-A92B-4677-983A-15828B70A72D}" dateTime="2020-07-01T17:52:31" maxSheetId="11" userName="EXTERNAL Nguyen Tuan Duong (Ban Vien, RBVH/EPS45)" r:id="rId460" minRId="5926" maxRId="59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4B1C74E-C7CB-4CF8-9A94-8E43AE6EAB5D}" dateTime="2020-07-01T17:52:49" maxSheetId="11" userName="EXTERNAL Nguyen Trung Hieu (Ban Vien, RBVH/EPS45)" r:id="rId461" minRId="5931" maxRId="59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92A468E-8A62-4C0A-BDF2-11C55966F8F0}" dateTime="2020-07-01T17:52:52" maxSheetId="11" userName="EXTERNAL Nguyen Trung Hieu (Ban Vien, RBVH/EPS45)" r:id="rId46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14488FF-7B5B-4E51-91B7-BBFF367474BC}" dateTime="2020-07-01T17:56:32" maxSheetId="11" userName="EXTERNAL Nguyen Trung Hieu (Ban Vien, RBVH/EPS45)" r:id="rId46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C13F647-1271-4AF1-83A9-8B2C61AA0F03}" dateTime="2020-07-01T18:15:08" maxSheetId="11" userName="EXTERNAL Nguyen Duy Bang (Ban Vien, RBVH/EPS45)" r:id="rId464" minRId="5942" maxRId="594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720961A-1D2D-4D46-83CF-BCBC7174AF0F}" dateTime="2020-07-01T18:33:10" maxSheetId="11" userName="DUO81HC" r:id="rId465" minRId="5948" maxRId="59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41386F5-34E8-4332-A0E1-50366C742C21}" dateTime="2020-07-01T19:30:30" maxSheetId="11" userName="EXTERNAL Nguyen Tuan Duong (Ban Vien, RBVH/EPS45)" r:id="rId466" minRId="5959" maxRId="596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126DC16-5C0E-40D3-99B0-975F700FEF6E}" dateTime="2020-07-01T19:31:02" maxSheetId="11" userName="EXTERNAL Nguyen Tuan Duong (Ban Vien, RBVH/EPS45)" r:id="rId467" minRId="5964" maxRId="60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6005B2E-B966-4759-AD31-7456C76CEFF6}" dateTime="2020-07-01T19:31:08" maxSheetId="11" userName="EXTERNAL Nguyen Tuan Duong (Ban Vien, RBVH/EPS45)" r:id="rId468" minRId="6030" maxRId="60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3D25B97-0B56-46CD-BB36-83C99CFBDDCC}" dateTime="2020-07-01T19:31:38" maxSheetId="11" userName="EXTERNAL Nguyen Tuan Duong (Ban Vien, RBVH/EPS45)" r:id="rId469" minRId="6036" maxRId="603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1B87C41-C879-43EE-82F2-4757B55F6C68}" dateTime="2020-07-01T19:31:39" maxSheetId="11" userName="EXTERNAL Nguyen Tuan Duong (Ban Vien, RBVH/EPS45)" r:id="rId47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0959A09-A8CC-41CB-8FCD-D10F2BBD1A1F}" dateTime="2020-07-01T19:31:57" maxSheetId="11" userName="EXTERNAL Nguyen Tuan Duong (Ban Vien, RBVH/EPS45)" r:id="rId471" minRId="6043" maxRId="605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91E3C11-53AD-4FC6-8FF8-FE501EA8A58D}" dateTime="2020-07-01T19:37:37" maxSheetId="11" userName="nch7hc" r:id="rId47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5BD262C-E423-4D66-8684-5FCBD1A829CE}" dateTime="2020-07-01T19:40:25" maxSheetId="11" userName="EXTERNAL Nguyen Tuan Duong (Ban Vien, RBVH/EPS45)" r:id="rId47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BDC8115-BE2A-49D1-ACD3-FF3CE716478A}" dateTime="2020-07-01T19:40:47" maxSheetId="11" userName="EXTERNAL Nguyen Tuan Duong (Ban Vien, RBVH/EPS45)" r:id="rId47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42DE505-D6C9-4ADE-A4D6-E71805D6444A}" dateTime="2020-07-02T09:50:47" maxSheetId="11" userName="EXTERNAL Ly Chung (Ban Vien, RBVH/EPS45)" r:id="rId475" minRId="6062" maxRId="607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F7F14D9-2F43-445F-B32F-3A6C1FD47A93}" dateTime="2020-07-02T09:52:42" maxSheetId="11" userName="EXTERNAL Phan The Nam (Ban Vien Company, RBVH/EPS45)" r:id="rId476" minRId="6074" maxRId="609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05E5778-FE9A-44B6-A1ED-07DB09286DEB}" dateTime="2020-07-02T10:00:03" maxSheetId="11" userName="EXTERNAL Nguyen Trung Hieu (Ban Vien, RBVH/EPS45)" r:id="rId477" minRId="6093" maxRId="609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EBFE93F-DA6E-4A9C-A6C9-548D702EC3C9}" dateTime="2020-07-02T10:01:35" maxSheetId="11" userName="EXTERNAL Phan The Nam (Ban Vien Company, RBVH/EPS45)" r:id="rId478" minRId="609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2BAFBAD-E394-432C-91E5-4E2D64BC20AC}" dateTime="2020-07-02T10:02:40" maxSheetId="11" userName="EXTERNAL Nguyen Trung Hieu (Ban Vien, RBVH/EPS45)" r:id="rId47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AA0B3CD-E3D4-4125-AB18-C996B57BBACB}" dateTime="2020-07-02T10:07:15" maxSheetId="11" userName="EXTERNAL Nguyen Trung Hieu (Ban Vien, RBVH/EPS45)" r:id="rId480" minRId="6103" maxRId="61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FA0F7DC-0927-435D-AEBE-D1B80EC89515}" dateTime="2020-07-02T10:07:39" maxSheetId="11" userName="EXTERNAL Nguyen Trung Hieu (Ban Vien, RBVH/EPS45)" r:id="rId48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0D4ADD7-8363-4B1B-87AA-FE8C80973900}" dateTime="2020-07-02T10:09:36" maxSheetId="11" userName="EXTERNAL Nguyen Trung Hieu (Ban Vien, RBVH/EPS45)" r:id="rId482" minRId="6110" maxRId="61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96797E8-E2B0-47CA-8CE3-6909B4508130}" dateTime="2020-07-02T10:09:51" maxSheetId="11" userName="EXTERNAL Nguyen Trung Hieu (Ban Vien, RBVH/EPS45)" r:id="rId483" minRId="611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E6CFB0B-2057-48B8-B083-5E2BB1E5E10E}" dateTime="2020-07-02T10:14:19" maxSheetId="11" userName="EXTERNAL Ly Chung (Ban Vien, RBVH/EPS45)" r:id="rId484" minRId="6118" maxRId="61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3C281C4-2A97-4227-BD03-4C6023306994}" dateTime="2020-07-02T10:19:11" maxSheetId="11" userName="gup7hc" r:id="rId48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C5612E3-0077-4A3E-B88F-C180A2F8810A}" dateTime="2020-07-02T10:23:57" maxSheetId="11" userName="EXTERNAL Phan The Nam (Ban Vien Company, RBVH/EPS45)" r:id="rId48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1B1FAD2-E1A5-47E0-8481-82D0EC613975}" dateTime="2020-07-02T10:44:08" maxSheetId="11" userName="EXTERNAL Do Phu Loc (Ban Vien, RBVH/EPS45)" r:id="rId487" minRId="6132" maxRId="613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F28CBCA-3175-480C-918C-0C3758F12054}" dateTime="2020-07-02T11:10:33" maxSheetId="11" userName="EXTERNAL Nguyen Tai Hau (Ban Vien, RBVH/EPS45)" r:id="rId48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7AC1665-C26C-41EC-BA87-85E164315694}" dateTime="2020-07-02T11:12:20" maxSheetId="11" userName="EXTERNAL Nguyen Tai Hau (Ban Vien, RBVH/EPS45)" r:id="rId489" minRId="6139" maxRId="625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6280E24-2A15-41EC-A9FF-3E80F631F60F}" dateTime="2020-07-02T11:15:54" maxSheetId="11" userName="EXTERNAL Nguyen Tai Hau (Ban Vien, RBVH/EPS45)" r:id="rId490" minRId="6256" maxRId="630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34C8AEC-339B-4196-87BD-35890114931D}" dateTime="2020-07-02T11:16:42" maxSheetId="11" userName="EXTERNAL Nguyen Tai Hau (Ban Vien, RBVH/EPS45)" r:id="rId491" minRId="6309" maxRId="63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322F445-7796-4838-9CB6-731AC85C9863}" dateTime="2020-07-02T11:20:45" maxSheetId="11" userName="EXTERNAL Nguyen Tuan Duong (Ban Vien, RBVH/EPS45)" r:id="rId492" minRId="6360" maxRId="636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A685003-5B93-4DF5-9C67-D27C8FE48D50}" dateTime="2020-07-02T11:21:00" maxSheetId="11" userName="EXTERNAL Nguyen Tuan Duong (Ban Vien, RBVH/EPS45)" r:id="rId493" minRId="6366" maxRId="636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630DA17-1C35-45D2-91D0-A72E1F621D26}" dateTime="2020-07-02T11:26:49" maxSheetId="11" userName="EXTERNAL Nguyen Tai Hau (Ban Vien, RBVH/EPS45)" r:id="rId494" minRId="6368" maxRId="64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A2E3B3C-74A1-4479-A0A3-E4859442054A}" dateTime="2020-07-02T11:43:52" maxSheetId="11" userName="DUO81HC" r:id="rId495" minRId="6421" maxRId="64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9BA394D-2790-40D9-85BC-EE2B2B86703C}" dateTime="2020-07-02T11:44:07" maxSheetId="11" userName="DUO81HC" r:id="rId496" minRId="64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EFE72AD-E622-416F-B807-AEA3946A4A79}" dateTime="2020-07-02T11:44:25" maxSheetId="11" userName="DUO81HC" r:id="rId497" minRId="64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BB68A0D-BFB8-404C-88C3-5729B030792E}" dateTime="2020-07-02T11:59:30" maxSheetId="11" userName="EXTERNAL Nguyen Tuan Duong (Ban Vien, RBVH/EPS45)" r:id="rId498" minRId="6430" maxRId="644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3F62B57-B658-441E-A990-676E4A06C816}" dateTime="2020-07-02T12:00:01" maxSheetId="11" userName="EXTERNAL Nguyen Tuan Duong (Ban Vien, RBVH/EPS45)" r:id="rId499" minRId="6444" maxRId="644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A159128-B1CD-480B-AB7E-4B0BC74E3DFD}" dateTime="2020-07-02T12:34:02" maxSheetId="11" userName="HGY7HC" r:id="rId500" minRId="6448" maxRId="64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8456282-8A6F-468A-BAD7-67AB2239C62A}" dateTime="2020-07-02T13:30:46" maxSheetId="11" userName="EXTERNAL Phan The Nam (Ban Vien Company, RBVH/EPS45)" r:id="rId501" minRId="64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3F227E8-6016-4A92-A6F5-586E7F64EE9A}" dateTime="2020-07-02T13:41:35" maxSheetId="11" userName="EXTERNAL Do Phu Loc (Ban Vien, RBVH/EPS45)" r:id="rId502" minRId="6462" maxRId="647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E9760BF-E7F9-42AF-8818-D35ACB973A53}" dateTime="2020-07-02T13:43:56" maxSheetId="11" userName="EXTERNAL Nguyen Trung Hieu (Ban Vien, RBVH/EPS45)" r:id="rId503" minRId="6474" maxRId="65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946CD2E-3911-4719-9CCB-7D7694B74145}" dateTime="2020-07-02T13:44:56" maxSheetId="11" userName="EXTERNAL Nguyen Trung Hieu (Ban Vien, RBVH/EPS45)" r:id="rId504" minRId="6516" maxRId="651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B3FFB99-2AA9-4E03-8677-7A3EF140F276}" dateTime="2020-07-02T13:45:03" maxSheetId="11" userName="EXTERNAL Nguyen Trung Hieu (Ban Vien, RBVH/EPS45)" r:id="rId505" minRId="652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5534687-E299-4295-A23E-DB91AFEA1B25}" dateTime="2020-07-02T13:45:09" maxSheetId="11" userName="EXTERNAL Nguyen Trung Hieu (Ban Vien, RBVH/EPS45)" r:id="rId506" minRId="652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9C263D5-D0B0-4362-8FD3-8CB2B0B0B032}" dateTime="2020-07-02T13:47:57" maxSheetId="11" userName="EXTERNAL Nguyen Trung Hieu (Ban Vien, RBVH/EPS45)" r:id="rId5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6CD1CB2-973B-4786-BC0D-5B0F4D1CA2A5}" dateTime="2020-07-02T13:50:45" maxSheetId="11" userName="EXTERNAL Ly Chung (Ban Vien, RBVH/EPS45)" r:id="rId508" minRId="6530" maxRId="653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1DFC554-8A4C-4AB0-A320-1009917C8B9F}" dateTime="2020-07-02T13:51:38" maxSheetId="11" userName="EXTERNAL Nguyen Trung Hieu (Ban Vien, RBVH/EPS45)" r:id="rId50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7420A3C-2B0E-4E81-8F7A-BE0BC084E6BA}" dateTime="2020-07-02T13:53:35" maxSheetId="11" userName="EXTERNAL Nguyen Trung Hieu (Ban Vien, RBVH/EPS45)" r:id="rId51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327DF96-F160-4D70-8D52-AE7EA8447C09}" dateTime="2020-07-02T13:54:03" maxSheetId="11" userName="DUO81HC" r:id="rId511" minRId="6546" maxRId="65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B5C9F44-F9B0-4FD6-9DE2-1729060F7B0E}" dateTime="2020-07-02T13:54:46" maxSheetId="11" userName="EXTERNAL Nguyen Tuan Duong (Ban Vien, RBVH/EPS45)" r:id="rId512" minRId="6554" maxRId="65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F1AA406-3647-4395-A493-6A7FB8EB4F59}" dateTime="2020-07-02T14:00:39" maxSheetId="11" userName="DUO81HC" r:id="rId513" minRId="6569" maxRId="657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CBD4A51-C484-48DE-8E35-04CE1FF54D7F}" dateTime="2020-07-02T14:01:57" maxSheetId="11" userName="EXTERNAL Nguyen Trung Hieu (Ban Vien, RBVH/EPS45)" r:id="rId5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307527B-8512-4C36-86D9-0C9BA889C4AC}" dateTime="2020-07-02T14:14:12" maxSheetId="11" userName="EXTERNAL Nguyen Tai Hau (Ban Vien, RBVH/EPS45)" r:id="rId51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9E87A3E-2DE4-445B-AF00-7D0D87263CD4}" dateTime="2020-07-02T14:19:39" maxSheetId="11" userName="DUO81HC" r:id="rId516" minRId="6580" maxRId="658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9E943E2-698F-42B9-8078-0C209A2BC05A}" dateTime="2020-07-02T14:22:15" maxSheetId="11" userName="EXTERNAL Nguyen Tai Hau (Ban Vien, RBVH/EPS45)" r:id="rId51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C4DCB39-C972-40FF-9741-6EB44A3313DE}" dateTime="2020-07-02T14:46:07" maxSheetId="11" userName="EXTERNAL Nguyen Kim Thanh (Ban Vien, RBVH/EPS45)" r:id="rId518" minRId="6591" maxRId="659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6AA5C4E-DB5A-44FB-9640-8790B1CB4530}" dateTime="2020-07-02T14:47:50" maxSheetId="11" userName="EXTERNAL Nguyen Kim Thanh (Ban Vien, RBVH/EPS45)" r:id="rId519" minRId="6596" maxRId="66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00F6AC1-817A-4670-8A58-CBB8648F7C71}" dateTime="2020-07-02T14:52:09" maxSheetId="11" userName="EXTERNAL Nguyen Tuan Duong (Ban Vien, RBVH/EPS45)" r:id="rId5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AEA4ACB-4A8B-46CE-8F29-E438EC287CBD}" dateTime="2020-07-02T15:05:36" maxSheetId="11" userName="gup7hc" r:id="rId521" minRId="6610" maxRId="661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79D58D5-6CAC-4F60-9F8F-C169558A662D}" dateTime="2020-07-02T15:05:43" maxSheetId="11" userName="gup7hc" r:id="rId522" minRId="66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1C8105F-5927-4E1A-ACDC-7ED580C415DA}" dateTime="2020-07-02T15:06:17" maxSheetId="11" userName="gup7hc" r:id="rId523" minRId="6615" maxRId="662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08F97B6-AAFF-4A31-BB5E-9DD1B70D41DB}" dateTime="2020-07-02T15:06:41" maxSheetId="11" userName="gup7hc" r:id="rId524" minRId="662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7D0D496-D194-4E01-B3AD-8EA52BBFC29D}" dateTime="2020-07-02T15:07:58" maxSheetId="11" userName="gup7hc" r:id="rId525" minRId="662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B23DECF-8880-4B81-8C92-743CF08E81E4}" dateTime="2020-07-02T15:08:16" maxSheetId="11" userName="gup7hc" r:id="rId526" minRId="66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4FB313E-CC4B-4BCB-ABB9-83F540827E00}" dateTime="2020-07-02T15:08:40" maxSheetId="11" userName="gup7hc" r:id="rId527" minRId="66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9F2A5CA-7683-4634-B480-69B1596E7019}" dateTime="2020-07-02T15:08:54" maxSheetId="11" userName="gup7hc" r:id="rId528" minRId="66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FCC4C2B-F4C5-4CEA-A0F6-6FCAB35BD3A6}" dateTime="2020-07-02T15:10:09" maxSheetId="11" userName="EXTERNAL Nguyen Trung Hieu (Ban Vien, RBVH/EPS45)" r:id="rId5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2620C63-B0AA-44BC-8CF9-75812E8F499C}" dateTime="2020-07-02T15:24:40" maxSheetId="11" userName="EXTERNAL Ly Chung (Ban Vien, RBVH/EPS45)" r:id="rId530" minRId="663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8E1AAC2-7787-4641-9D15-C2EDE36767BA}" dateTime="2020-07-02T15:25:54" maxSheetId="11" userName="EXTERNAL Ly Chung (Ban Vien, RBVH/EPS45)" r:id="rId531" minRId="663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260933D-0E94-4C55-8D06-B8F85695BD96}" dateTime="2020-07-02T15:34:05" maxSheetId="11" userName="EXTERNAL Nguyen Tuan Duong (Ban Vien, RBVH/EPS45)" r:id="rId532" minRId="6638" maxRId="665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CD42B83-0FBE-4932-B79C-5710683F5081}" dateTime="2020-07-02T15:39:23" maxSheetId="11" userName="DUO81HC" r:id="rId533" minRId="6653" maxRId="66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7199F4F-D152-4DD1-8157-E326F34AA90B}" dateTime="2020-07-02T15:48:13" maxSheetId="11" userName="DUO81HC" r:id="rId534" minRId="6657" maxRId="665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54AA152-0CE2-4CAE-B31A-B0195035A0BB}" dateTime="2020-07-02T15:55:59" maxSheetId="11" userName="EXTERNAL Nguyen Tuan Duong (Ban Vien, RBVH/EPS45)" r:id="rId535" minRId="6659" maxRId="673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82B4530-0EE4-46E7-8C6B-69AD4FB27D19}" dateTime="2020-07-02T15:56:44" maxSheetId="11" userName="EXTERNAL Nguyen Tuan Duong (Ban Vien, RBVH/EPS45)" r:id="rId536" minRId="6741" maxRId="67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F09B5D6-24B4-45CD-8217-5B93D50C8189}" dateTime="2020-07-02T15:58:08" maxSheetId="11" userName="EXTERNAL Nguyen Tuan Duong (Ban Vien, RBVH/EPS45)" r:id="rId537" minRId="6747" maxRId="682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557347C-20A0-435E-AAF0-14F883EC12BE}" dateTime="2020-07-02T15:58:38" maxSheetId="11" userName="EXTERNAL Nguyen Tuan Duong (Ban Vien, RBVH/EPS45)" r:id="rId538" minRId="6829" maxRId="684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51FEB9F-66F0-44DA-9CE4-ABFD7EC616CF}" dateTime="2020-07-02T15:59:05" maxSheetId="11" userName="EXTERNAL Nguyen Tuan Duong (Ban Vien, RBVH/EPS45)" r:id="rId539" minRId="6849" maxRId="686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B154EC4-0F96-44D3-B563-0F89FAD98954}" dateTime="2020-07-02T15:59:24" maxSheetId="11" userName="EXTERNAL Nguyen Tuan Duong (Ban Vien, RBVH/EPS45)" r:id="rId540" minRId="6869" maxRId="688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A290644-6145-4948-8748-AC78CDF95749}" dateTime="2020-07-02T15:59:30" maxSheetId="11" userName="EXTERNAL Nguyen Tuan Duong (Ban Vien, RBVH/EPS45)" r:id="rId54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6AD7D7B-8CA0-4F71-A5BC-C9AB16BE74E3}" dateTime="2020-07-02T15:59:47" maxSheetId="11" userName="EXTERNAL Nguyen Tuan Duong (Ban Vien, RBVH/EPS45)" r:id="rId542" minRId="6891" maxRId="69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2A8E797-FF48-41FB-A981-C11B6DC7916E}" dateTime="2020-07-02T15:59:52" maxSheetId="11" userName="EXTERNAL Nguyen Tuan Duong (Ban Vien, RBVH/EPS45)" r:id="rId543" minRId="6931" maxRId="695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C48CAC4-B985-47B9-9C70-85B9F07C2B2D}" dateTime="2020-07-02T16:00:09" maxSheetId="11" userName="EXTERNAL Nguyen Tuan Duong (Ban Vien, RBVH/EPS45)" r:id="rId544" minRId="6951" maxRId="696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782C26B-A0CE-40F4-ABA6-B1F3CE18F4C4}" dateTime="2020-07-02T16:00:22" maxSheetId="11" userName="EXTERNAL Nguyen Tuan Duong (Ban Vien, RBVH/EPS45)" r:id="rId545" minRId="6965" maxRId="697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CC5ECFF-0682-4D1E-9387-4165176062C2}" dateTime="2020-07-02T16:02:45" maxSheetId="11" userName="EXTERNAL Nguyen Tuan Duong (Ban Vien, RBVH/EPS45)" r:id="rId546" minRId="6979" maxRId="698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8D43852-DEC1-4886-9D0D-433535A3509A}" dateTime="2020-07-02T16:03:05" maxSheetId="11" userName="EXTERNAL Nguyen Tuan Duong (Ban Vien, RBVH/EPS45)" r:id="rId54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8256CEE-ABF7-4EB4-96AA-6564731365A4}" dateTime="2020-07-02T16:03:10" maxSheetId="11" userName="EXTERNAL Nguyen Tuan Duong (Ban Vien, RBVH/EPS45)" r:id="rId548" minRId="6989" maxRId="699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3D56FB0-0807-4105-AE7B-AFDD5F11EC88}" dateTime="2020-07-02T16:03:13" maxSheetId="11" userName="EXTERNAL Nguyen Tuan Duong (Ban Vien, RBVH/EPS45)" r:id="rId549" minRId="6997" maxRId="700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65690C8-7DFE-4384-9C6A-E5FDFFFC44BA}" dateTime="2020-07-02T16:03:23" maxSheetId="11" userName="EXTERNAL Nguyen Tuan Duong (Ban Vien, RBVH/EPS45)" r:id="rId55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39E611A-6609-4A0F-A4D4-A6E8E6BE5601}" dateTime="2020-07-02T16:03:24" maxSheetId="11" userName="EXTERNAL Nguyen Tuan Duong (Ban Vien, RBVH/EPS45)" r:id="rId5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7064BAF-ABA6-4276-A11B-D6430AFC5236}" dateTime="2020-07-02T16:03:26" maxSheetId="11" userName="EXTERNAL Nguyen Tuan Duong (Ban Vien, RBVH/EPS45)" r:id="rId55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EE4ECB3-9D3D-4501-A565-7C40E1D6EC73}" dateTime="2020-07-02T16:04:22" maxSheetId="11" userName="EXTERNAL Nguyen Tuan Duong (Ban Vien, RBVH/EPS45)" r:id="rId55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D838B01-0EAE-47F9-9707-1EA2724F00B9}" dateTime="2020-07-02T16:04:45" maxSheetId="11" userName="EXTERNAL Nguyen Tuan Duong (Ban Vien, RBVH/EPS45)" r:id="rId5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02D93D2-4579-41CD-812C-6DEE8C195866}" dateTime="2020-07-02T16:07:36" maxSheetId="11" userName="EXTERNAL Nguyen Tuan Duong (Ban Vien, RBVH/EPS45)" r:id="rId555" minRId="7013" maxRId="701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F47F0E3-C006-4290-A6C1-57DBC4FDB77D}" dateTime="2020-07-02T16:09:40" maxSheetId="11" userName="EXTERNAL Nguyen Tuan Duong (Ban Vien, RBVH/EPS45)" r:id="rId5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4BAE531-484E-46AB-AA98-2B2A457DA8A5}" dateTime="2020-07-02T16:11:48" maxSheetId="11" userName="EXTERNAL Nguyen Tuan Duong (Ban Vien, RBVH/EPS45)" r:id="rId557" minRId="7020" maxRId="703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5089219-03CD-49A7-8FB6-8E5600C2407D}" dateTime="2020-07-02T16:12:22" maxSheetId="11" userName="EXTERNAL Nguyen Tuan Duong (Ban Vien, RBVH/EPS45)" r:id="rId558" minRId="7036" maxRId="703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994B65B-007F-40A0-8712-D98C8C7F8274}" dateTime="2020-07-02T16:12:29" maxSheetId="11" userName="EXTERNAL Nguyen Tuan Duong (Ban Vien, RBVH/EPS45)" r:id="rId559" minRId="7042" maxRId="704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8F6695E-59B9-4288-81E5-22EAC45E38B7}" dateTime="2020-07-02T16:12:35" maxSheetId="11" userName="EXTERNAL Nguyen Tuan Duong (Ban Vien, RBVH/EPS45)" r:id="rId560" minRId="7048" maxRId="70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058663B-E9BD-41D6-9A74-0DB7FE139694}" dateTime="2020-07-02T16:12:36" maxSheetId="11" userName="EXTERNAL Nguyen Tuan Duong (Ban Vien, RBVH/EPS45)" r:id="rId56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13372B8-35D0-4B1C-BB62-FA3E23A302AA}" dateTime="2020-07-02T16:13:16" maxSheetId="11" userName="EXTERNAL Nguyen Tuan Duong (Ban Vien, RBVH/EPS45)" r:id="rId56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FE918C7-D8F0-4E2D-8DD3-F04AFEA6A665}" dateTime="2020-07-02T16:14:12" maxSheetId="11" userName="EXTERNAL Ly Chung (Ban Vien, RBVH/EPS45)" r:id="rId56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3BCFD40-A788-44CC-B74F-10E7399D68E1}" dateTime="2020-07-02T16:14:45" maxSheetId="11" userName="EXTERNAL Phan The Nam (Ban Vien Company, RBVH/EPS45)" r:id="rId56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7C5C610-5DC2-4826-A587-1B5C6BF39DF0}" dateTime="2020-07-02T16:15:46" maxSheetId="11" userName="HGY7HC" r:id="rId56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92A1B62-E689-4D5B-AD51-17BA46B19A07}" dateTime="2020-07-02T16:17:01" maxSheetId="11" userName="nch7hc" r:id="rId5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98AE2DA-A73B-4C79-8428-2FAEA5394D30}" dateTime="2020-07-02T16:23:10" maxSheetId="11" userName="gup7hc" r:id="rId567" minRId="7066" maxRId="707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43F05A9-6B1D-4B4A-BEA0-11EFA9B2D193}" dateTime="2020-07-02T16:23:16" maxSheetId="11" userName="gup7hc" r:id="rId568" minRId="7079" maxRId="708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03FA73C-0885-4222-AD16-84FAA56A06BE}" dateTime="2020-07-02T16:23:24" maxSheetId="11" userName="gup7hc" r:id="rId569" minRId="7082" maxRId="708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D7FBB72-7044-4477-874B-FC8CE5B38F6E}" dateTime="2020-07-02T16:23:39" maxSheetId="11" userName="gup7hc" r:id="rId570" minRId="708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3B1E380-0A1F-4720-9172-5C213E004500}" dateTime="2020-07-02T16:26:26" maxSheetId="11" userName="nch7hc" r:id="rId57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9E55C26-F6C3-48B3-AFBA-BF6D77B375F8}" dateTime="2020-07-02T16:27:04" maxSheetId="11" userName="gup7hc" r:id="rId57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51113F2-84BE-4354-8C14-8F11CB7D2684}" dateTime="2020-07-02T16:27:22" maxSheetId="11" userName="gup7hc" r:id="rId573" minRId="7089" maxRId="709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8131B28-E2E7-4FC0-A80F-3EC45B53CBB3}" dateTime="2020-07-02T16:27:29" maxSheetId="11" userName="gup7hc" r:id="rId574" minRId="709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C590EF0-2741-4E8F-9D54-D6BDBD5A4BA5}" dateTime="2020-07-02T16:30:14" maxSheetId="11" userName="EXTERNAL Nguyen Tuan Duong (Ban Vien, RBVH/EPS45)" r:id="rId57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DDB7384-AF0F-429E-A707-113D7DA2D5A7}" dateTime="2020-07-02T16:30:36" maxSheetId="11" userName="EXTERNAL Nguyen Tuan Duong (Ban Vien, RBVH/EPS45)" r:id="rId57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38615A0-2CA4-45F6-9337-40B486135A3D}" dateTime="2020-07-02T16:31:13" maxSheetId="11" userName="EXTERNAL Nguyen Tuan Duong (Ban Vien, RBVH/EPS45)" r:id="rId577" minRId="7098" maxRId="710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31BA36D-429F-4806-B4A6-8B1DC56A0E04}" dateTime="2020-07-02T16:31:15" maxSheetId="11" userName="EXTERNAL Nguyen Tuan Duong (Ban Vien, RBVH/EPS45)" r:id="rId57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7CBC0E0-A208-4199-A63B-F08D25D5D95A}" dateTime="2020-07-02T16:31:15" maxSheetId="11" userName="EXTERNAL Nguyen Tuan Duong (Ban Vien, RBVH/EPS45)" r:id="rId57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6AC4C74-B3A6-4B37-8D69-02408BAF68BA}" dateTime="2020-07-02T16:31:16" maxSheetId="11" userName="EXTERNAL Nguyen Tuan Duong (Ban Vien, RBVH/EPS45)" r:id="rId58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9F489EB-1FF0-44AD-BBF4-C8F5BF076585}" dateTime="2020-07-02T16:31:16" maxSheetId="11" userName="EXTERNAL Nguyen Tuan Duong (Ban Vien, RBVH/EPS45)" r:id="rId58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BDBC19B-21E2-43B1-A2EA-AE42BA917229}" dateTime="2020-07-02T16:31:27" maxSheetId="11" userName="EXTERNAL Nguyen Tuan Duong (Ban Vien, RBVH/EPS45)" r:id="rId58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69560A8-D339-4208-B64A-DF063019C9D9}" dateTime="2020-07-02T16:31:42" maxSheetId="11" userName="EXTERNAL Nguyen Tuan Duong (Ban Vien, RBVH/EPS45)" r:id="rId58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A1AA049-A9A2-4826-BDDD-54D21133F652}" dateTime="2020-07-02T16:31:53" maxSheetId="11" userName="EXTERNAL Nguyen Tuan Duong (Ban Vien, RBVH/EPS45)" r:id="rId58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86622E6-B640-484F-8F07-E844F9B4DC5B}" dateTime="2020-07-02T16:32:07" maxSheetId="11" userName="EXTERNAL Nguyen Tuan Duong (Ban Vien, RBVH/EPS45)" r:id="rId585" minRId="7117" maxRId="711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62BF55D-041E-42A6-A4A9-E8214360639F}" dateTime="2020-07-02T16:32:09" maxSheetId="11" userName="EXTERNAL Nguyen Tuan Duong (Ban Vien, RBVH/EPS45)" r:id="rId58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A8260F8-8E45-45F1-BC98-245D767878D6}" dateTime="2020-07-02T16:32:25" maxSheetId="11" userName="EXTERNAL Nguyen Tuan Duong (Ban Vien, RBVH/EPS45)" r:id="rId587" minRId="712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8C4D64D-3D46-4042-B009-41574466109A}" dateTime="2020-07-02T16:32:27" maxSheetId="11" userName="EXTERNAL Nguyen Tuan Duong (Ban Vien, RBVH/EPS45)" r:id="rId588" minRId="7127" maxRId="71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7EB7840-07C5-4BB8-B8B5-817F0881E624}" dateTime="2020-07-02T16:32:28" maxSheetId="11" userName="EXTERNAL Nguyen Tuan Duong (Ban Vien, RBVH/EPS45)" r:id="rId58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AF81816-2219-4D9D-A9FB-B3632269E117}" dateTime="2020-07-02T16:32:33" maxSheetId="11" userName="EXTERNAL Nguyen Tuan Duong (Ban Vien, RBVH/EPS45)" r:id="rId59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E3040D1-5F6D-4633-AE04-D6167D396682}" dateTime="2020-07-02T16:38:37" maxSheetId="11" userName="EXTERNAL Ly Chung (Ban Vien, RBVH/EPS45)" r:id="rId591" minRId="71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2CD8967-C313-479C-8427-C3C2E2564122}" dateTime="2020-07-02T16:44:26" maxSheetId="11" userName="EXTERNAL Ly Chung (Ban Vien, RBVH/EPS45)" r:id="rId592" minRId="7136" maxRId="714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6CBCEDE-002D-4DA9-9FC8-0BA7C45F82B3}" dateTime="2020-07-02T16:52:55" maxSheetId="11" userName="EXTERNAL Nguyen Tuan Duong (Ban Vien, RBVH/EPS45)" r:id="rId593" minRId="7148" maxRId="716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72A9561-A82C-4EFD-9B43-583120B46C16}" dateTime="2020-07-02T16:55:52" maxSheetId="11" userName="EXTERNAL Nguyen Tuan Duong (Ban Vien, RBVH/EPS45)" r:id="rId594" minRId="7163" maxRId="717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707E9CD-9BF3-44BB-B72A-B769623746AD}" dateTime="2020-07-02T16:56:02" maxSheetId="11" userName="EXTERNAL Nguyen Tuan Duong (Ban Vien, RBVH/EPS45)" r:id="rId595" minRId="7173" maxRId="718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0139331-8667-40A6-B5CE-30AAB95A36E3}" dateTime="2020-07-02T17:20:01" maxSheetId="11" userName="EXTERNAL Nguyen Kim Thanh (Ban Vien, RBVH/EPS45)" r:id="rId596" minRId="7187" maxRId="719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0C20CED-6411-44C8-9789-DEF6D4F9D555}" dateTime="2020-07-02T17:20:30" maxSheetId="11" userName="EXTERNAL Nguyen Kim Thanh (Ban Vien, RBVH/EPS45)" r:id="rId597" minRId="7197" maxRId="719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A4CE0F2-0AD3-4F99-81AA-822DD94F93CD}" dateTime="2020-07-02T17:24:26" maxSheetId="11" userName="EXTERNAL Phan The Nam (Ban Vien Company, RBVH/EPS45)" r:id="rId598" minRId="7202" maxRId="721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3AE3AE1-B80F-4DEF-B1E3-5DA910FE64D9}" dateTime="2020-07-02T17:24:40" maxSheetId="11" userName="EXTERNAL Nguyen Tuan Duong (Ban Vien, RBVH/EPS45)" r:id="rId59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80BCA31-9876-4265-8B56-CE2854469A1E}" dateTime="2020-07-02T17:29:52" maxSheetId="11" userName="EXTERNAL Ly Chung (Ban Vien, RBVH/EPS45)" r:id="rId600" minRId="7221" maxRId="724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8806604-3A3F-4A66-8B9A-40DAB8E55EBB}" dateTime="2020-07-02T17:30:46" maxSheetId="11" userName="EXTERNAL Ly Chung (Ban Vien, RBVH/EPS45)" r:id="rId601" minRId="7244" maxRId="725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B8FB81A-E0BB-4179-9383-A9039ED9A242}" dateTime="2020-07-02T17:31:26" maxSheetId="11" userName="EXTERNAL Ly Chung (Ban Vien, RBVH/EPS45)" r:id="rId602" minRId="7258" maxRId="726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C64556A-DB33-497E-B612-8333FB47159E}" dateTime="2020-07-02T17:53:00" maxSheetId="11" userName="EXTERNAL Nguyen Tuan Duong (Ban Vien, RBVH/EPS45)" r:id="rId603" minRId="7261" maxRId="727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5EC7478-9D42-4BDD-99BE-896269AB8C34}" dateTime="2020-07-02T18:01:03" maxSheetId="11" userName="EXTERNAL Nguyen Tuan Duong (Ban Vien, RBVH/EPS45)" r:id="rId60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38210EE-B56F-47AE-8282-DA2A51C6B46F}" dateTime="2020-07-02T18:06:06" maxSheetId="11" userName="EXTERNAL Nguyen Tuan Duong (Ban Vien, RBVH/EPS45)" r:id="rId6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9F75D23-D2A5-4297-A10B-91A39559B2BD}" dateTime="2020-07-02T18:06:16" maxSheetId="11" userName="EXTERNAL Nguyen Tuan Duong (Ban Vien, RBVH/EPS45)" r:id="rId60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85034E6-B07B-4A8D-A287-FEA710C3D052}" dateTime="2020-07-02T18:09:03" maxSheetId="11" userName="gup7hc" r:id="rId607" minRId="728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C6B837B-AD95-4FE6-BE5B-893D29AB34C1}" dateTime="2020-07-02T18:09:24" maxSheetId="11" userName="gup7hc" r:id="rId608" minRId="7283" maxRId="729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CF99198-D198-4285-A82A-2CE55BAC7161}" dateTime="2020-07-02T18:09:40" maxSheetId="11" userName="gup7hc" r:id="rId609" minRId="729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BE829D5-A80B-477B-BFD7-1CDE02692D17}" dateTime="2020-07-02T18:09:57" maxSheetId="11" userName="gup7hc" r:id="rId610" minRId="7298" maxRId="729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9F95AF3-72E0-438F-9D6A-8A95506047FD}" dateTime="2020-07-02T18:10:01" maxSheetId="11" userName="gup7hc" r:id="rId611" minRId="730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167B57C-8228-4984-93EB-1B75AA56A419}" dateTime="2020-07-02T18:13:56" maxSheetId="11" userName="gup7hc" r:id="rId612" minRId="730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D5CA726-F2E3-46F7-9701-4D70F3025920}" dateTime="2020-07-02T18:14:03" maxSheetId="11" userName="gup7hc" r:id="rId6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8F88911-8702-4F3A-92C9-5867C9818129}" dateTime="2020-07-02T18:15:24" maxSheetId="11" userName="gup7hc" r:id="rId614" minRId="730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4921135-BFC7-4CD0-9646-4F00EA716B2A}" dateTime="2020-07-02T18:15:37" maxSheetId="11" userName="gup7hc" r:id="rId615" minRId="73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35DA255-B2AD-4DF2-B1A9-0F8AFCE5D7C3}" dateTime="2020-07-02T18:15:39" maxSheetId="11" userName="gup7hc" r:id="rId61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3037179-BD1F-44EE-8E5D-64CB7DB606F2}" dateTime="2020-07-02T18:26:32" maxSheetId="11" userName="nch7hc" r:id="rId617" minRId="730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BD96275-39E3-43A0-A705-8CD4EC159CF3}" dateTime="2020-07-03T07:36:41" maxSheetId="11" userName="EXTERNAL Do Phu Loc (Ban Vien, RBVH/EPS45)" r:id="rId618" minRId="73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84A936C-822C-4400-921D-D270659EF191}" dateTime="2020-07-03T08:05:37" maxSheetId="11" userName="EXTERNAL Do Phu Loc (Ban Vien, RBVH/EPS45)" r:id="rId619" minRId="7308" maxRId="732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C5698B5-A043-40B2-9D17-3B76B2C2C2EE}" dateTime="2020-07-03T08:40:52" maxSheetId="11" userName="EXTERNAL Ly Chung (Ban Vien, RBVH/EPS45)" r:id="rId620" minRId="7329" maxRId="73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AEE1309-3B40-4889-8C2F-820936F0249F}" dateTime="2020-07-03T08:41:23" maxSheetId="11" userName="EXTERNAL Ly Chung (Ban Vien, RBVH/EPS45)" r:id="rId621" minRId="733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7C7D9C1-811F-4564-8D77-321D57189435}" dateTime="2020-07-03T08:42:41" maxSheetId="11" userName="EXTERNAL Ly Chung (Ban Vien, RBVH/EPS45)" r:id="rId622" minRId="7336" maxRId="734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036A26C-4748-4FDF-830C-04A0E25F32D6}" dateTime="2020-07-03T09:16:28" maxSheetId="11" userName="EXTERNAL Ly Chung (Ban Vien, RBVH/EPS45)" r:id="rId623" minRId="7343" maxRId="734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CB28FDD-FED4-45E8-9CA1-0C97916F13A1}" dateTime="2020-07-03T09:16:32" maxSheetId="11" userName="EXTERNAL Ly Chung (Ban Vien, RBVH/EPS45)" r:id="rId624" minRId="734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957A11A-8100-4183-A408-796F2651836B}" dateTime="2020-07-03T10:13:06" maxSheetId="11" userName="EXTERNAL Nguyen Tuan Duong (Ban Vien, RBVH/EPS45)" r:id="rId625" minRId="7348" maxRId="735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1C8DA2F-561C-4C4A-B3BD-2FBF27E7F545}" dateTime="2020-07-03T10:13:09" maxSheetId="11" userName="EXTERNAL Nguyen Tuan Duong (Ban Vien, RBVH/EPS45)" r:id="rId62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A14FD0D-64B2-4574-9CA5-55A2CFA7E0EE}" dateTime="2020-07-03T10:13:12" maxSheetId="11" userName="EXTERNAL Nguyen Tuan Duong (Ban Vien, RBVH/EPS45)" r:id="rId6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5729FB1-A6C1-471F-9C8C-0C9CB1814FDC}" dateTime="2020-07-03T10:13:22" maxSheetId="11" userName="EXTERNAL Nguyen Tuan Duong (Ban Vien, RBVH/EPS45)" r:id="rId6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D1880D0-98B9-421B-87B5-C9D69B742BE9}" dateTime="2020-07-03T10:13:29" maxSheetId="11" userName="EXTERNAL Nguyen Tuan Duong (Ban Vien, RBVH/EPS45)" r:id="rId6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71035E5-87FB-48DE-B99A-6C09BFA65E76}" dateTime="2020-07-03T10:16:40" maxSheetId="11" userName="EXTERNAL Ly Chung (Ban Vien, RBVH/EPS45)" r:id="rId630" minRId="736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0014B96-E128-433B-B3CE-F8D85D4B7DD4}" dateTime="2020-07-03T10:16:56" maxSheetId="11" userName="EXTERNAL Ly Chung (Ban Vien, RBVH/EPS45)" r:id="rId631" minRId="7364" maxRId="737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8D64A9A-8302-47A8-B866-224C2174E962}" dateTime="2020-07-03T10:17:47" maxSheetId="11" userName="EXTERNAL Nguyen Trung Hieu (Ban Vien, RBVH/EPS45)" r:id="rId632" minRId="737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D02000B-F5A1-4BB0-A74B-19D303AAA32D}" dateTime="2020-07-03T10:18:15" maxSheetId="11" userName="EXTERNAL Nguyen Trung Hieu (Ban Vien, RBVH/EPS45)" r:id="rId633" minRId="7379" maxRId="738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12F2913-4343-4940-88AC-AFB6295ED64E}" dateTime="2020-07-03T10:19:12" maxSheetId="11" userName="EXTERNAL Nguyen Trung Hieu (Ban Vien, RBVH/EPS45)" r:id="rId63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A65116E-47EC-4E31-AED7-FF4554CBA5C1}" dateTime="2020-07-03T10:22:41" maxSheetId="11" userName="EXTERNAL Nguyen Kim Thanh (Ban Vien, RBVH/EPS45)" r:id="rId635" minRId="7385" maxRId="73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31DA7B9-4BAE-4417-8317-E177C3A08CA8}" dateTime="2020-07-03T10:22:53" maxSheetId="11" userName="EXTERNAL Nguyen Kim Thanh (Ban Vien, RBVH/EPS45)" r:id="rId636" minRId="7390" maxRId="739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E449F14-5238-4B5D-821F-E0F149FDF3E4}" dateTime="2020-07-03T10:24:38" maxSheetId="11" userName="EXTERNAL Nguyen Trung Hieu (Ban Vien, RBVH/EPS45)" r:id="rId637" minRId="7392" maxRId="739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3D1E986-778C-4E1B-B8EF-04295A0EC28D}" dateTime="2020-07-03T10:24:51" maxSheetId="11" userName="EXTERNAL Nguyen Trung Hieu (Ban Vien, RBVH/EPS45)" r:id="rId638" minRId="7397" maxRId="74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94D627A-D025-4ABF-9ADF-16BEA477F26C}" dateTime="2020-07-03T10:25:49" maxSheetId="11" userName="EXTERNAL Nguyen Trung Hieu (Ban Vien, RBVH/EPS45)" r:id="rId639" minRId="7408" maxRId="740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D9A92B2-A0D9-44E4-8E8D-14C2CEAD7751}" dateTime="2020-07-03T10:28:18" maxSheetId="11" userName="EXTERNAL Nguyen Tuan Duong (Ban Vien, RBVH/EPS45)" r:id="rId640" minRId="7410" maxRId="742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847FEAA-D749-4FF5-B490-CA8287C42523}" dateTime="2020-07-03T10:28:22" maxSheetId="11" userName="EXTERNAL Nguyen Tuan Duong (Ban Vien, RBVH/EPS45)" r:id="rId64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9253223-F703-40F0-A3A5-B0633F52EDD5}" dateTime="2020-07-03T10:35:06" maxSheetId="11" userName="EXTERNAL Nguyen Trung Hieu (Ban Vien, RBVH/EPS45)" r:id="rId642" minRId="7428" maxRId="74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0EB23EB-7BAF-494D-8C29-AE6ED60E7355}" dateTime="2020-07-03T10:36:42" maxSheetId="11" userName="EXTERNAL Do Phu Loc (Ban Vien, RBVH/EPS45)" r:id="rId643" minRId="7432" maxRId="743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047EF06-B170-40CB-8209-0EA2862721AB}" dateTime="2020-07-03T10:42:19" maxSheetId="11" userName="EXTERNAL Nguyen Duy Bang (Ban Vien, RBVH/EPS45)" r:id="rId644" minRId="7437" maxRId="744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3255A07-DB78-4696-8A74-B48A02B54C85}" dateTime="2020-07-03T10:43:32" maxSheetId="11" userName="EXTERNAL Nguyen Trung Hieu (Ban Vien, RBVH/EPS45)" r:id="rId64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0E5BBA7-186E-47AB-A3D8-B5359C812F2A}" dateTime="2020-07-03T10:43:59" maxSheetId="11" userName="EXTERNAL Nguyen Trung Hieu (Ban Vien, RBVH/EPS45)" r:id="rId6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5815F68-CEE3-4877-8B0E-BEFC2CED50E8}" dateTime="2020-07-03T10:44:23" maxSheetId="11" userName="EXTERNAL Nguyen Trung Hieu (Ban Vien, RBVH/EPS45)" r:id="rId647" minRId="7453" maxRId="74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40933B7-28B2-4E74-B647-5A3A75A209B6}" dateTime="2020-07-03T10:44:31" maxSheetId="11" userName="EXTERNAL Nguyen Trung Hieu (Ban Vien, RBVH/EPS45)" r:id="rId64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FE4A096-C200-4857-86F4-B467987A2F59}" dateTime="2020-07-03T10:46:08" maxSheetId="11" userName="EXTERNAL Nguyen Duy Bang (Ban Vien, RBVH/EPS45)" r:id="rId649" minRId="7457" maxRId="749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D8A3306-55BA-4B34-B073-F53813977CD7}" dateTime="2020-07-03T10:47:49" maxSheetId="11" userName="EXTERNAL Nguyen Trung Hieu (Ban Vien, RBVH/EPS45)" r:id="rId65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00D9693-80A2-4FCC-BD69-2C3DF19DAE06}" dateTime="2020-07-03T10:50:58" maxSheetId="11" userName="EXTERNAL Nguyen Duy Bang (Ban Vien, RBVH/EPS45)" r:id="rId651" minRId="7497" maxRId="750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7FC000A-3615-41B5-AC2B-8033EADCE1F2}" dateTime="2020-07-03T10:53:59" maxSheetId="11" userName="EXTERNAL Nguyen Trung Hieu (Ban Vien, RBVH/EPS45)" r:id="rId652" minRId="7505" maxRId="769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0A20EE4-CBB2-43EF-A074-BD619CC07E23}" dateTime="2020-07-03T10:54:40" maxSheetId="11" userName="EXTERNAL Nguyen Trung Hieu (Ban Vien, RBVH/EPS45)" r:id="rId65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A63CAA2-4EA8-45E3-9ECC-37642B44C3F7}" dateTime="2020-07-03T11:00:46" maxSheetId="11" userName="EXTERNAL Nguyen Trung Hieu (Ban Vien, RBVH/EPS45)" r:id="rId654" minRId="7697" maxRId="771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4171623-7193-4EB1-81E2-75F40CAB4B6B}" dateTime="2020-07-03T11:03:02" maxSheetId="11" userName="gup7hc" r:id="rId655" minRId="7711" maxRId="771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F1110AE-1555-4D01-BFA6-1A924159DC04}" dateTime="2020-07-03T11:03:07" maxSheetId="11" userName="gup7hc" r:id="rId656" minRId="77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4C27DF6-82EE-49CD-9C9D-0DBC2DCA9A89}" dateTime="2020-07-03T11:04:16" maxSheetId="11" userName="EXTERNAL Nguyen Trung Hieu (Ban Vien, RBVH/EPS45)" r:id="rId65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2E05371-152D-4F80-8217-BA1016D478DC}" dateTime="2020-07-03T11:15:12" maxSheetId="11" userName="EXTERNAL Do Phu Loc (Ban Vien, RBVH/EPS45)" r:id="rId65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6F5FBB5-6B74-40C1-AFB7-7327A6B29837}" dateTime="2020-07-03T12:06:44" maxSheetId="11" userName="EXTERNAL Nguyen Trung Hieu (Ban Vien, RBVH/EPS45)" r:id="rId659" minRId="7727" maxRId="774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85B985D-4979-41AF-AEEC-4537D986F64D}" dateTime="2020-07-03T12:06:48" maxSheetId="11" userName="EXTERNAL Nguyen Trung Hieu (Ban Vien, RBVH/EPS45)" r:id="rId660" minRId="774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7F638CE-8376-4CDF-AB9E-A3C9DC20185F}" dateTime="2020-07-03T12:07:00" maxSheetId="11" userName="EXTERNAL Nguyen Trung Hieu (Ban Vien, RBVH/EPS45)" r:id="rId661" minRId="7745" maxRId="776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9B1E8F5-BFC3-4A2D-9EDA-0AE3B899994B}" dateTime="2020-07-03T12:09:10" maxSheetId="11" userName="EXTERNAL Nguyen Trung Hieu (Ban Vien, RBVH/EPS45)" r:id="rId66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88D32DE-FA0A-4049-9683-CCB6F0988A94}" dateTime="2020-07-03T12:09:44" maxSheetId="11" userName="EXTERNAL Nguyen Trung Hieu (Ban Vien, RBVH/EPS45)" r:id="rId66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9BE39A6-62B9-4B1A-A453-3A1CE21B1B86}" dateTime="2020-07-03T12:10:00" maxSheetId="11" userName="EXTERNAL Nguyen Trung Hieu (Ban Vien, RBVH/EPS45)" r:id="rId66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EBBBEE4-8171-4A37-A5DF-9587E43B6C49}" dateTime="2020-07-03T12:11:18" maxSheetId="11" userName="EXTERNAL Nguyen Trung Hieu (Ban Vien, RBVH/EPS45)" r:id="rId66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AB44256-56AD-49FA-AC57-DB9E5BFF3090}" dateTime="2020-07-03T12:11:39" maxSheetId="11" userName="EXTERNAL Nguyen Trung Hieu (Ban Vien, RBVH/EPS45)" r:id="rId6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6A0E4B9-5222-46E5-BAB5-06E21CAABA11}" dateTime="2020-07-03T12:12:28" maxSheetId="11" userName="EXTERNAL Nguyen Trung Hieu (Ban Vien, RBVH/EPS45)" r:id="rId667" minRId="7773" maxRId="809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DB2F1DA-24DA-45A9-B5C3-6D0C8C235E42}" dateTime="2020-07-03T12:14:32" maxSheetId="11" userName="EXTERNAL Nguyen Trung Hieu (Ban Vien, RBVH/EPS45)" r:id="rId668" minRId="8093" maxRId="809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BB34BB4-952C-4894-AEC7-D391CECD75A5}" dateTime="2020-07-03T12:14:56" maxSheetId="11" userName="EXTERNAL Nguyen Trung Hieu (Ban Vien, RBVH/EPS45)" r:id="rId669" minRId="809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9080EA1-1AB9-42EC-9A33-B897925B94C8}" dateTime="2020-07-03T12:15:21" maxSheetId="11" userName="EXTERNAL Nguyen Trung Hieu (Ban Vien, RBVH/EPS45)" r:id="rId67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8BABBF0-5236-46BA-AB6A-C088C43B5A5C}" dateTime="2020-07-03T12:20:48" maxSheetId="11" userName="EXTERNAL Nguyen Duy Bang (Ban Vien, RBVH/EPS45)" r:id="rId67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2BF6868-A668-46ED-829E-880F544B41E3}" dateTime="2020-07-03T12:26:32" maxSheetId="11" userName="EXTERNAL Nguyen Trung Hieu (Ban Vien, RBVH/EPS45)" r:id="rId672" minRId="8102" maxRId="81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591F49B-41F0-4702-B535-02905EAF193F}" dateTime="2020-07-03T12:30:46" maxSheetId="11" userName="EXTERNAL Nguyen Trung Hieu (Ban Vien, RBVH/EPS45)" r:id="rId673" minRId="8108" maxRId="810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27A7EFE-DCE4-479B-B338-1BA24F4E7E5F}" dateTime="2020-07-03T12:30:52" maxSheetId="11" userName="EXTERNAL Nguyen Trung Hieu (Ban Vien, RBVH/EPS45)" r:id="rId67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85DD91E-9307-4E41-996B-AEB862FE06A3}" dateTime="2020-07-03T12:34:07" maxSheetId="11" userName="EXTERNAL Nguyen Trung Hieu (Ban Vien, RBVH/EPS45)" r:id="rId67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2740C87-5369-4A8A-B17E-FE48B98861F8}" dateTime="2020-07-03T12:34:22" maxSheetId="11" userName="EXTERNAL Nguyen Trung Hieu (Ban Vien, RBVH/EPS45)" r:id="rId676" minRId="8112" maxRId="81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7EBEFC8-E497-48B8-A4F9-E76159FC7D14}" dateTime="2020-07-03T12:34:44" maxSheetId="11" userName="EXTERNAL Nguyen Trung Hieu (Ban Vien, RBVH/EPS45)" r:id="rId677" minRId="8116" maxRId="81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8BBE7D9-EC7E-44B2-AEAE-5795F70E560B}" dateTime="2020-07-03T12:35:11" maxSheetId="11" userName="EXTERNAL Nguyen Trung Hieu (Ban Vien, RBVH/EPS45)" r:id="rId67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94BD764-6D89-4215-A0B9-C081ADB9032B}" dateTime="2020-07-03T12:36:52" maxSheetId="11" userName="EXTERNAL Nguyen Tuan Duong (Ban Vien, RBVH/EPS45)" r:id="rId67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27AA839-47A1-418A-BFE4-BE0E91AFA09B}" dateTime="2020-07-03T12:37:08" maxSheetId="11" userName="EXTERNAL Nguyen Tuan Duong (Ban Vien, RBVH/EPS45)" r:id="rId68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7F7BF69-1CF9-4DF8-9532-41C87C9C6A8B}" dateTime="2020-07-03T12:37:35" maxSheetId="11" userName="EXTERNAL Nguyen Tuan Duong (Ban Vien, RBVH/EPS45)" r:id="rId68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ACADCF7-DEAF-4EE1-AC46-82CAAFCC0D22}" dateTime="2020-07-03T12:42:25" maxSheetId="11" userName="EXTERNAL Nguyen Trung Hieu (Ban Vien, RBVH/EPS45)" r:id="rId68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015A18A-6102-42C4-91C4-C5EAD48FE3A5}" dateTime="2020-07-03T13:06:00" maxSheetId="11" userName="EXTERNAL Ly Chung (Ban Vien, RBVH/EPS45)" r:id="rId683" minRId="8139" maxRId="814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EC74F35-2161-4219-8AB9-DAB1F239AA70}" dateTime="2020-07-03T13:11:49" maxSheetId="11" userName="gup7hc" r:id="rId684" minRId="814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8159BCD-21C4-4F90-A96C-9207353CC32F}" dateTime="2020-07-03T13:12:12" maxSheetId="11" userName="gup7hc" r:id="rId685" minRId="81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938910D-3CD4-4195-9535-FF33A6B497AE}" dateTime="2020-07-03T13:12:33" maxSheetId="11" userName="gup7hc" r:id="rId686" minRId="8147" maxRId="814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85A4D53-406D-4E49-A60D-2DBABD22A9D6}" dateTime="2020-07-03T13:14:23" maxSheetId="11" userName="gup7hc" r:id="rId6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CA945AC-965E-4002-9598-2371659031DA}" dateTime="2020-07-03T13:16:18" maxSheetId="11" userName="gup7hc" r:id="rId688" minRId="8151" maxRId="815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F7FBE44-9DF5-45AC-906E-52753CD72DC2}" dateTime="2020-07-03T13:19:51" maxSheetId="11" userName="EXTERNAL Nguyen Tai Hau (Ban Vien, RBVH/EPS45)" r:id="rId68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1B029EA-DE4B-43D5-BF60-4487761017CE}" dateTime="2020-07-03T13:21:20" maxSheetId="11" userName="EXTERNAL Nguyen Tuan Duong (Ban Vien, RBVH/EPS45)" r:id="rId690" minRId="815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C924C5E-2442-4FD5-91AB-D8B4520FF75E}" dateTime="2020-07-03T13:23:52" maxSheetId="11" userName="EXTERNAL Do Phu Loc (Ban Vien, RBVH/EPS45)" r:id="rId691" minRId="81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9A756EA-F85B-4643-B61F-F3D02BAF7CCC}" dateTime="2020-07-03T13:28:38" maxSheetId="11" userName="EXTERNAL Ly Chung (Ban Vien, RBVH/EPS45)" r:id="rId692" minRId="8160" maxRId="816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F2730BF-A09D-4807-AFAF-27D332C2086B}" dateTime="2020-07-03T13:32:03" maxSheetId="11" userName="EXTERNAL Ly Chung (Ban Vien, RBVH/EPS45)" r:id="rId693" minRId="8163" maxRId="816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7BB0781-3FBC-4D52-AC44-4D059F2C45E8}" dateTime="2020-07-03T13:47:50" maxSheetId="11" userName="EXTERNAL Phan The Nam (Ban Vien Company, RBVH/EPS45)" r:id="rId694" minRId="8168" maxRId="816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6B161B7-3BAF-462E-BE35-CF2ED8CB89B3}" dateTime="2020-07-03T13:48:43" maxSheetId="11" userName="EXTERNAL Phan The Nam (Ban Vien Company, RBVH/EPS45)" r:id="rId695" minRId="8172" maxRId="81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0FB6A33-4A5C-4FB5-A1FF-2DB6173C17BC}" dateTime="2020-07-03T13:49:26" maxSheetId="11" userName="EXTERNAL Phan The Nam (Ban Vien Company, RBVH/EPS45)" r:id="rId696" minRId="8190" maxRId="819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FFEE7C9-10CB-446E-A252-F206E09A2FF7}" dateTime="2020-07-03T13:50:18" maxSheetId="11" userName="EXTERNAL Phan The Nam (Ban Vien Company, RBVH/EPS45)" r:id="rId69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5D3F0FB-0681-4AC2-A440-776D3294C1D1}" dateTime="2020-07-03T13:50:31" maxSheetId="11" userName="HGY7HC" r:id="rId698" minRId="8198" maxRId="819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BE30AE5-2BE6-4EE5-A1F5-1DD80CE536DC}" dateTime="2020-07-03T13:59:37" maxSheetId="11" userName="EXTERNAL Nguyen Tuan Duong (Ban Vien, RBVH/EPS45)" r:id="rId699" minRId="8200" maxRId="820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D5248C3-EC90-46FA-8AC9-F1A4A01D471F}" dateTime="2020-07-03T14:01:35" maxSheetId="11" userName="EXTERNAL Nguyen Kim Thanh (Ban Vien, RBVH/EPS45)" r:id="rId700" minRId="8205" maxRId="82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389870A-0127-420F-8B9F-816B4DFE8BF2}" dateTime="2020-07-03T14:03:39" maxSheetId="11" userName="EXTERNAL Nguyen Kim Thanh (Ban Vien, RBVH/EPS45)" r:id="rId70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623EBE8-7325-49F1-9585-BD4C30788FE0}" dateTime="2020-07-03T14:27:14" maxSheetId="11" userName="EXTERNAL Do Phu Loc (Ban Vien, RBVH/EPS45)" r:id="rId702" minRId="8212" maxRId="822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BBF854F-A651-4C3D-8404-457C5FBC834D}" dateTime="2020-07-03T14:38:31" maxSheetId="11" userName="EXTERNAL Ly Chung (Ban Vien, RBVH/EPS45)" r:id="rId703" minRId="8224" maxRId="82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7F7442A-4D01-4ABE-8A6C-32A0C1C500A5}" dateTime="2020-07-03T14:40:26" maxSheetId="11" userName="EXTERNAL Ly Chung (Ban Vien, RBVH/EPS45)" r:id="rId704" minRId="82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ED39A39-D381-46E9-839D-BCE22E46220B}" dateTime="2020-07-03T14:40:41" maxSheetId="11" userName="EXTERNAL Ly Chung (Ban Vien, RBVH/EPS45)" r:id="rId7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ECFA1B3-D170-4080-B4A7-4E1B65D1D8A9}" dateTime="2020-07-03T14:40:42" maxSheetId="11" userName="EXTERNAL Do Phu Loc (Ban Vien, RBVH/EPS45)" r:id="rId706" minRId="8237" maxRId="82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9CD93B8-03BB-48E7-91A8-22DA1B5FE3D8}" dateTime="2020-07-03T14:51:40" maxSheetId="11" userName="EXTERNAL Nguyen Kim Thanh (Ban Vien, RBVH/EPS45)" r:id="rId707" minRId="8249" maxRId="825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E89ADF6-2FE8-41A5-98F2-F8472E34C519}" dateTime="2020-07-03T15:02:13" maxSheetId="11" userName="EXTERNAL Nguyen Tuan Duong (Ban Vien, RBVH/EPS45)" r:id="rId708" minRId="826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251EA88-A3D2-4826-A233-30411609835A}" dateTime="2020-07-03T15:02:20" maxSheetId="11" userName="EXTERNAL Nguyen Tuan Duong (Ban Vien, RBVH/EPS45)" r:id="rId70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A62A0F4-8F08-449E-A399-7B76BB98318D}" dateTime="2020-07-03T15:08:44" maxSheetId="11" userName="EXTERNAL Nguyen Tuan Duong (Ban Vien, RBVH/EPS45)" r:id="rId710" minRId="8266" maxRId="826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A5B0510-B6DC-4936-BF9B-E47B8388EF5B}" dateTime="2020-07-03T15:09:12" maxSheetId="11" userName="EXTERNAL Nguyen Trung Hieu (Ban Vien, RBVH/EPS45)" r:id="rId711" minRId="8270" maxRId="827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B2C5BF1-FF5D-402E-81B6-CEAC7884AC5A}" dateTime="2020-07-03T15:09:17" maxSheetId="11" userName="EXTERNAL Nguyen Trung Hieu (Ban Vien, RBVH/EPS45)" r:id="rId71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86D6D13-9CB7-4F96-96A9-E21E1DE3C0A6}" dateTime="2020-07-03T15:09:32" maxSheetId="11" userName="EXTERNAL Nguyen Trung Hieu (Ban Vien, RBVH/EPS45)" r:id="rId7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C271D5F-E3D8-4FCD-AA52-9F30C6D5AEB5}" dateTime="2020-07-03T15:09:38" maxSheetId="11" userName="EXTERNAL Nguyen Trung Hieu (Ban Vien, RBVH/EPS45)" r:id="rId7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932744D-B333-4DEE-BE25-ACE8501D2C5E}" dateTime="2020-07-03T15:09:56" maxSheetId="11" userName="EXTERNAL Nguyen Trung Hieu (Ban Vien, RBVH/EPS45)" r:id="rId71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EFCDA2D-2859-4862-BEDD-85D8F60A1879}" dateTime="2020-07-03T15:09:59" maxSheetId="11" userName="EXTERNAL Nguyen Trung Hieu (Ban Vien, RBVH/EPS45)" r:id="rId71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1732821-BEF3-4B4A-889B-5E07CA06B558}" dateTime="2020-07-03T15:10:42" maxSheetId="11" userName="EXTERNAL Nguyen Tuan Duong (Ban Vien, RBVH/EPS45)" r:id="rId71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124C7C6-D311-4960-9D2E-2D43EC8B50FF}" dateTime="2020-07-03T15:11:35" maxSheetId="11" userName="EXTERNAL Ly Chung (Ban Vien, RBVH/EPS45)" r:id="rId7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A8433DE-B8FB-43C8-909C-050035D0E8D8}" dateTime="2020-07-03T15:14:41" maxSheetId="11" userName="EXTERNAL Nguyen Kim Thanh (Ban Vien, RBVH/EPS45)" r:id="rId719" minRId="8284" maxRId="828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F15A879-9EDE-409F-A7BC-5CC4CF03618F}" dateTime="2020-07-03T15:37:47" maxSheetId="11" userName="EXTERNAL Nguyen Trung Hieu (Ban Vien, RBVH/EPS45)" r:id="rId7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ABA5A44-8164-4172-8C8D-D18430D7016B}" dateTime="2020-07-03T15:38:10" maxSheetId="11" userName="EXTERNAL Nguyen Trung Hieu (Ban Vien, RBVH/EPS45)" r:id="rId72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FA9C700-2970-4944-8A53-F901CEBF747F}" dateTime="2020-07-03T15:38:24" maxSheetId="11" userName="EXTERNAL Nguyen Trung Hieu (Ban Vien, RBVH/EPS45)" r:id="rId72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1C478D6-CC93-4AC0-95CC-93F5DB0D550E}" dateTime="2020-07-03T15:38:45" maxSheetId="11" userName="EXTERNAL Nguyen Trung Hieu (Ban Vien, RBVH/EPS45)" r:id="rId723" minRId="8290" maxRId="829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E67CEAC-1133-4E3D-ABE1-E63ECF8A00B6}" dateTime="2020-07-03T15:41:23" maxSheetId="11" userName="EXTERNAL Do Phu Loc (Ban Vien, RBVH/EPS45)" r:id="rId724" minRId="8292" maxRId="830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6D36940-6EFD-4E41-A909-B4077094BFF2}" dateTime="2020-07-03T15:42:04" maxSheetId="11" userName="EXTERNAL Nguyen Trung Hieu (Ban Vien, RBVH/EPS45)" r:id="rId72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28383F5-A26B-4BCC-8DB6-B7FAB6BF8B56}" dateTime="2020-07-03T15:48:51" maxSheetId="11" userName="EXTERNAL Nguyen Trung Hieu (Ban Vien, RBVH/EPS45)" r:id="rId726" minRId="830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681106E-A05E-4DE3-AFE5-0D7AF75F9A7C}" dateTime="2020-07-03T15:50:15" maxSheetId="11" userName="EXTERNAL Nguyen Trung Hieu (Ban Vien, RBVH/EPS45)" r:id="rId727" minRId="83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9EB80C3-5286-4C28-8D58-112EDFA5BB4A}" dateTime="2020-07-03T15:52:13" maxSheetId="11" userName="EXTERNAL Nguyen Trung Hieu (Ban Vien, RBVH/EPS45)" r:id="rId7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910F67E-0606-4505-A6D3-4F116744B5F0}" dateTime="2020-07-03T16:04:20" maxSheetId="11" userName="DUO81HC" r:id="rId729" minRId="8310" maxRId="83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B6BC8E2-4790-4863-AC0C-06ED08FDAB9A}" dateTime="2020-07-03T16:04:29" maxSheetId="11" userName="DUO81HC" r:id="rId730" minRId="833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9DA6E5B-B9FF-4367-BB3D-6F1012933320}" dateTime="2020-07-03T16:11:38" maxSheetId="11" userName="EXTERNAL Nguyen Tai Hau (Ban Vien, RBVH/EPS45)" r:id="rId73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9073695-E513-455C-A6EB-2CFE9FAC6233}" dateTime="2020-07-03T16:15:17" maxSheetId="11" userName="EXTERNAL Phan The Nam (Ban Vien Company, RBVH/EPS45)" r:id="rId732" minRId="8338" maxRId="834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14C0BDD-5670-4583-AF95-B2F1384B866B}" dateTime="2020-07-03T16:15:48" maxSheetId="11" userName="EXTERNAL Nguyen Tai Hau (Ban Vien, RBVH/EPS45)" r:id="rId73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B55BC0A-2AA5-488C-92F6-BCF1DBA4DCD8}" dateTime="2020-07-03T16:16:45" maxSheetId="11" userName="EXTERNAL Phan The Nam (Ban Vien Company, RBVH/EPS45)" r:id="rId734" minRId="8350" maxRId="83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0F1E8CA-94F3-4EAD-A5DA-8238234CC169}" dateTime="2020-07-03T16:25:13" maxSheetId="11" userName="EXTERNAL Nguyen Tai Hau (Ban Vien, RBVH/EPS45)" r:id="rId735" minRId="8354" maxRId="83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39E3179-D6EB-4721-B883-A8E7CCC0174A}" dateTime="2020-07-03T16:30:21" maxSheetId="11" userName="gup7hc" r:id="rId73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2BF2C10-B499-4241-8871-44224B37396B}" dateTime="2020-07-03T16:31:27" maxSheetId="11" userName="EXTERNAL Nguyen Tai Hau (Ban Vien, RBVH/EPS45)" r:id="rId737" minRId="8361" maxRId="836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5814164-6745-4355-9504-85F9A69DD7B4}" dateTime="2020-07-03T16:37:00" maxSheetId="11" userName="EXTERNAL Nguyen Tuan Duong (Ban Vien, RBVH/EPS45)" r:id="rId738" minRId="8365" maxRId="837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5DF514D-6AEC-4072-9E27-3FC1130FC56D}" dateTime="2020-07-03T16:40:11" maxSheetId="11" userName="nch7hc" r:id="rId739" minRId="8380" maxRId="839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0676774-D51B-4C97-AF80-2D345625C05F}" dateTime="2020-07-03T16:57:52" maxSheetId="11" userName="EXTERNAL Nguyen Tuan Duong (Ban Vien, RBVH/EPS45)" r:id="rId740" minRId="8397" maxRId="839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069283E-91DB-49B8-8C71-6D2D6B663D60}" dateTime="2020-07-03T16:58:09" maxSheetId="11" userName="EXTERNAL Nguyen Tuan Duong (Ban Vien, RBVH/EPS45)" r:id="rId741" minRId="840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3E5A22C-5003-4A24-B0A2-332CA6803863}" dateTime="2020-07-03T16:58:38" maxSheetId="11" userName="nch7hc" r:id="rId742" minRId="840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65A4B59-0762-4D4B-8399-1B94CB77A9F8}" dateTime="2020-07-03T16:59:49" maxSheetId="11" userName="EXTERNAL Nguyen Tuan Duong (Ban Vien, RBVH/EPS45)" r:id="rId743" minRId="84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07CE122-D5EE-428B-8A34-CE60A1EF9037}" dateTime="2020-07-03T17:00:01" maxSheetId="11" userName="EXTERNAL Nguyen Tuan Duong (Ban Vien, RBVH/EPS45)" r:id="rId744" minRId="840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D8EAA93-A94E-4D52-9422-54B92B0BBD46}" dateTime="2020-07-03T17:00:44" maxSheetId="11" userName="EXTERNAL Nguyen Tuan Duong (Ban Vien, RBVH/EPS45)" r:id="rId745" minRId="841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F6090DF-261F-4B92-8301-94A2598D77C6}" dateTime="2020-07-03T17:12:31" maxSheetId="11" userName="EXTERNAL Nguyen Tuan Duong (Ban Vien, RBVH/EPS45)" r:id="rId746" minRId="8412" maxRId="84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B3106C7-42FC-4821-AC08-92C9426ED2A6}" dateTime="2020-07-03T17:12:39" maxSheetId="11" userName="EXTERNAL Nguyen Tuan Duong (Ban Vien, RBVH/EPS45)" r:id="rId747" minRId="8421" maxRId="84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AAFA01B-28AE-4C05-9D08-F61DEDD25B05}" dateTime="2020-07-03T17:13:16" maxSheetId="11" userName="EXTERNAL Nguyen Tuan Duong (Ban Vien, RBVH/EPS45)" r:id="rId748" minRId="8432" maxRId="844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3271727-714A-4754-8386-C1C37471CD69}" dateTime="2020-07-03T17:13:30" maxSheetId="11" userName="EXTERNAL Nguyen Tuan Duong (Ban Vien, RBVH/EPS45)" r:id="rId74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2D0E66F-5BCF-40C3-9461-80A356A1D2F9}" dateTime="2020-07-03T17:18:06" maxSheetId="11" userName="EXTERNAL Nguyen Tuan Duong (Ban Vien, RBVH/EPS45)" r:id="rId75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060E6E8-DDBF-4DB6-B717-10F5BF4FCAFD}" dateTime="2020-07-03T17:18:45" maxSheetId="11" userName="EXTERNAL Nguyen Tuan Duong (Ban Vien, RBVH/EPS45)" r:id="rId7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C8D39CA-6D7C-4A5D-ABAD-772060FCA6BE}" dateTime="2020-07-03T17:20:47" maxSheetId="11" userName="EXTERNAL Nguyen Tuan Duong (Ban Vien, RBVH/EPS45)" r:id="rId752" minRId="8454" maxRId="857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80C062B-42D0-435E-B88A-7EC151F1E095}" dateTime="2020-07-03T17:23:10" maxSheetId="11" userName="EXTERNAL Nguyen Tuan Duong (Ban Vien, RBVH/EPS45)" r:id="rId753" minRId="8580" maxRId="87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D1848C2-2C52-4FFB-AF89-ABF036B86E2C}" dateTime="2020-07-03T17:23:36" maxSheetId="11" userName="EXTERNAL Nguyen Tuan Duong (Ban Vien, RBVH/EPS45)" r:id="rId754" minRId="8706" maxRId="879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AAB1897-08DE-468E-B21F-E55BB2241850}" dateTime="2020-07-03T17:25:20" maxSheetId="11" userName="EXTERNAL Nguyen Tuan Duong (Ban Vien, RBVH/EPS45)" r:id="rId755" minRId="8791" maxRId="883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0441E51-4B47-4802-88BB-8CD11DEE58AF}" dateTime="2020-07-03T17:25:43" maxSheetId="11" userName="EXTERNAL Nguyen Tuan Duong (Ban Vien, RBVH/EPS45)" r:id="rId756" minRId="8837" maxRId="887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2BE0B04-CDBE-4C88-AC04-FB5FB926F553}" dateTime="2020-07-03T17:27:04" maxSheetId="11" userName="EXTERNAL Nguyen Tuan Duong (Ban Vien, RBVH/EPS45)" r:id="rId757" minRId="8878" maxRId="904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06A8817-8D1C-41AB-A3CB-DA566A83AAC8}" dateTime="2020-07-03T17:30:46" maxSheetId="11" userName="EXTERNAL Nguyen Tuan Duong (Ban Vien, RBVH/EPS45)" r:id="rId758" minRId="9044" maxRId="908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A4AB53E-3C42-452F-8E2E-38003EB8C7CB}" dateTime="2020-07-03T17:32:01" maxSheetId="11" userName="EXTERNAL Nguyen Tuan Duong (Ban Vien, RBVH/EPS45)" r:id="rId759" minRId="9088" maxRId="917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20815CB-EA56-4466-AFC1-B1C6C72FCDE8}" dateTime="2020-07-03T17:34:01" maxSheetId="11" userName="EXTERNAL Nguyen Tuan Duong (Ban Vien, RBVH/EPS45)" r:id="rId760" minRId="9181" maxRId="920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9DF65AE-1996-4653-9EC2-9A7A7D580C33}" dateTime="2020-07-03T17:34:43" maxSheetId="11" userName="EXTERNAL Nguyen Tuan Duong (Ban Vien, RBVH/EPS45)" r:id="rId761" minRId="9203" maxRId="92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BA662FF-0731-4A0E-B319-42C838637684}" dateTime="2020-07-03T17:35:42" maxSheetId="11" userName="EXTERNAL Nguyen Tuan Duong (Ban Vien, RBVH/EPS45)" r:id="rId76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D943FC6-21F9-4306-90C9-57A2E3225F24}" dateTime="2020-07-03T17:37:55" maxSheetId="11" userName="EXTERNAL Nguyen Tuan Duong (Ban Vien, RBVH/EPS45)" r:id="rId763" minRId="9217" maxRId="92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4D7D8AC-38F0-4160-99FA-95433BF7E849}" dateTime="2020-07-03T17:39:24" maxSheetId="11" userName="EXTERNAL Nguyen Tuan Duong (Ban Vien, RBVH/EPS45)" r:id="rId764" minRId="9234" maxRId="92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184E16D-0FD6-48F3-AD9D-AF6954AC3200}" dateTime="2020-07-03T17:39:36" maxSheetId="11" userName="HGY7HC" r:id="rId765" minRId="9257" maxRId="929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F39C313-7252-4505-8A5A-58645DF7B9C8}" dateTime="2020-07-03T17:39:54" maxSheetId="11" userName="EXTERNAL Nguyen Tuan Duong (Ban Vien, RBVH/EPS45)" r:id="rId766" minRId="9300" maxRId="93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7DE0A6C-429B-4DBB-829B-837A3E7BC6CF}" dateTime="2020-07-03T17:40:10" maxSheetId="11" userName="HGY7HC" r:id="rId767" minRId="9306" maxRId="930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3B42C28-A88A-4FC4-99E7-60F20544CF1F}" dateTime="2020-07-03T19:07:17" maxSheetId="11" userName="nch7hc" r:id="rId768" minRId="9312" maxRId="93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AF889D2-9CB9-4E1D-9473-1665F16DAE63}" dateTime="2020-07-03T19:21:00" maxSheetId="11" userName="gup7hc" r:id="rId769" minRId="9316" maxRId="932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D411C87-5986-417C-832A-637F45C9557E}" dateTime="2020-07-03T19:21:04" maxSheetId="11" userName="gup7hc" r:id="rId770" minRId="93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8089093-0D29-4D10-8D03-691FDFB0ADD5}" dateTime="2020-07-03T19:21:11" maxSheetId="11" userName="gup7hc" r:id="rId771" minRId="93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3A2FAF1-E98A-44D3-AC25-FDB3D3470BCD}" dateTime="2020-07-03T19:21:15" maxSheetId="11" userName="gup7hc" r:id="rId772" minRId="93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13FE21D-7C5D-4583-AE21-63CAFA86A8A0}" dateTime="2020-07-03T19:21:18" maxSheetId="11" userName="gup7hc" r:id="rId773" minRId="93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71417C9-77CC-4BF3-BE46-53B528C41F28}" dateTime="2020-07-03T19:21:24" maxSheetId="11" userName="gup7hc" r:id="rId774" minRId="93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1271E55-1941-42E9-A88E-553F10EE85F2}" dateTime="2020-07-03T19:21:30" maxSheetId="11" userName="gup7hc" r:id="rId775" minRId="9338" maxRId="934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ACC00B1-2AAB-41D4-94B8-97C8A9BC5087}" dateTime="2020-07-03T19:34:16" maxSheetId="11" userName="EXTERNAL Nguyen Tuan Duong (Ban Vien, RBVH/EPS45)" r:id="rId776" minRId="9341" maxRId="934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9BC5604-6BBB-4D3B-BAA1-D1C9134D236A}" dateTime="2020-07-03T19:55:01" maxSheetId="11" userName="gup7hc" r:id="rId77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C93C489-B980-4624-AEEB-88710F9E8524}" dateTime="2020-07-03T19:59:15" maxSheetId="11" userName="EXTERNAL Nguyen Tuan Duong (Ban Vien, RBVH/EPS45)" r:id="rId778" minRId="9347" maxRId="934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D74836B-BA97-4324-A111-34867FBC46B5}" dateTime="2020-07-03T20:02:33" maxSheetId="11" userName="nch7hc" r:id="rId779" minRId="9352" maxRId="937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42B9796-7BBD-4E1B-B4D5-D5B0E5F97E49}" dateTime="2020-07-03T20:05:52" maxSheetId="11" userName="EXTERNAL Nguyen Tuan Duong (Ban Vien, RBVH/EPS45)" r:id="rId780" minRId="9377" maxRId="938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9DECEA0-B62B-4363-AD75-8969583EF3E6}" dateTime="2020-07-03T20:15:06" maxSheetId="11" userName="EXTERNAL Nguyen Tuan Duong (Ban Vien, RBVH/EPS45)" r:id="rId781" minRId="9388" maxRId="939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3C3E02D-83D2-4DD7-9765-CF06EBACC485}" dateTime="2020-07-03T20:17:26" maxSheetId="11" userName="EXTERNAL Nguyen Tuan Duong (Ban Vien, RBVH/EPS45)" r:id="rId782" minRId="939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436E5B6-FCB0-45DD-8DA8-F488E52849D6}" dateTime="2020-07-03T20:17:51" maxSheetId="11" userName="EXTERNAL Nguyen Tuan Duong (Ban Vien, RBVH/EPS45)" r:id="rId783" minRId="939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0FA0A97-33C0-4179-9C0B-03B28A3E3DAA}" dateTime="2020-07-03T20:17:53" maxSheetId="11" userName="EXTERNAL Nguyen Tuan Duong (Ban Vien, RBVH/EPS45)" r:id="rId784" minRId="939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040DF50-9E21-4C0D-BAC7-BE600C76C863}" dateTime="2020-07-03T20:28:11" maxSheetId="11" userName="EXTERNAL Nguyen Tuan Duong (Ban Vien, RBVH/EPS45)" r:id="rId785" minRId="9400" maxRId="94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D01CFFD-36B1-422A-93FF-294E72F372C1}" dateTime="2020-07-03T20:28:16" maxSheetId="11" userName="EXTERNAL Nguyen Tuan Duong (Ban Vien, RBVH/EPS45)" r:id="rId78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633EBF0-2076-4205-A8E4-7546D6D48FB7}" dateTime="2020-07-03T20:28:23" maxSheetId="11" userName="EXTERNAL Nguyen Tuan Duong (Ban Vien, RBVH/EPS45)" r:id="rId7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DFE3EC2-84D2-412C-A48F-78E7419FA0CA}" dateTime="2020-07-03T20:29:53" maxSheetId="11" userName="EXTERNAL Nguyen Tuan Duong (Ban Vien, RBVH/EPS45)" r:id="rId788" minRId="9410" maxRId="957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CA89032-1912-4DD8-9E96-5D8985487F63}" dateTime="2020-07-03T20:31:57" maxSheetId="11" userName="EXTERNAL Nguyen Tuan Duong (Ban Vien, RBVH/EPS45)" r:id="rId789" minRId="9576" maxRId="960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8C2B4B9-2A7E-4CB9-907A-7768872BC6CF}" dateTime="2020-07-03T20:32:29" maxSheetId="11" userName="EXTERNAL Nguyen Tuan Duong (Ban Vien, RBVH/EPS45)" r:id="rId790" minRId="9606" maxRId="96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1AC4D7D-E4F9-46A7-AC30-F7F7E78180F9}" dateTime="2020-07-03T20:32:44" maxSheetId="11" userName="EXTERNAL Nguyen Tuan Duong (Ban Vien, RBVH/EPS45)" r:id="rId791" minRId="9614" maxRId="961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FCB610F-1B4D-4157-8916-1E364DF5A31E}" dateTime="2020-07-03T20:34:22" maxSheetId="11" userName="EXTERNAL Nguyen Tuan Duong (Ban Vien, RBVH/EPS45)" r:id="rId792" minRId="9620" maxRId="962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A49A667-F076-44C2-9B28-8121E896E0B5}" dateTime="2020-07-03T20:37:33" maxSheetId="11" userName="EXTERNAL Nguyen Tuan Duong (Ban Vien, RBVH/EPS45)" r:id="rId793" minRId="9625" maxRId="966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56A4982-A724-47FE-9314-D3F5317EB7C1}" dateTime="2020-07-03T20:38:29" maxSheetId="11" userName="EXTERNAL Nguyen Tuan Duong (Ban Vien, RBVH/EPS45)" r:id="rId794" minRId="9666" maxRId="967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76E30F7-15B9-40CE-A11D-FD520D898EF2}" dateTime="2020-07-03T20:38:44" maxSheetId="11" userName="EXTERNAL Nguyen Tuan Duong (Ban Vien, RBVH/EPS45)" r:id="rId795" minRId="967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FE91606-997B-4929-B917-6EC1178EA3C2}" dateTime="2020-07-03T20:38:54" maxSheetId="11" userName="EXTERNAL Nguyen Tuan Duong (Ban Vien, RBVH/EPS45)" r:id="rId79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937CFE5-0E6F-432A-B7A7-433DFD4DA924}" dateTime="2020-07-03T20:39:07" maxSheetId="11" userName="EXTERNAL Nguyen Tuan Duong (Ban Vien, RBVH/EPS45)" r:id="rId797" minRId="9680" maxRId="981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5D933A6-E127-41F2-9EB8-2EE5135B4ADF}" dateTime="2020-07-03T20:39:47" maxSheetId="11" userName="EXTERNAL Nguyen Tuan Duong (Ban Vien, RBVH/EPS45)" r:id="rId79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4CE43B8-15E7-4E01-85F7-2D2CB7B67CFA}" dateTime="2020-07-03T20:40:11" maxSheetId="11" userName="EXTERNAL Nguyen Tuan Duong (Ban Vien, RBVH/EPS45)" r:id="rId79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F2EE1BB-348F-43A9-B0E2-EF9DF07F79CF}" dateTime="2020-07-06T08:35:21" maxSheetId="11" userName="nch7hc" r:id="rId800" minRId="9816" maxRId="984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F49CA31-9AB6-4A10-8BCB-1B4C9B58864E}" dateTime="2020-07-06T08:38:02" maxSheetId="11" userName="EXTERNAL Nguyen Tuan Duong (Ban Vien, RBVH/EPS45)" r:id="rId801" minRId="9844" maxRId="985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139AB3B-2C7E-46FD-A3DF-1B4881762D85}" dateTime="2020-07-06T08:39:02" maxSheetId="11" userName="EXTERNAL Nguyen Tuan Duong (Ban Vien, RBVH/EPS45)" r:id="rId802" minRId="9856" maxRId="987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F676F78-D3A1-4FD6-9CF2-1BDBE198A232}" dateTime="2020-07-06T08:39:03" maxSheetId="11" userName="EXTERNAL Nguyen Tuan Duong (Ban Vien, RBVH/EPS45)" r:id="rId8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005F9AB-0BEA-4E60-B4FA-F41A95C14806}" dateTime="2020-07-06T08:39:11" maxSheetId="11" userName="EXTERNAL Nguyen Tuan Duong (Ban Vien, RBVH/EPS45)" r:id="rId80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DDDEFF7-AC51-4D0E-B93A-92467470A8E7}" dateTime="2020-07-06T08:39:24" maxSheetId="11" userName="EXTERNAL Nguyen Tuan Duong (Ban Vien, RBVH/EPS45)" r:id="rId8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866E81D-EFB1-4188-8575-2B98EA4F6FA2}" dateTime="2020-07-06T08:39:59" maxSheetId="11" userName="nch7hc" r:id="rId806" minRId="9887" maxRId="989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1E5C899-6BF9-4D25-B5DC-D3F97993D11C}" dateTime="2020-07-06T08:40:48" maxSheetId="11" userName="EXTERNAL Nguyen Tuan Duong (Ban Vien, RBVH/EPS45)" r:id="rId8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182FC26-A675-4B8C-8F4F-784CF90BCBB1}" dateTime="2020-07-06T08:41:05" maxSheetId="11" userName="nch7hc" r:id="rId80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433E2F3-FAE8-4A82-ACDF-07509BF2A2AF}" dateTime="2020-07-06T09:07:11" maxSheetId="11" userName="gup7hc" r:id="rId80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A9EC362-96EF-485F-88F2-BCFC61B13E2B}" dateTime="2020-07-06T09:07:18" maxSheetId="11" userName="gup7hc" r:id="rId81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DCE8C9D-DAC3-4483-910B-FD35FDA9E5A3}" dateTime="2020-07-06T09:18:03" maxSheetId="11" userName="EXTERNAL Nguyen Tuan Duong (Ban Vien, RBVH/EPS45)" r:id="rId81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9329A69-0750-434B-9934-50CD42D228BB}" dateTime="2020-07-06T09:24:19" maxSheetId="11" userName="EXTERNAL Phan The Nam (Ban Vien Company, RBVH/EPS45)" r:id="rId812" minRId="9909" maxRId="991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D67F002-5027-48B3-B27A-C5DE3DE10215}" dateTime="2020-07-06T09:26:43" maxSheetId="11" userName="EXTERNAL Phan The Nam (Ban Vien Company, RBVH/EPS45)" r:id="rId8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CB22B39-CB7B-46CC-AC49-31912CA4971F}" dateTime="2020-07-06T09:27:43" maxSheetId="11" userName="HGY7HC" r:id="rId814" minRId="9917" maxRId="99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5C2F3FB-7C0B-402B-8476-D57BC7559CD0}" dateTime="2020-07-06T09:32:49" maxSheetId="11" userName="EXTERNAL Nguyen Tuan Duong (Ban Vien, RBVH/EPS45)" r:id="rId815" minRId="991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397865E-9D69-41F2-AB7C-26AD241D51AA}" dateTime="2020-07-06T09:33:18" maxSheetId="11" userName="EXTERNAL Nguyen Tuan Duong (Ban Vien, RBVH/EPS45)" r:id="rId816" minRId="9920" maxRId="992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65A787A-C642-4515-9424-C464B4BFCA17}" dateTime="2020-07-06T09:33:27" maxSheetId="11" userName="EXTERNAL Nguyen Tuan Duong (Ban Vien, RBVH/EPS45)" r:id="rId817" minRId="9924" maxRId="992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448EB7E-ECE8-46A1-B2B6-0FBF0CF0BB19}" dateTime="2020-07-06T09:36:12" maxSheetId="11" userName="nch7hc" r:id="rId818" minRId="9926" maxRId="99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0D7350A-9D1E-442E-9E23-0887C813E8D2}" dateTime="2020-07-06T09:52:48" maxSheetId="11" userName="EXTERNAL Nguyen Trung Hieu (Ban Vien, RBVH/EPS45)" r:id="rId819" minRId="9931" maxRId="99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58CC90A-9A3E-4188-9635-1C6FE320939D}" dateTime="2020-07-06T09:54:26" maxSheetId="11" userName="EXTERNAL Nguyen Trung Hieu (Ban Vien, RBVH/EPS45)" r:id="rId820" minRId="9938" maxRId="994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A482609-8881-4D12-AD7C-37FA96E95FFB}" dateTime="2020-07-06T09:54:54" maxSheetId="11" userName="EXTERNAL Nguyen Trung Hieu (Ban Vien, RBVH/EPS45)" r:id="rId82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A198D56-8196-4843-9616-57F06E936D65}" dateTime="2020-07-06T09:57:48" maxSheetId="11" userName="EXTERNAL Nguyen Trung Hieu (Ban Vien, RBVH/EPS45)" r:id="rId82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C2357D7-B464-45AB-8AA7-09B56B3A4AC9}" dateTime="2020-07-06T09:59:33" maxSheetId="11" userName="gup7hc" r:id="rId823" minRId="99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192CA26-79DA-4BDD-AC4B-3B5A84D0524D}" dateTime="2020-07-06T10:00:31" maxSheetId="11" userName="gup7hc" r:id="rId824" minRId="995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A97613D-4F67-4F33-BAE5-5C4B2932E727}" dateTime="2020-07-06T10:00:59" maxSheetId="11" userName="gup7hc" r:id="rId825" minRId="996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85E1D33-EED1-4C60-9BB7-95EBE4DFA2E1}" dateTime="2020-07-06T10:01:07" maxSheetId="11" userName="gup7hc" r:id="rId826" minRId="996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47FF148-6500-4CBD-8B5F-8022D6F5A93A}" dateTime="2020-07-06T10:01:29" maxSheetId="11" userName="gup7hc" r:id="rId827" minRId="996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03BE810-4123-4CC8-B273-65816CF9C20B}" dateTime="2020-07-06T10:22:48" maxSheetId="11" userName="EXTERNAL Phan The Nam (Ban Vien Company, RBVH/EPS45)" r:id="rId8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C3A8D83-2BCE-40E8-922D-6682439FF044}" dateTime="2020-07-06T10:23:31" maxSheetId="11" userName="DUO81HC" r:id="rId829" minRId="9965" maxRId="996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B609255-A71B-4D69-A1E7-87410D49DA31}" dateTime="2020-07-06T10:24:30" maxSheetId="11" userName="DUO81HC" r:id="rId830" minRId="9971" maxRId="997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A4A50AC-1136-4B69-AE7C-59B7FBA497D0}" dateTime="2020-07-06T10:37:49" maxSheetId="11" userName="DUO81HC" r:id="rId831" minRId="9977" maxRId="997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9969E97-1C0D-4E35-8D2F-D2CC812D8849}" dateTime="2020-07-06T10:38:08" maxSheetId="11" userName="DUO81HC" r:id="rId832" minRId="998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5B64E7F-AFF9-45B5-926A-867C00EC10BA}" dateTime="2020-07-06T10:42:47" maxSheetId="11" userName="EXTERNAL Nguyen Kim Thanh (Ban Vien, RBVH/EPS45)" r:id="rId833" minRId="9984" maxRId="998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654105C-3136-4CDC-9276-41C858E9E285}" dateTime="2020-07-06T10:51:11" maxSheetId="11" userName="HGY7HC" r:id="rId834" minRId="9986" maxRId="1001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1C497C7-DA6E-44B8-977C-F483C21C99B6}" dateTime="2020-07-06T10:51:41" maxSheetId="11" userName="HGY7HC" r:id="rId835" minRId="100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E3FC376-1FBE-45A2-A167-0215DD85DC4F}" dateTime="2020-07-06T10:54:27" maxSheetId="11" userName="gup7hc" r:id="rId83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342C363-5046-495B-9971-789173C1E226}" dateTime="2020-07-06T11:07:45" maxSheetId="11" userName="nch7hc" r:id="rId837" minRId="10023" maxRId="1002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A56BCB6-7D13-4CA8-92F0-89306F37D9D4}" dateTime="2020-07-06T11:10:03" maxSheetId="11" userName="nch7hc" r:id="rId838" minRId="10027" maxRId="100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FC1A0F2-EE2E-4E7B-BE96-E2B6E12D70F7}" dateTime="2020-07-06T11:26:18" maxSheetId="11" userName="EXTERNAL Nguyen Kim Thanh (Ban Vien, RBVH/EPS45)" r:id="rId839" minRId="10030" maxRId="1003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422E837-7604-4B00-A7D3-F5B4BFEDA0CF}" dateTime="2020-07-06T11:27:53" maxSheetId="11" userName="EXTERNAL Nguyen Kim Thanh (Ban Vien, RBVH/EPS45)" r:id="rId840" minRId="10042" maxRId="1004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C89E44D-6030-4A9E-A8BC-BF39A7963C90}" dateTime="2020-07-06T11:40:25" maxSheetId="11" userName="gup7hc" r:id="rId841" minRId="1004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7D35A21-3113-40F3-A500-0592B27BEBA9}" dateTime="2020-07-06T11:41:52" maxSheetId="11" userName="gup7hc" r:id="rId842" minRId="100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328D8FF-F84E-494C-81CE-1460B264F69F}" dateTime="2020-07-06T11:42:17" maxSheetId="11" userName="DUO81HC" r:id="rId843" minRId="1004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0CBA3F6-F3D2-43B5-ABC0-8B2EB8E4288E}" dateTime="2020-07-06T11:42:19" maxSheetId="11" userName="gup7hc" r:id="rId844" minRId="1004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B1F6300-629F-41B0-9D87-BE28C18C2E1C}" dateTime="2020-07-06T11:42:45" maxSheetId="11" userName="gup7hc" r:id="rId845" minRId="1004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FE2F3A4-9174-4993-BEAB-F3002CFAC823}" dateTime="2020-07-06T11:43:06" maxSheetId="11" userName="EXTERNAL Nguyen Kim Thanh (Ban Vien, RBVH/EPS45)" r:id="rId846" minRId="10050" maxRId="100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A28DCEB-5A0E-4D24-9241-C1D1A4B82F66}" dateTime="2020-07-06T11:44:46" maxSheetId="11" userName="EXTERNAL Nguyen Kim Thanh (Ban Vien, RBVH/EPS45)" r:id="rId847" minRId="10062" maxRId="1007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4CAD12A-89B0-4205-B0D7-63A75E85FE33}" dateTime="2020-07-06T11:45:07" maxSheetId="11" userName="EXTERNAL Nguyen Kim Thanh (Ban Vien, RBVH/EPS45)" r:id="rId848" minRId="10073" maxRId="1007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C71364F-B1E0-4426-A327-CB4E798A37EF}" dateTime="2020-07-06T11:45:42" maxSheetId="11" userName="EXTERNAL Do Phu Loc (Ban Vien, RBVH/EPS45)" r:id="rId849" minRId="1007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5779512-0BDA-47A0-8E47-A5D865DDB42A}" dateTime="2020-07-06T11:46:36" maxSheetId="11" userName="HGY7HC" r:id="rId850" minRId="10082" maxRId="1008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C886A28-E5A0-4CE3-A3A2-8610047DF485}" dateTime="2020-07-06T11:51:17" maxSheetId="11" userName="EXTERNAL Do Phu Loc (Ban Vien, RBVH/EPS45)" r:id="rId851" minRId="10086" maxRId="1009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C60754F-BF3F-4A12-9482-A0404C38141C}" dateTime="2020-07-06T11:51:58" maxSheetId="11" userName="EXTERNAL Do Phu Loc (Ban Vien, RBVH/EPS45)" r:id="rId85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6BA3902-2EDC-488B-BD9C-81FBB1A4C7EA}" dateTime="2020-07-06T12:34:03" maxSheetId="11" userName="EXTERNAL Nguyen Tai Hau (Ban Vien, RBVH/EPS45)" r:id="rId853" minRId="10100" maxRId="1179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61759B0-787F-4471-8031-0863EF012532}" dateTime="2020-07-06T12:36:19" maxSheetId="11" userName="EXTERNAL Nguyen Tai Hau (Ban Vien, RBVH/EPS45)" r:id="rId854" minRId="11795" maxRId="1187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F35343B-F51F-4674-BD50-985E2D598B33}" dateTime="2020-07-06T12:37:12" maxSheetId="11" userName="EXTERNAL Nguyen Tai Hau (Ban Vien, RBVH/EPS45)" r:id="rId855" minRId="11879" maxRId="1188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7EF3F54-309F-4508-B26E-BE51FCEC1B62}" dateTime="2020-07-06T12:40:35" maxSheetId="11" userName="gup7hc" r:id="rId8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D150360-BB16-430A-9014-3D5778744DA7}" dateTime="2020-07-06T12:48:34" maxSheetId="11" userName="EXTERNAL Do Anh Huy (Ban Vien Company, RBVH/EPS45)" r:id="rId857" minRId="11883" maxRId="1191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E8FFB29-801E-4C8B-B0B4-B6089FB363F8}" dateTime="2020-07-06T12:48:51" maxSheetId="11" userName="EXTERNAL Nguyen Tai Hau (Ban Vien, RBVH/EPS45)" r:id="rId858" minRId="11913" maxRId="1216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61CE102-165E-4ABF-80EA-76509BE10FF1}" dateTime="2020-07-06T13:51:35" maxSheetId="11" userName="EXTERNAL Luu Cong Dac (Ban Vien, RBVH/EPS45)" r:id="rId8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4CA4D33-908E-4794-9084-6E97B797EC49}" dateTime="2020-07-06T14:03:21" maxSheetId="11" userName="EXTERNAL Nguyen Duy Bang (Ban Vien, RBVH/EPS45)" r:id="rId86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60B5999-11BC-479E-8DCC-1009F00D646F}" dateTime="2020-07-06T14:03:40" maxSheetId="11" userName="EXTERNAL Nguyen Duy Bang (Ban Vien, RBVH/EPS45)" r:id="rId86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95B21F0-A30F-40E4-89AA-A9B769661BE4}" dateTime="2020-07-06T14:15:59" maxSheetId="11" userName="EXTERNAL Luu Cong Dac (Ban Vien, RBVH/EPS45)" r:id="rId862" minRId="12168" maxRId="1217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94D9D13-ABC5-4B00-98FE-77B190AC2B35}" dateTime="2020-07-06T14:18:09" maxSheetId="11" userName="EXTERNAL Nguyen Trung Hieu (Ban Vien, RBVH/EPS45)" r:id="rId863" minRId="12175" maxRId="1218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D22F89F-B035-4F4B-9385-B866E9DF5121}" dateTime="2020-07-06T14:24:12" maxSheetId="11" userName="EXTERNAL Nguyen Trung Hieu (Ban Vien, RBVH/EPS45)" r:id="rId86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77726E2-4008-4664-9222-BC9B4FBD69A0}" dateTime="2020-07-06T14:30:14" maxSheetId="11" userName="EXTERNAL Do Phu Loc (Ban Vien, RBVH/EPS45)" r:id="rId865" minRId="12189" maxRId="1219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3B85B32-0E8E-40D0-8B2D-D8B418D7F510}" dateTime="2020-07-06T14:32:43" maxSheetId="11" userName="DUO81HC" r:id="rId866" minRId="12202" maxRId="122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C933AA4-208F-4367-86CF-DABA283087C9}" dateTime="2020-07-06T14:33:08" maxSheetId="11" userName="DUO81HC" r:id="rId867" minRId="12210" maxRId="1221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B6B4A8C-989C-45DD-BFAC-66C4CCC7C797}" dateTime="2020-07-06T14:53:15" maxSheetId="11" userName="EXTERNAL Nguyen Tai Hau (Ban Vien, RBVH/EPS45)" r:id="rId868" minRId="12215" maxRId="1229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3E4D9C0-242A-4161-BD86-8048FD032A13}" dateTime="2020-07-06T15:03:50" maxSheetId="11" userName="HGY7HC" r:id="rId869" minRId="1229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98D50D0-A6C1-4C51-BA99-7DE67F0A5197}" dateTime="2020-07-06T15:10:53" maxSheetId="11" userName="EXTERNAL Nguyen Trung Hieu (Ban Vien, RBVH/EPS45)" r:id="rId870" minRId="12300" maxRId="123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1F67D8A-18D4-4615-9311-9C5F9D6CD88D}" dateTime="2020-07-06T15:11:24" maxSheetId="11" userName="EXTERNAL Nguyen Trung Hieu (Ban Vien, RBVH/EPS45)" r:id="rId871" minRId="12332" maxRId="1233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6857374-91D9-4D89-8138-4D136982366D}" dateTime="2020-07-06T15:11:42" maxSheetId="11" userName="EXTERNAL Do Phu Loc (Ban Vien, RBVH/EPS45)" r:id="rId872" minRId="12342" maxRId="1234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3AEBF15-D861-4E70-BBD0-73E8120F1477}" dateTime="2020-07-06T15:11:58" maxSheetId="11" userName="EXTERNAL Nguyen Trung Hieu (Ban Vien, RBVH/EPS45)" r:id="rId873" minRId="12345" maxRId="1235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46C5D58-7634-4D4F-8E75-F3842A27ECCF}" dateTime="2020-07-06T15:13:09" maxSheetId="11" userName="EXTERNAL Nguyen Trung Hieu (Ban Vien, RBVH/EPS45)" r:id="rId87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14D0DDD-3A30-4972-8400-8E756FF13F58}" dateTime="2020-07-06T15:13:32" maxSheetId="11" userName="EXTERNAL Nguyen Trung Hieu (Ban Vien, RBVH/EPS45)" r:id="rId875" minRId="12357" maxRId="123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FB3505A-7E1A-4F7E-94EF-06279046E52A}" dateTime="2020-07-06T15:13:55" maxSheetId="11" userName="EXTERNAL Nguyen Trung Hieu (Ban Vien, RBVH/EPS45)" r:id="rId876" minRId="1236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0A15A4D-CE9D-4D3F-BE8F-7D3F43A57A9D}" dateTime="2020-07-06T15:14:42" maxSheetId="11" userName="EXTERNAL Do Phu Loc (Ban Vien, RBVH/EPS45)" r:id="rId877" minRId="12368" maxRId="1238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C4969C5-709E-4820-A313-BA3442054815}" dateTime="2020-07-06T15:15:06" maxSheetId="11" userName="EXTERNAL Nguyen Trung Hieu (Ban Vien, RBVH/EPS45)" r:id="rId87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C01D799-1528-42CD-B600-65B9068FE6A3}" dateTime="2020-07-06T15:17:21" maxSheetId="11" userName="EXTERNAL Nguyen Trung Hieu (Ban Vien, RBVH/EPS45)" r:id="rId87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95E17C2-B117-4681-B229-309411E108BE}" dateTime="2020-07-06T15:40:05" maxSheetId="11" userName="EXTERNAL Luu Cong Dac (Ban Vien, RBVH/EPS45)" r:id="rId88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45AB99F-ADE5-4081-A116-432711F770EA}" dateTime="2020-07-06T15:41:01" maxSheetId="11" userName="EXTERNAL Nguyen Trung Hieu (Ban Vien, RBVH/EPS45)" r:id="rId881" minRId="12390" maxRId="124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AD8E140-ED08-4AAA-B127-2E77B49DAA86}" dateTime="2020-07-06T15:44:04" maxSheetId="11" userName="EXTERNAL Nguyen Trung Hieu (Ban Vien, RBVH/EPS45)" r:id="rId882" minRId="12433" maxRId="1243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5F25CB0-A18C-44FE-8FA3-ED404CD653FD}" dateTime="2020-07-06T15:47:09" maxSheetId="11" userName="EXTERNAL Nguyen Trung Hieu (Ban Vien, RBVH/EPS45)" r:id="rId883" minRId="12440" maxRId="1244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4D044DE-69BE-4B01-A133-80F868433CDF}" dateTime="2020-07-06T15:47:43" maxSheetId="11" userName="EXTERNAL Nguyen Trung Hieu (Ban Vien, RBVH/EPS45)" r:id="rId88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33605A7-076E-4C39-8560-E1753792FC8D}" dateTime="2020-07-06T15:52:18" maxSheetId="11" userName="EXTERNAL Nguyen Kim Thanh (Ban Vien, RBVH/EPS45)" r:id="rId885" minRId="12452" maxRId="124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2BA5124-C2CB-497D-BA8D-EA85206768A7}" dateTime="2020-07-06T15:52:54" maxSheetId="11" userName="EXTERNAL Nguyen Kim Thanh (Ban Vien, RBVH/EPS45)" r:id="rId886" minRId="12462" maxRId="1247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7B2E01D-72FE-4EA2-A669-412E1490391E}" dateTime="2020-07-06T15:53:34" maxSheetId="11" userName="EXTERNAL Nguyen Kim Thanh (Ban Vien, RBVH/EPS45)" r:id="rId8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86468CF-D2A8-4770-B195-A8AF297AE81D}" dateTime="2020-07-06T15:54:32" maxSheetId="11" userName="EXTERNAL Nguyen Kim Thanh (Ban Vien, RBVH/EPS45)" r:id="rId888" minRId="12476" maxRId="1248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2E17E9F-CDF3-4D15-8E89-0BBECA0D3BE5}" dateTime="2020-07-06T15:55:46" maxSheetId="11" userName="DUO81HC" r:id="rId889" minRId="12483" maxRId="1249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1508328-813A-4067-842E-35EB319E62F6}" dateTime="2020-07-06T15:55:53" maxSheetId="11" userName="EXTERNAL Nguyen Kim Thanh (Ban Vien, RBVH/EPS45)" r:id="rId890" minRId="12493" maxRId="1249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939FCEF-2227-4A98-8EC4-AFB66A1D9722}" dateTime="2020-07-06T15:57:04" maxSheetId="11" userName="EXTERNAL Do Phu Loc (Ban Vien, RBVH/EPS45)" r:id="rId891" minRId="12501" maxRId="125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7D69E8F-B185-4357-8BD6-7222B1C580F0}" dateTime="2020-07-06T16:04:44" maxSheetId="11" userName="EXTERNAL Nguyen Tuan Duong (Ban Vien, RBVH/EPS45)" r:id="rId89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E79F4C1-4AD3-4C50-9BFC-B4505F00A820}" dateTime="2020-07-06T16:06:11" maxSheetId="11" userName="EXTERNAL Phan The Nam (Ban Vien Company, RBVH/EPS45)" r:id="rId893" minRId="12508" maxRId="125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431C931-3F7B-4873-A45F-5AAC21E7730A}" dateTime="2020-07-06T16:08:36" maxSheetId="11" userName="EXTERNAL Phan The Nam (Ban Vien Company, RBVH/EPS45)" r:id="rId894" minRId="12530" maxRId="125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98C7CB1-6A10-489F-9FB7-94412C655BE2}" dateTime="2020-07-06T16:08:42" maxSheetId="11" userName="EXTERNAL Phan The Nam (Ban Vien Company, RBVH/EPS45)" r:id="rId89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F2DFA5F-9948-4168-A083-D939ECAEF434}" dateTime="2020-07-06T16:09:30" maxSheetId="11" userName="EXTERNAL Phan The Nam (Ban Vien Company, RBVH/EPS45)" r:id="rId896" minRId="12540" maxRId="1255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F85D91F-6341-4D97-ADF8-DCEAE4688796}" dateTime="2020-07-06T16:10:59" maxSheetId="11" userName="EXTERNAL Nguyen Tuan Duong (Ban Vien, RBVH/EPS45)" r:id="rId897" minRId="12561" maxRId="1256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AD6523A-B357-44AD-9028-F1EC7753399A}" dateTime="2020-07-06T16:36:55" maxSheetId="11" userName="HGY7HC" r:id="rId898" minRId="1256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3501870-6C9E-4657-B653-28287F4E13A5}" dateTime="2020-07-06T16:37:35" maxSheetId="11" userName="EXTERNAL Nguyen Tuan Duong (Ban Vien, RBVH/EPS45)" r:id="rId899" minRId="12568" maxRId="1260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CDDA82B-F302-489D-8FD2-1A68124F6F46}" dateTime="2020-07-06T16:37:47" maxSheetId="11" userName="HGY7HC" r:id="rId900" minRId="1260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1469B10-A97F-4933-8F8C-BA5B35376F83}" dateTime="2020-07-06T16:42:06" maxSheetId="11" userName="EXTERNAL Nguyen Tuan Duong (Ban Vien, RBVH/EPS45)" r:id="rId90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1DA7F5E-51B3-468B-899F-332CD898EC79}" dateTime="2020-07-06T16:42:18" maxSheetId="11" userName="EXTERNAL Nguyen Tuan Duong (Ban Vien, RBVH/EPS45)" r:id="rId90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C278444-6275-4E7E-90E5-C3FE3E793883}" dateTime="2020-07-06T17:01:00" maxSheetId="11" userName="EXTERNAL Phan The Nam (Ban Vien Company, RBVH/EPS45)" r:id="rId9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E408E98-210E-4699-BDBE-526441F1CAFF}" dateTime="2020-07-06T17:04:07" maxSheetId="11" userName="EXTERNAL Nguyen Tai Hau (Ban Vien, RBVH/EPS45)" r:id="rId904" minRId="12616" maxRId="1262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8547BAE-9B24-4896-9BCA-F8998608E641}" dateTime="2020-07-06T17:28:00" maxSheetId="11" userName="DUO81HC" r:id="rId905" minRId="12624" maxRId="1263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3DC70F0-8DA9-45CA-BB73-8DC5577A2310}" dateTime="2020-07-06T17:36:39" maxSheetId="11" userName="EXTERNAL Nguyen Tai Hau (Ban Vien, RBVH/EPS45)" r:id="rId906" minRId="12634" maxRId="1266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67FE8A3-BDE3-4A5F-B88C-DD3121C3C0AC}" dateTime="2020-07-06T17:38:41" maxSheetId="11" userName="EXTERNAL Phan The Nam (Ban Vien Company, RBVH/EPS45)" r:id="rId9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6035F3E-B60B-4A4A-8706-12A62B079671}" dateTime="2020-07-06T17:50:36" maxSheetId="11" userName="EXTERNAL Do Anh Huy (Ban Vien Company, RBVH/EPS45)" r:id="rId908" minRId="1266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C13E0B6-E406-4C4E-B6E8-AB83D9EC4F1E}" dateTime="2020-07-06T17:50:44" maxSheetId="11" userName="EXTERNAL Do Anh Huy (Ban Vien Company, RBVH/EPS45)" r:id="rId909" minRId="12667" maxRId="1266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C5968F0-D069-4882-89CA-5997BD2F93BE}" dateTime="2020-07-06T17:51:09" maxSheetId="11" userName="gup7hc" r:id="rId910" minRId="12671" maxRId="1268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8DAD245-3230-4979-B8FE-92BEDEE59ADD}" dateTime="2020-07-06T17:51:37" maxSheetId="11" userName="gup7hc" r:id="rId911" minRId="1268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158E5B1-6984-4273-9CCF-05DFF390C551}" dateTime="2020-07-06T17:51:40" maxSheetId="11" userName="gup7hc" r:id="rId91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C484681-A746-48AF-BE3C-0A9C6C428890}" dateTime="2020-07-06T17:53:22" maxSheetId="11" userName="EXTERNAL Do Anh Huy (Ban Vien Company, RBVH/EPS45)" r:id="rId913" minRId="12691" maxRId="1269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5516D94-EBA0-40C2-9AA2-C64837B9223C}" dateTime="2020-07-06T17:59:03" maxSheetId="11" userName="gup7hc" r:id="rId914" minRId="1269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BBC5DED-D70C-4D52-A908-AA445EAD4A1A}" dateTime="2020-07-06T17:59:56" maxSheetId="11" userName="gup7hc" r:id="rId915" minRId="1270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6CD6F34-B375-42BE-BC3F-C4B92AF427EA}" dateTime="2020-07-06T18:00:08" maxSheetId="11" userName="gup7hc" r:id="rId916" minRId="1270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87505BE-9509-46E6-861B-74BDBD6C305F}" dateTime="2020-07-06T18:00:16" maxSheetId="11" userName="gup7hc" r:id="rId917" minRId="127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C0B02D5-5ABA-4391-8583-C1289D618260}" dateTime="2020-07-06T18:54:43" maxSheetId="11" userName="EXTERNAL Nguyen Tai Hau (Ban Vien, RBVH/EPS45)" r:id="rId918" minRId="12704" maxRId="1271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7FAD873-5F98-4C3C-8FB5-BBC18A197EBE}" dateTime="2020-07-06T19:21:02" maxSheetId="11" userName="EXTERNAL Nguyen Tai Hau (Ban Vien, RBVH/EPS45)" r:id="rId919" minRId="12713" maxRId="127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E93EC51-0237-448F-A133-3F974F323762}" dateTime="2020-07-07T09:01:24" maxSheetId="11" userName="HGY7HC" r:id="rId920" minRId="12721" maxRId="127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F5E2726-CC16-4BE2-8418-5513AA02AEDD}" dateTime="2020-07-07T10:23:16" maxSheetId="11" userName="EXTERNAL Nguyen Kim Thanh (Ban Vien, RBVH/EPS45)" r:id="rId921" minRId="127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9BA633C-E812-4CE8-B8F6-D3C22620E115}" dateTime="2020-07-07T10:30:24" maxSheetId="11" userName="HGY7HC" r:id="rId922" minRId="127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2257343-EB07-4EF5-85D5-84D67D4D49B3}" dateTime="2020-07-07T10:30:26" maxSheetId="11" userName="EXTERNAL Nguyen Kim Thanh (Ban Vien, RBVH/EPS45)" r:id="rId923" minRId="12731" maxRId="127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7218334-E822-4BA4-9966-A5E7FF2CF0D8}" dateTime="2020-07-07T10:42:24" maxSheetId="11" userName="gup7hc" r:id="rId924" minRId="12733" maxRId="1273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AA84B33-6BEB-4B0F-86AD-611959EA2E62}" dateTime="2020-07-07T10:42:52" maxSheetId="11" userName="gup7hc" r:id="rId925" minRId="12737" maxRId="127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0423CC3-36FC-463B-89C7-150115D89C16}" dateTime="2020-07-07T10:49:57" maxSheetId="11" userName="HGY7HC" r:id="rId926" minRId="1274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F28B65D-C8C6-4C55-933B-B548AC53C690}" dateTime="2020-07-07T11:01:25" maxSheetId="11" userName="DUO81HC" r:id="rId927" minRId="1275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D651E6B-3A03-49B1-9FE2-9CA7CD201069}" dateTime="2020-07-07T11:07:30" maxSheetId="11" userName="DUO81HC" r:id="rId928" minRId="127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6D4D933-C8D1-464B-95A6-66CAFCE5123C}" dateTime="2020-07-07T11:10:27" maxSheetId="11" userName="nch7hc" r:id="rId9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508CB7F-D538-4F28-856D-AD636D4285E1}" dateTime="2020-07-07T11:11:12" maxSheetId="11" userName="DUO81HC" r:id="rId930" minRId="127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58E262A-73E5-4AFE-BEEC-E21CCAE9B2F6}" dateTime="2020-07-07T11:18:37" maxSheetId="11" userName="EXTERNAL Luu Cong Dac (Ban Vien, RBVH/EPS45)" r:id="rId931" minRId="12755" maxRId="1276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D501A97-F084-4967-82E7-4E6F47D4527D}" dateTime="2020-07-07T11:18:41" maxSheetId="11" userName="EXTERNAL Luu Cong Dac (Ban Vien, RBVH/EPS45)" r:id="rId9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4A17586-2660-4CF6-B6B1-11C72537A683}" dateTime="2020-07-07T11:24:27" maxSheetId="11" userName="EXTERNAL Nguyen Tuan Duong (Ban Vien, RBVH/EPS45)" r:id="rId933" minRId="12770" maxRId="1278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1B50443-2711-4D30-85F2-B34F84F6F77F}" dateTime="2020-07-07T11:28:11" maxSheetId="11" userName="EXTERNAL Luu Cong Dac (Ban Vien, RBVH/EPS45)" r:id="rId93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841289D-52F9-48CF-960E-3498BBA09A3E}" dateTime="2020-07-07T11:39:19" maxSheetId="11" userName="EXTERNAL Do Phu Loc (Ban Vien, RBVH/EPS45)" r:id="rId935" minRId="12785" maxRId="1278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1926417-3968-4619-BC95-154566181659}" dateTime="2020-07-07T11:40:42" maxSheetId="11" userName="EXTERNAL Do Phu Loc (Ban Vien, RBVH/EPS45)" r:id="rId936" minRId="12791" maxRId="1279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D443316-41E6-4834-AD42-02B42C41DA98}" dateTime="2020-07-07T12:17:44" maxSheetId="11" userName="DUO81HC" r:id="rId937" minRId="12793" maxRId="1279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3F7C76A-51A0-43B3-B480-F203A2459FA7}" dateTime="2020-07-07T12:18:34" maxSheetId="11" userName="DUO81HC" r:id="rId938" minRId="12799" maxRId="1280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5958025-7D5F-4FF2-9E5D-DD4123F63112}" dateTime="2020-07-07T12:22:34" maxSheetId="11" userName="EXTERNAL Phan The Nam (Ban Vien Company, RBVH/EPS45)" r:id="rId939" minRId="12805" maxRId="1281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7FE79F6-0073-4490-B2A0-A0EA65421CE0}" dateTime="2020-07-07T12:22:53" maxSheetId="11" userName="EXTERNAL Nguyen Trung Hieu (Ban Vien, RBVH/EPS45)" r:id="rId940" minRId="1281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5ACB44A-963A-4C8C-9BF5-3AEA17DEF42A}" dateTime="2020-07-07T12:24:04" maxSheetId="11" userName="EXTERNAL Nguyen Trung Hieu (Ban Vien, RBVH/EPS45)" r:id="rId941" minRId="1282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30872FD-250F-4F84-86AE-018FE8DF7CA4}" dateTime="2020-07-07T12:26:42" maxSheetId="11" userName="EXTERNAL Nguyen Tuan Duong (Ban Vien, RBVH/EPS45)" r:id="rId942" minRId="12825" maxRId="1282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431756D-7C69-488F-BC5D-7EC254AF5A8C}" dateTime="2020-07-07T12:36:50" maxSheetId="11" userName="EXTERNAL Phan The Nam (Ban Vien Company, RBVH/EPS45)" r:id="rId943" minRId="128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F8FADCB-E666-4C46-844B-4A079348E02F}" dateTime="2020-07-07T12:37:51" maxSheetId="11" userName="EXTERNAL Phan The Nam (Ban Vien Company, RBVH/EPS45)" r:id="rId944" minRId="128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9561398-163B-430B-9507-7C24576D6BF2}" dateTime="2020-07-07T13:06:19" maxSheetId="11" userName="EXTERNAL Ly Chung (Ban Vien, RBVH/EPS45)" r:id="rId94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56BD652-AF9E-4ADE-A54F-62470FF5C4B9}" dateTime="2020-07-07T13:08:01" maxSheetId="11" userName="EXTERNAL Nguyen Tuan Duong (Ban Vien, RBVH/EPS45)" r:id="rId9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FF92F18-F766-48C7-AD76-03FB0EDAB870}" dateTime="2020-07-07T13:12:59" maxSheetId="11" userName="nch7hc" r:id="rId947" minRId="12837" maxRId="1284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0A09ED1-E2AC-48B9-9616-132FCF5394AB}" dateTime="2020-07-07T13:15:25" maxSheetId="11" userName="EXTERNAL Do Anh Huy (Ban Vien Company, RBVH/EPS45)" r:id="rId948" minRId="12844" maxRId="128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09D0B80-E6AD-4DA9-87B0-0A7BD4BD90E9}" dateTime="2020-07-07T13:16:29" maxSheetId="11" userName="nch7hc" r:id="rId94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67AF0A4-80BA-4A74-840A-7017F5ECDC40}" dateTime="2020-07-07T13:16:36" maxSheetId="11" userName="EXTERNAL Do Anh Huy (Ban Vien Company, RBVH/EPS45)" r:id="rId950" minRId="128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0A8ED72-A75F-4FB5-A417-D9840AA9D20E}" dateTime="2020-07-07T13:16:45" maxSheetId="11" userName="EXTERNAL Nguyen Tuan Duong (Ban Vien, RBVH/EPS45)" r:id="rId9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67939C8-517C-4907-8EBE-25FFB326B2B9}" dateTime="2020-07-07T13:16:47" maxSheetId="11" userName="EXTERNAL Nguyen Kim Thanh (Ban Vien, RBVH/EPS45)" r:id="rId952" minRId="12861" maxRId="1287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72EF120-7377-489F-A702-5FD905BDA1B4}" dateTime="2020-07-07T13:17:47" maxSheetId="11" userName="EXTERNAL Nguyen Tuan Duong (Ban Vien, RBVH/EPS45)" r:id="rId95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1AA64AB-3D48-48FF-9DBD-746D8CB60DD8}" dateTime="2020-07-07T13:18:02" maxSheetId="11" userName="EXTERNAL Nguyen Tuan Duong (Ban Vien, RBVH/EPS45)" r:id="rId9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3AB21DD-AA49-4191-A976-93BD173C461F}" dateTime="2020-07-07T13:21:18" maxSheetId="11" userName="EXTERNAL Nguyen Tuan Duong (Ban Vien, RBVH/EPS45)" r:id="rId95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47ECD3E-414A-4C2A-AB17-974123E82CC0}" dateTime="2020-07-07T13:22:14" maxSheetId="11" userName="nch7hc" r:id="rId956" minRId="12879" maxRId="1288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CB24E75-9713-482C-ACC6-22C6EF276574}" dateTime="2020-07-07T13:22:18" maxSheetId="11" userName="EXTERNAL Phan The Nam (Ban Vien Company, RBVH/EPS45)" r:id="rId957" minRId="12886" maxRId="1288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C2EA0F5-7D7D-4615-94CD-B17B6BC00082}" dateTime="2020-07-07T13:22:47" maxSheetId="11" userName="nch7hc" r:id="rId958" minRId="12891" maxRId="1289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9F7CEC6-10CC-43B7-B8E5-8BA3207D802F}" dateTime="2020-07-07T13:22:55" maxSheetId="11" userName="nch7hc" r:id="rId9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9B60AD7-8110-473F-AC0C-169D188762F7}" dateTime="2020-07-07T13:23:36" maxSheetId="11" userName="HGY7HC" r:id="rId960" minRId="1290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0BC69B2-B4F3-4E00-84AA-EB6A3003729B}" dateTime="2020-07-07T13:24:07" maxSheetId="11" userName="EXTERNAL Nguyen Tuan Duong (Ban Vien, RBVH/EPS45)" r:id="rId96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063DBEE-368F-45D9-AF95-3F5DC576A6D2}" dateTime="2020-07-07T13:24:16" maxSheetId="11" userName="EXTERNAL Nguyen Tuan Duong (Ban Vien, RBVH/EPS45)" r:id="rId96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695884D-E748-4059-937F-319ECE3411C1}" dateTime="2020-07-07T13:24:43" maxSheetId="11" userName="EXTERNAL Nguyen Tuan Duong (Ban Vien, RBVH/EPS45)" r:id="rId96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EEE6605-4927-42A0-A6EE-BBE788E533DE}" dateTime="2020-07-07T13:27:26" maxSheetId="11" userName="DUO81HC" r:id="rId964" minRId="129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79301BA-9A83-4BBE-951F-EE41437B7470}" dateTime="2020-07-07T13:33:47" maxSheetId="11" userName="DUO81HC" r:id="rId965" minRId="1291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AEF1D9F-A4C3-4653-84E1-09933A625BE9}" dateTime="2020-07-07T13:34:51" maxSheetId="11" userName="HGY7HC" r:id="rId966" minRId="12913" maxRId="129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26C448D-3CFA-44C3-A667-8A601C58386C}" dateTime="2020-07-07T13:36:24" maxSheetId="11" userName="HGY7HC" r:id="rId967" minRId="12915" maxRId="1292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5AF1EE7-F059-4CEB-A997-7A68D486B8FE}" dateTime="2020-07-07T13:39:13" maxSheetId="11" userName="EXTERNAL Nguyen Kim Thanh (Ban Vien, RBVH/EPS45)" r:id="rId968" minRId="12925" maxRId="129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A9930FA-1302-4638-8182-4274643317AB}" dateTime="2020-07-07T13:41:14" maxSheetId="11" userName="EXTERNAL Phan The Nam (Ban Vien Company, RBVH/EPS45)" r:id="rId969" minRId="12938" maxRId="129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D926F77-CA10-4DCB-A5BF-54014D35BC0A}" dateTime="2020-07-07T13:42:41" maxSheetId="11" userName="EXTERNAL Phan The Nam (Ban Vien Company, RBVH/EPS45)" r:id="rId970" minRId="12957" maxRId="1296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AA787AA-7533-4100-BB93-0C7AAFCAD30A}" dateTime="2020-07-07T13:43:16" maxSheetId="11" userName="EXTERNAL Phan The Nam (Ban Vien Company, RBVH/EPS45)" r:id="rId971" minRId="12967" maxRId="1296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C53AA13-E9B9-4CCE-8F2D-0D7A6AA6CBDF}" dateTime="2020-07-07T13:59:18" maxSheetId="11" userName="EXTERNAL Nguyen Tai Hau (Ban Vien, RBVH/EPS45)" r:id="rId97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8D2B577-4CC7-440C-8937-FC1C84100EA2}" dateTime="2020-07-07T13:59:35" maxSheetId="11" userName="DUO81HC" r:id="rId973" minRId="12973" maxRId="1297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46A2679-C1F2-499D-BA7A-A0BB55E3D942}" dateTime="2020-07-07T13:59:43" maxSheetId="11" userName="EXTERNAL Phan The Nam (Ban Vien Company, RBVH/EPS45)" r:id="rId97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38AF854-7EFD-4530-A82E-6B9AB5C7B8E3}" dateTime="2020-07-07T13:59:49" maxSheetId="11" userName="DUO81HC" r:id="rId975" minRId="12983" maxRId="1298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7A58B59-E08A-4A3A-8616-645BA4EBD2A0}" dateTime="2020-07-07T13:59:59" maxSheetId="11" userName="EXTERNAL Phan The Nam (Ban Vien Company, RBVH/EPS45)" r:id="rId976" minRId="12987" maxRId="1299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2253317-D8A9-4655-A606-84D807E5640A}" dateTime="2020-07-07T14:26:13" maxSheetId="11" userName="EXTERNAL Nguyen Kim Thanh (Ban Vien, RBVH/EPS45)" r:id="rId977" minRId="12994" maxRId="130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7C3CECE-24A0-4FAE-8500-CB719C94E50F}" dateTime="2020-07-07T14:26:14" maxSheetId="11" userName="EXTERNAL Nguyen Tuan Duong (Ban Vien, RBVH/EPS45)" r:id="rId978" minRId="13006" maxRId="130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FCFEB60-FAF2-49E7-96CE-680588CA76AD}" dateTime="2020-07-07T14:33:44" maxSheetId="11" userName="gup7hc" r:id="rId979" minRId="13010" maxRId="1301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8C632FA-B6C3-4523-AA0E-EB68A1CCD908}" dateTime="2020-07-07T14:33:54" maxSheetId="11" userName="gup7hc" r:id="rId980" minRId="130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89AEC60-DF2F-4056-B9CE-8C35862A490F}" dateTime="2020-07-07T14:34:06" maxSheetId="11" userName="gup7hc" r:id="rId981" minRId="13015" maxRId="1301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D71F18C-5C3A-4363-A036-80B791FC5C18}" dateTime="2020-07-07T14:34:39" maxSheetId="11" userName="gup7hc" r:id="rId982" minRId="13020" maxRId="1302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66DDA89-9556-4EBA-A126-D4BF3A217615}" dateTime="2020-07-07T14:35:20" maxSheetId="11" userName="EXTERNAL Do Anh Huy (Ban Vien Company, RBVH/EPS45)" r:id="rId983" minRId="13024" maxRId="130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FBDF13A-BAC5-4029-8423-AFE6F73D8FA6}" dateTime="2020-07-07T14:36:06" maxSheetId="11" userName="EXTERNAL Do Anh Huy (Ban Vien Company, RBVH/EPS45)" r:id="rId984" minRId="1303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64F5943-9EE9-4B4D-8C5B-8A3C71BD7CB9}" dateTime="2020-07-07T14:36:16" maxSheetId="11" userName="gup7hc" r:id="rId985" minRId="1303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B79BBFB-4471-453C-8F99-6DCB45BC66F0}" dateTime="2020-07-07T14:45:01" maxSheetId="11" userName="EXTERNAL Nguyen Duy Bang (Ban Vien, RBVH/EPS45)" r:id="rId98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855E6E8-7E6C-470D-8FB6-909D742E5C1E}" dateTime="2020-07-07T14:45:17" maxSheetId="11" userName="EXTERNAL Nguyen Duy Bang (Ban Vien, RBVH/EPS45)" r:id="rId9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AF467CB-0334-4393-81DD-67E599DA45EA}" dateTime="2020-07-07T14:45:55" maxSheetId="11" userName="HGY7HC" r:id="rId988" minRId="13039" maxRId="1304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63EA664-F283-4D9D-BC31-F22F246E48E4}" dateTime="2020-07-07T14:46:41" maxSheetId="11" userName="HGY7HC" r:id="rId989" minRId="1304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44F1597-C6BF-420C-B223-71AFCA965B22}" dateTime="2020-07-07T14:46:55" maxSheetId="11" userName="gup7hc" r:id="rId990" minRId="130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97C5E3F-354D-4A08-9978-0F6CAF0C0AA4}" dateTime="2020-07-07T14:57:26" maxSheetId="11" userName="EXTERNAL Nguyen Kim Thanh (Ban Vien, RBVH/EPS45)" r:id="rId991" minRId="13047" maxRId="130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C6D3A6E-1D0D-4F8B-B12A-F5F3CEDAB00E}" dateTime="2020-07-07T15:06:11" maxSheetId="11" userName="EXTERNAL Nguyen Kim Thanh (Ban Vien, RBVH/EPS45)" r:id="rId992" minRId="13059" maxRId="130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DD73D62-7A3B-42FA-921C-BD992BABC926}" dateTime="2020-07-07T15:06:27" maxSheetId="11" userName="EXTERNAL Nguyen Kim Thanh (Ban Vien, RBVH/EPS45)" r:id="rId993" minRId="13067" maxRId="1306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7B5D83A-86D1-4E6A-9EED-6AE7953AB6BF}" dateTime="2020-07-07T15:07:20" maxSheetId="11" userName="HGY7HC" r:id="rId994" minRId="13069" maxRId="1317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F7A9171-366C-4073-AF89-9F3F36FB3748}" dateTime="2020-07-07T15:09:47" maxSheetId="11" userName="HGY7HC" r:id="rId995" minRId="13173" maxRId="1317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6B5AD53-5F82-482D-B9BD-E2E4ACD833E0}" dateTime="2020-07-07T15:10:37" maxSheetId="11" userName="EXTERNAL Nguyen Trung Hieu (Ban Vien, RBVH/EPS45)" r:id="rId996" minRId="1317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79C278F-BD9A-48D6-8FD5-448245DEAC87}" dateTime="2020-07-07T15:12:19" maxSheetId="11" userName="HGY7HC" r:id="rId997" minRId="13181" maxRId="1319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FF1051D-78FB-4E46-AB7F-D785E2CD9C97}" dateTime="2020-07-07T15:15:59" maxSheetId="11" userName="EXTERNAL Luu Cong Dac (Ban Vien, RBVH/EPS45)" r:id="rId998" minRId="13196" maxRId="132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BD85D94-3C83-4F81-8C34-E352CC60FE09}" dateTime="2020-07-07T15:25:46" maxSheetId="11" userName="HGY7HC" r:id="rId99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5BFCD43-3998-4B2F-BC81-EE810A5C8D6B}" dateTime="2020-07-07T15:28:54" maxSheetId="11" userName="HGY7HC" r:id="rId1000" minRId="13208" maxRId="132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EDF9D99-4422-45C8-A2CA-9185D1F3B793}" dateTime="2020-07-07T15:28:58" maxSheetId="11" userName="HGY7HC" r:id="rId100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34877BF-4299-45F4-A119-AB87ADBD7616}" dateTime="2020-07-07T15:31:04" maxSheetId="11" userName="HGY7HC" r:id="rId100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B882AD7-10B6-48F0-AA60-AC18823C107F}" dateTime="2020-07-07T15:36:45" maxSheetId="11" userName="EXTERNAL Nguyen Tai Hau (Ban Vien, RBVH/EPS45)" r:id="rId1003" minRId="132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A5C75E0-6BCA-40E0-907D-6ECAF47F505E}" dateTime="2020-07-07T15:42:48" maxSheetId="11" userName="EXTERNAL Nguyen Kim Thanh (Ban Vien, RBVH/EPS45)" r:id="rId1004" minRId="13228" maxRId="1323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605B6F2-6041-4047-B613-A4D0F24753C0}" dateTime="2020-07-07T15:42:55" maxSheetId="11" userName="EXTERNAL Nguyen Kim Thanh (Ban Vien, RBVH/EPS45)" r:id="rId1005" minRId="1324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09A61AE-70E7-4CC7-B103-A8B779869CFF}" dateTime="2020-07-07T15:46:05" maxSheetId="11" userName="DUO81HC" r:id="rId1006" minRId="13242" maxRId="1324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CFCC593-6B23-471E-BB02-B47521EC2881}" dateTime="2020-07-07T15:46:53" maxSheetId="11" userName="DUO81HC" r:id="rId1007" minRId="13246" maxRId="1325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B577EC3-7115-4FCE-B7AB-9D9804351BCE}" dateTime="2020-07-07T16:04:10" maxSheetId="11" userName="EXTERNAL Do Anh Huy (Ban Vien Company, RBVH/EPS45)" r:id="rId1008" minRId="13260" maxRId="1326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EA4BAB4-687A-4119-B005-6CC45179DAC9}" dateTime="2020-07-07T16:05:39" maxSheetId="11" userName="EXTERNAL Nguyen Tuan Duong (Ban Vien, RBVH/EPS45)" r:id="rId1009" minRId="13270" maxRId="1344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C08F339-7910-4393-B6F6-45FB9B872FC7}" dateTime="2020-07-07T16:06:06" maxSheetId="11" userName="EXTERNAL Nguyen Tuan Duong (Ban Vien, RBVH/EPS45)" r:id="rId1010" minRId="13446" maxRId="1349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F17A11D-F377-4CFA-9578-64E65FBF62B5}" dateTime="2020-07-07T16:07:12" maxSheetId="11" userName="EXTERNAL Nguyen Tuan Duong (Ban Vien, RBVH/EPS45)" r:id="rId1011" minRId="13494" maxRId="135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9AEB122-1996-4F2A-8655-2B0EEA1A2AF6}" dateTime="2020-07-07T16:07:38" maxSheetId="11" userName="EXTERNAL Nguyen Tai Hau (Ban Vien, RBVH/EPS45)" r:id="rId1012" minRId="13508" maxRId="1351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C4FB53D-C221-4E0C-AEF7-A30FD50170D4}" dateTime="2020-07-07T16:08:48" maxSheetId="11" userName="EXTERNAL Nguyen Tuan Duong (Ban Vien, RBVH/EPS45)" r:id="rId1013" minRId="13516" maxRId="135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422524B-0F0A-44EC-AAA2-135AF5667438}" dateTime="2020-07-07T16:08:54" maxSheetId="11" userName="EXTERNAL Nguyen Tuan Duong (Ban Vien, RBVH/EPS45)" r:id="rId1014" minRId="13538" maxRId="1354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27A0A05-0CD9-4BF6-9A62-10FFDA96BEFA}" dateTime="2020-07-07T16:09:08" maxSheetId="11" userName="nch7hc" r:id="rId1015" minRId="13545" maxRId="135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F29833F-0841-4068-A943-1F4470B0CA64}" dateTime="2020-07-07T16:14:40" maxSheetId="11" userName="EXTERNAL Nguyen Tuan Duong (Ban Vien, RBVH/EPS45)" r:id="rId1016" minRId="13569" maxRId="1364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DDE102F-804B-4329-AA9A-84B6E099978E}" dateTime="2020-07-07T16:14:52" maxSheetId="11" userName="nch7hc" r:id="rId101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8A34F2B-4767-4C70-9DC8-B289D1F7ED88}" dateTime="2020-07-07T16:16:12" maxSheetId="11" userName="EXTERNAL Nguyen Tuan Duong (Ban Vien, RBVH/EPS45)" r:id="rId1018" minRId="13652" maxRId="1368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BD02E85-C96C-478A-8908-1FBB8B5A5094}" dateTime="2020-07-07T16:17:12" maxSheetId="11" userName="nch7hc" r:id="rId1019" minRId="13686" maxRId="136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3718F46-ACEF-48F4-AB08-26F88284016F}" dateTime="2020-07-07T16:18:19" maxSheetId="11" userName="EXTERNAL Nguyen Tuan Duong (Ban Vien, RBVH/EPS45)" r:id="rId1020" minRId="13690" maxRId="137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9A0390B-9682-4846-B9B7-2A4A2C58692C}" dateTime="2020-07-07T16:18:41" maxSheetId="11" userName="HGY7HC" r:id="rId102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0CFA798-FC9C-4010-BB1C-3BF799A41181}" dateTime="2020-07-07T16:18:44" maxSheetId="11" userName="EXTERNAL Nguyen Tuan Duong (Ban Vien, RBVH/EPS45)" r:id="rId1022" minRId="13710" maxRId="137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F609072-A7FC-4B93-875D-D9EFF6577423}" dateTime="2020-07-07T16:23:31" maxSheetId="11" userName="EXTERNAL Nguyen Tuan Duong (Ban Vien, RBVH/EPS45)" r:id="rId1023" minRId="13716" maxRId="137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ACB517F-FB6B-4001-BD4D-EA8952C73322}" dateTime="2020-07-07T16:23:32" maxSheetId="11" userName="EXTERNAL Nguyen Tuan Duong (Ban Vien, RBVH/EPS45)" r:id="rId102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ACB1443-F5DD-407B-98AF-26B34780BC97}" dateTime="2020-07-07T16:23:33" maxSheetId="11" userName="EXTERNAL Nguyen Tuan Duong (Ban Vien, RBVH/EPS45)" r:id="rId102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ABF39E0-357F-445D-BEB5-8D24E31AC4C1}" dateTime="2020-07-07T16:23:33" maxSheetId="11" userName="EXTERNAL Nguyen Tuan Duong (Ban Vien, RBVH/EPS45)" r:id="rId102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680955F-4392-4A43-8C5A-E2C939B5CB7D}" dateTime="2020-07-07T16:23:34" maxSheetId="11" userName="EXTERNAL Nguyen Tuan Duong (Ban Vien, RBVH/EPS45)" r:id="rId10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4CD039E-CE9E-41C9-A070-8C11E53079A6}" dateTime="2020-07-07T16:23:44" maxSheetId="11" userName="HGY7HC" r:id="rId10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57CC0EA-D30D-43AE-A4BB-7A45F0C8E1A8}" dateTime="2020-07-07T16:23:48" maxSheetId="11" userName="nch7hc" r:id="rId10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E0F755A-80F4-46D9-8325-302A95A6176D}" dateTime="2020-07-07T16:23:53" maxSheetId="11" userName="EXTERNAL Nguyen Tuan Duong (Ban Vien, RBVH/EPS45)" r:id="rId1030" minRId="1380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F39C627-0D64-416D-B9C2-ECBD14E6397D}" dateTime="2020-07-07T16:24:09" maxSheetId="11" userName="HGY7HC" r:id="rId103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14F96CF-6A4B-4687-8F96-9D12AB7F388E}" dateTime="2020-07-07T16:24:13" maxSheetId="11" userName="EXTERNAL Nguyen Tuan Duong (Ban Vien, RBVH/EPS45)" r:id="rId10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EBC57C5-785B-4E97-85CC-E721AE09D433}" dateTime="2020-07-07T16:24:20" maxSheetId="11" userName="EXTERNAL Nguyen Tuan Duong (Ban Vien, RBVH/EPS45)" r:id="rId1033" minRId="13809" maxRId="138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9DA37D5-026E-437B-912C-80CBA37E5998}" dateTime="2020-07-07T16:24:29" maxSheetId="11" userName="EXTERNAL Nguyen Tuan Duong (Ban Vien, RBVH/EPS45)" r:id="rId1034" minRId="13835" maxRId="1390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6F62307-3BAB-47D8-82DB-A19EF32E61D0}" dateTime="2020-07-07T16:24:46" maxSheetId="11" userName="EXTERNAL Nguyen Tuan Duong (Ban Vien, RBVH/EPS45)" r:id="rId10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04BF098-B23C-4EDA-9954-BE2459D8C9EB}" dateTime="2020-07-07T16:26:12" maxSheetId="11" userName="HGY7HC" r:id="rId103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985D4BC-C6DF-4CC8-9A01-3A3323DE50F0}" dateTime="2020-07-07T16:27:03" maxSheetId="11" userName="nch7hc" r:id="rId103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6B31048-002B-4E5D-AE61-80224C1043CC}" dateTime="2020-07-07T16:27:13" maxSheetId="11" userName="HGY7HC" r:id="rId103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8D4C538-F10B-44D2-ADB0-95E58B6AE7B5}" dateTime="2020-07-07T16:35:10" maxSheetId="11" userName="HGY7HC" r:id="rId103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BCAF32F-524F-43BB-8ACD-C13BD1AA8BFB}" dateTime="2020-07-07T16:37:33" maxSheetId="11" userName="EXTERNAL Nguyen Tuan Duong (Ban Vien, RBVH/EPS45)" r:id="rId104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2F07867-C248-43B8-BF61-35035882F067}" dateTime="2020-07-07T16:38:02" maxSheetId="11" userName="EXTERNAL Nguyen Tuan Duong (Ban Vien, RBVH/EPS45)" r:id="rId1041" minRId="13919" maxRId="139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182794D-C347-4B14-B7A4-C501AB844C56}" dateTime="2020-07-07T16:38:04" maxSheetId="11" userName="EXTERNAL Nguyen Tuan Duong (Ban Vien, RBVH/EPS45)" r:id="rId104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5E2AFDE-562B-4C0D-AAAD-2129A9870B60}" dateTime="2020-07-07T16:38:06" maxSheetId="11" userName="EXTERNAL Nguyen Tuan Duong (Ban Vien, RBVH/EPS45)" r:id="rId104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8A461C7-BAA4-4B54-AA5C-7522E207B5BF}" dateTime="2020-07-07T16:42:58" maxSheetId="11" userName="EXTERNAL Nguyen Tai Hau (Ban Vien, RBVH/EPS45)" r:id="rId1044" minRId="13973" maxRId="1397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499EB70-09BE-4F0B-AA08-02A2094FD78E}" dateTime="2020-07-07T17:20:25" maxSheetId="11" userName="EXTERNAL Nguyen Trung Hieu (Ban Vien, RBVH/EPS45)" r:id="rId1045" minRId="13982" maxRId="1399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D56FAC8-0A4A-46A8-9B46-41AA43DD21ED}" dateTime="2020-07-07T17:21:00" maxSheetId="11" userName="EXTERNAL Nguyen Trung Hieu (Ban Vien, RBVH/EPS45)" r:id="rId10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B2983DF-829F-438F-A34C-57E990349A94}" dateTime="2020-07-07T17:24:33" maxSheetId="11" userName="EXTERNAL Nguyen Trung Hieu (Ban Vien, RBVH/EPS45)" r:id="rId104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0FEEA6D-D4B8-46CF-A79B-4F7C2D37879F}" dateTime="2020-07-07T17:31:02" maxSheetId="11" userName="nch7hc" r:id="rId1048" minRId="13999" maxRId="1400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30A97A8-490E-4B05-B484-0F6997127CB2}" dateTime="2020-07-07T17:32:25" maxSheetId="11" userName="EXTERNAL Do Anh Huy (Ban Vien Company, RBVH/EPS45)" r:id="rId1049" minRId="14012" maxRId="1401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DDA82A4-B704-42C3-A080-986C2F6396AE}" dateTime="2020-07-07T17:41:24" maxSheetId="11" userName="EXTERNAL Do Anh Huy (Ban Vien Company, RBVH/EPS45)" r:id="rId1050" minRId="14022" maxRId="1402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4825517-6509-4AF9-AC00-B07147CE68EB}" dateTime="2020-07-07T17:53:56" maxSheetId="11" userName="EXTERNAL Nguyen Trung Hieu (Ban Vien, RBVH/EPS45)" r:id="rId1051" minRId="140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0898BA3-17ED-4B6B-B27E-112947A3AB4B}" dateTime="2020-07-07T17:58:52" maxSheetId="11" userName="EXTERNAL Nguyen Duy Bang (Ban Vien, RBVH/EPS45)" r:id="rId105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705DAB3-A1BF-435F-8163-7F1F7E56E35D}" dateTime="2020-07-07T18:05:55" maxSheetId="11" userName="EXTERNAL Nguyen Trung Hieu (Ban Vien, RBVH/EPS45)" r:id="rId1053" minRId="14030" maxRId="1440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E6D14C1-B37E-4910-AA01-DF68571D4DB8}" dateTime="2020-07-07T18:06:13" maxSheetId="11" userName="EXTERNAL Nguyen Trung Hieu (Ban Vien, RBVH/EPS45)" r:id="rId1054" minRId="14409" maxRId="144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6A24825-4BF8-477A-8933-7DAF9B03C2C1}" dateTime="2020-07-07T18:08:03" maxSheetId="11" userName="EXTERNAL Nguyen Trung Hieu (Ban Vien, RBVH/EPS45)" r:id="rId1055" minRId="1441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CB53C00-495F-423D-99A2-1505B1D55075}" dateTime="2020-07-07T18:08:06" maxSheetId="11" userName="EXTERNAL Nguyen Trung Hieu (Ban Vien, RBVH/EPS45)" r:id="rId1056" minRId="144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884DDB3-8373-4840-B0FA-4194EC6209C9}" dateTime="2020-07-07T18:08:42" maxSheetId="11" userName="EXTERNAL Nguyen Trung Hieu (Ban Vien, RBVH/EPS45)" r:id="rId1057" minRId="1442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C365FFF-ECE9-4910-9467-A75FF64F4C1C}" dateTime="2020-07-07T18:09:25" maxSheetId="11" userName="EXTERNAL Nguyen Trung Hieu (Ban Vien, RBVH/EPS45)" r:id="rId1058" minRId="1442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651BD6E-409E-461B-8F6E-99D48C946E98}" dateTime="2020-07-07T18:13:28" maxSheetId="11" userName="HGY7HC" r:id="rId1059" minRId="144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D34095B-A66E-44A9-9772-769F73F87EA3}" dateTime="2020-07-07T18:14:18" maxSheetId="11" userName="HGY7HC" r:id="rId106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6C9CD7E-4B87-4162-A244-620BD7AA6DBD}" dateTime="2020-07-07T18:15:06" maxSheetId="11" userName="EXTERNAL Nguyen Tai Hau (Ban Vien, RBVH/EPS45)" r:id="rId1061" minRId="14434" maxRId="1443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162EF0C-2D79-45A0-9FAE-B52012FC2537}" dateTime="2020-07-07T18:20:40" maxSheetId="11" userName="HGY7HC" r:id="rId1062" minRId="1443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901098C-D6C4-4944-AEA8-694CE92210DA}" dateTime="2020-07-07T18:38:30" maxSheetId="11" userName="EXTERNAL Luu Cong Dac (Ban Vien, RBVH/EPS45)" r:id="rId1063" minRId="14441" maxRId="1444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23B94E6-02BF-4D72-8D5B-93603FBC3D7C}" dateTime="2020-07-07T18:39:45" maxSheetId="11" userName="EXTERNAL Luu Cong Dac (Ban Vien, RBVH/EPS45)" r:id="rId1064" minRId="14452" maxRId="144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05D6DD2-0F8D-4FC6-8D08-BC9862559C2F}" dateTime="2020-07-07T18:50:09" maxSheetId="11" userName="EXTERNAL Nguyen Tai Hau (Ban Vien, RBVH/EPS45)" r:id="rId1065" minRId="14457" maxRId="1449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F618684-C8C5-4445-905E-B7DA4D63552C}" dateTime="2020-07-07T18:55:36" maxSheetId="11" userName="EXTERNAL Nguyen Duy Bang (Ban Vien, RBVH/EPS45)" r:id="rId10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D182500-9257-4A6E-947D-B7B173CC2325}" dateTime="2020-07-07T19:05:42" maxSheetId="11" userName="EXTERNAL Nguyen Tai Hau (Ban Vien, RBVH/EPS45)" r:id="rId1067" minRId="14498" maxRId="145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64EBC21-2EEA-474A-A865-B09A1A5E6F4C}" dateTime="2020-07-07T19:05:49" maxSheetId="11" userName="EXTERNAL Nguyen Tai Hau (Ban Vien, RBVH/EPS45)" r:id="rId1068" minRId="1455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4EDCED9-2B80-4FEF-ADD4-DF83FFE7B343}" dateTime="2020-07-07T19:36:03" maxSheetId="11" userName="EXTERNAL Nguyen Tai Hau (Ban Vien, RBVH/EPS45)" r:id="rId1069" minRId="14560" maxRId="1456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BB301CB-DC21-40C6-B6CE-C014EF51CC0E}" dateTime="2020-07-07T19:36:15" maxSheetId="11" userName="EXTERNAL Nguyen Tai Hau (Ban Vien, RBVH/EPS45)" r:id="rId1070" minRId="1456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3091764-3897-4D97-86B9-9EF956B76EF4}" dateTime="2020-07-08T08:43:54" maxSheetId="11" userName="EXTERNAL Nguyen Tuan Duong (Ban Vien, RBVH/EPS45)" r:id="rId107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DE348FE-F2F7-4DBF-BF5C-74C7D6046F4D}" dateTime="2020-07-08T09:09:22" maxSheetId="11" userName="EXTERNAL Nguyen Tuan Duong (Ban Vien, RBVH/EPS45)" r:id="rId107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D1E38F7-136D-432D-9BBC-DFD93EBBBF96}" dateTime="2020-07-08T09:09:59" maxSheetId="11" userName="EXTERNAL Nguyen Tuan Duong (Ban Vien, RBVH/EPS45)" r:id="rId107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7413F9E-658D-4834-9A60-3D3E43974AC9}" dateTime="2020-07-08T09:14:28" maxSheetId="11" userName="gup7hc" r:id="rId107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0720059-FC74-4E78-A393-235CBF6EEAF8}" dateTime="2020-07-08T09:14:33" maxSheetId="11" userName="gup7hc" r:id="rId1075" minRId="14577" maxRId="1457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14EAA66-A283-4FF7-9FBF-60470D0F082C}" dateTime="2020-07-08T09:14:36" maxSheetId="11" userName="gup7hc" r:id="rId107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1CFBA57-0D2C-48AE-BA2A-631C672D7076}" dateTime="2020-07-08T09:21:05" maxSheetId="11" userName="EXTERNAL Do Anh Huy (Ban Vien Company, RBVH/EPS45)" r:id="rId107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8487166-0751-4A1C-A9C0-0C0632B6FF95}" dateTime="2020-07-08T09:30:08" maxSheetId="11" userName="gup7hc" r:id="rId1078" minRId="14585" maxRId="145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AE6BAD0-7C67-433D-8283-83A297B681DA}" dateTime="2020-07-08T09:30:21" maxSheetId="11" userName="gup7hc" r:id="rId1079" minRId="14590" maxRId="1459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486928C-9181-48E2-9B1A-514C0D938952}" dateTime="2020-07-08T09:32:36" maxSheetId="11" userName="gup7hc" r:id="rId1080" minRId="14595" maxRId="1460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986F31E-447F-4D31-838A-CA988165A7A3}" dateTime="2020-07-08T09:33:52" maxSheetId="11" userName="gup7hc" r:id="rId1081" minRId="14604" maxRId="1460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19E2E9A-1200-4373-8720-4EA48BBCE2A4}" dateTime="2020-07-08T09:34:52" maxSheetId="11" userName="gup7hc" r:id="rId1082" minRId="14607" maxRId="146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C563DD8-BF36-4154-94B7-F98FDBD27716}" dateTime="2020-07-08T09:35:23" maxSheetId="11" userName="gup7hc" r:id="rId1083" minRId="1461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ECE4EA0-665A-4AF2-992A-57501B900BEF}" dateTime="2020-07-08T09:35:41" maxSheetId="11" userName="gup7hc" r:id="rId1084" minRId="1461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588871E-D913-4937-896B-80DE26F93875}" dateTime="2020-07-08T09:37:17" maxSheetId="11" userName="gup7hc" r:id="rId1085" minRId="146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9E78E11-B936-44E5-B47D-B3806C21EBBF}" dateTime="2020-07-08T09:37:22" maxSheetId="11" userName="gup7hc" r:id="rId108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018165D-1EDF-4CF2-BA00-4E591121953A}" dateTime="2020-07-08T09:42:02" maxSheetId="11" userName="gup7hc" r:id="rId1087" minRId="1461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DAAC37B-1532-4349-BAD6-100C15E6874C}" dateTime="2020-07-08T09:42:33" maxSheetId="11" userName="gup7hc" r:id="rId1088" minRId="146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0AFFF3F-D2BC-4A7E-B313-42023BB6B48D}" dateTime="2020-07-08T09:42:37" maxSheetId="11" userName="gup7hc" r:id="rId108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2A38C06-38B5-41FA-9D3A-FD57371F13F9}" dateTime="2020-07-08T09:44:57" maxSheetId="11" userName="EXTERNAL Ly Chung (Ban Vien, RBVH/EPS45)" r:id="rId1090" minRId="14621" maxRId="146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E296003-80E5-4BC7-AB02-D86E8D41A801}" dateTime="2020-07-08T09:47:15" maxSheetId="11" userName="EXTERNAL Phan The Nam (Ban Vien Company, RBVH/EPS45)" r:id="rId1091" minRId="1463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B2B33AA-50B5-4AA7-9A4B-12DFE5568A64}" dateTime="2020-07-08T09:48:57" maxSheetId="11" userName="EXTERNAL Phan The Nam (Ban Vien Company, RBVH/EPS45)" r:id="rId1092" minRId="14634" maxRId="1464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6869D59-1DE3-4D44-BC35-3E0DFF82BCF2}" dateTime="2020-07-08T09:51:29" maxSheetId="11" userName="EXTERNAL Nguyen Tai Hau (Ban Vien, RBVH/EPS45)" r:id="rId1093" minRId="14652" maxRId="1473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897D9AB-A459-46FE-83A0-0C3CE8049929}" dateTime="2020-07-08T10:01:33" maxSheetId="11" userName="HGY7HC" r:id="rId1094" minRId="14736" maxRId="1473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1758815-D738-41BE-8DF8-CD2FBE13FFFF}" dateTime="2020-07-08T10:01:42" maxSheetId="11" userName="HGY7HC" r:id="rId109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03AE144-82FF-4AD2-9575-F293AFC28603}" dateTime="2020-07-08T10:05:35" maxSheetId="11" userName="EXTERNAL Ly Chung (Ban Vien, RBVH/EPS45)" r:id="rId1096" minRId="1474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DD39BBB-39BB-41BE-BDA1-20F322D19DCC}" dateTime="2020-07-08T10:32:45" maxSheetId="11" userName="EXTERNAL Nguyen Kim Thanh (Ban Vien, RBVH/EPS45)" r:id="rId1097" minRId="14746" maxRId="1475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C79F886-9EFF-4ABA-A6C9-768B6F33C216}" dateTime="2020-07-08T10:32:50" maxSheetId="11" userName="EXTERNAL Nguyen Kim Thanh (Ban Vien, RBVH/EPS45)" r:id="rId109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C683E03-FE87-4A13-9AD9-565741C05E9A}" dateTime="2020-07-08T10:33:46" maxSheetId="11" userName="EXTERNAL Do Anh Huy (Ban Vien Company, RBVH/EPS45)" r:id="rId1099" minRId="14760" maxRId="1476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2EA0724-D338-418D-AB21-0918D8CA3B0D}" dateTime="2020-07-08T10:43:27" maxSheetId="11" userName="DUO81HC" r:id="rId1100" minRId="14770" maxRId="1477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C7B9852-336D-4541-A3F2-740C86F0CE5C}" dateTime="2020-07-08T10:44:28" maxSheetId="11" userName="DUO81HC" r:id="rId1101" minRId="1477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18E2CBE-C76A-4C8E-A064-A395F2A60D46}" dateTime="2020-07-08T10:44:53" maxSheetId="11" userName="DUO81HC" r:id="rId1102" minRId="1478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191D740-2112-471A-A2A3-8C2ABF36D08B}" dateTime="2020-07-08T10:47:27" maxSheetId="11" userName="DUO81HC" r:id="rId1103" minRId="1478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016E3C2-8A52-495B-A5FA-C1609A985E48}" dateTime="2020-07-08T10:51:01" maxSheetId="11" userName="DUO81HC" r:id="rId1104" minRId="1478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A7A37B3-2EA4-40D3-A1D4-F3DC8D19C54F}" dateTime="2020-07-08T10:52:34" maxSheetId="11" userName="EXTERNAL Nguyen Tuan Duong (Ban Vien, RBVH/EPS45)" r:id="rId11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329BAEF-C4EC-427C-9409-659D86126532}" dateTime="2020-07-08T11:03:29" maxSheetId="11" userName="EXTERNAL Nguyen Kim Thanh (Ban Vien, RBVH/EPS45)" r:id="rId1106" minRId="14789" maxRId="1479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AD33A41-FA11-4888-9E54-C9CBD5B82937}" dateTime="2020-07-08T11:07:31" maxSheetId="11" userName="HGY7HC" r:id="rId1107" minRId="1480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9C6EEEC-0B6D-4CF4-9977-7230F0EBBCF6}" dateTime="2020-07-08T11:19:23" maxSheetId="11" userName="HGY7HC" r:id="rId1108" minRId="14804" maxRId="1480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41FEAB6-0EB9-4A15-A812-90D209F91F85}" dateTime="2020-07-08T11:21:35" maxSheetId="11" userName="EXTERNAL Nguyen Trung Hieu (Ban Vien, RBVH/EPS45)" r:id="rId1109" minRId="14809" maxRId="148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C24B84C-B7BD-441B-ACB3-47AD38D48315}" dateTime="2020-07-08T11:22:06" maxSheetId="11" userName="EXTERNAL Nguyen Trung Hieu (Ban Vien, RBVH/EPS45)" r:id="rId1110" minRId="1481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584D549-9B1E-46AA-A8B9-6ECEF1C4BBCD}" dateTime="2020-07-08T11:23:44" maxSheetId="11" userName="gup7hc" r:id="rId1111" minRId="14820" maxRId="148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BFAC09A-DA85-4F28-BD50-8847C172AA58}" dateTime="2020-07-08T11:24:11" maxSheetId="11" userName="gup7hc" r:id="rId1112" minRId="14835" maxRId="1483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593A626-6409-4F02-86F2-D9883DB69193}" dateTime="2020-07-08T11:24:26" maxSheetId="11" userName="gup7hc" r:id="rId1113" minRId="14838" maxRId="1483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54F145F-2045-4BAD-9FFC-483325FBADE1}" dateTime="2020-07-08T11:26:47" maxSheetId="11" userName="gup7hc" r:id="rId1114" minRId="1484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5A972EC-8842-4A9C-BFEE-DC712E65B91A}" dateTime="2020-07-08T11:27:31" maxSheetId="11" userName="gup7hc" r:id="rId1115" minRId="1484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8E2E12A-6281-4142-B04D-1945E4D41CC7}" dateTime="2020-07-08T11:29:46" maxSheetId="11" userName="gup7hc" r:id="rId1116" minRId="1484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614AA60-AD0F-493D-81AD-07C0A96323CC}" dateTime="2020-07-08T11:37:14" maxSheetId="11" userName="HGY7HC" r:id="rId1117" minRId="14845" maxRId="1484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5B59CE1-AB87-4733-B0BC-056F7A5BF7CB}" dateTime="2020-07-08T11:46:09" maxSheetId="11" userName="EXTERNAL Phan The Nam (Ban Vien Company, RBVH/EPS45)" r:id="rId11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AA393BF-8B51-4875-B30D-5A3974D66B48}" dateTime="2020-07-08T12:51:37" maxSheetId="11" userName="EXTERNAL Do Anh Huy (Ban Vien Company, RBVH/EPS45)" r:id="rId1119" minRId="14848" maxRId="1485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90ECEAE-9111-4263-8297-F6B6400B32CC}" dateTime="2020-07-08T12:52:09" maxSheetId="11" userName="EXTERNAL Do Anh Huy (Ban Vien Company, RBVH/EPS45)" r:id="rId1120" minRId="1485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71136C5-126B-4D4C-9E5A-0CCF2287F6CA}" dateTime="2020-07-08T12:54:41" maxSheetId="11" userName="EXTERNAL Nguyen Tuan Duong (Ban Vien, RBVH/EPS45)" r:id="rId1121" minRId="14859" maxRId="1487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83E1A32-6CA5-4AD4-8325-EC0454454E12}" dateTime="2020-07-08T12:58:19" maxSheetId="11" userName="EXTERNAL Nguyen Tuan Duong (Ban Vien, RBVH/EPS45)" r:id="rId1122" minRId="1487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7180653-1C5C-4C68-B348-20248943327E}" dateTime="2020-07-08T13:26:31" maxSheetId="11" userName="EXTERNAL Ly Chung (Ban Vien, RBVH/EPS45)" r:id="rId1123" minRId="1487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56130AD-FCE3-4990-A6FB-52D4EB94D691}" dateTime="2020-07-08T13:29:21" maxSheetId="11" userName="gup7hc" r:id="rId1124" minRId="14880" maxRId="1488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F9DAE6D-95B8-443A-A94A-67E463A7E0B0}" dateTime="2020-07-08T13:45:46" maxSheetId="11" userName="EXTERNAL Nguyen Tuan Duong (Ban Vien, RBVH/EPS45)" r:id="rId112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CAF07E6-EC94-4AD6-A1CA-9B5456EB03E8}" dateTime="2020-07-08T14:23:55" maxSheetId="11" userName="EXTERNAL Luu Cong Dac (Ban Vien, RBVH/EPS45)" r:id="rId1126" minRId="14888" maxRId="1489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FF4851F-B2D2-4775-AB25-BA0F26984322}" dateTime="2020-07-08T14:25:02" maxSheetId="11" userName="EXTERNAL Luu Cong Dac (Ban Vien, RBVH/EPS45)" r:id="rId1127" minRId="1490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8BE5898-88D7-491F-8AAC-2F58083BB8E9}" dateTime="2020-07-08T14:30:16" maxSheetId="11" userName="nch7hc" r:id="rId1128" minRId="1490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601562D-D01F-4BA1-B537-82EDA7F2F4B9}" dateTime="2020-07-08T14:40:42" maxSheetId="11" userName="EXTERNAL Nguyen Tuan Duong (Ban Vien, RBVH/EPS45)" r:id="rId11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691436C-8CCE-47A0-BE69-D5DF321D9F9D}" dateTime="2020-07-08T14:40:45" maxSheetId="11" userName="EXTERNAL Nguyen Tuan Duong (Ban Vien, RBVH/EPS45)" r:id="rId1130" minRId="1490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F903CB6-1DA8-4058-848C-BB03589D494E}" dateTime="2020-07-08T14:40:46" maxSheetId="11" userName="EXTERNAL Nguyen Tuan Duong (Ban Vien, RBVH/EPS45)" r:id="rId113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B1D161B-D9FD-42FC-975A-42259AE7AE9E}" dateTime="2020-07-08T14:46:27" maxSheetId="11" userName="nch7hc" r:id="rId1132" minRId="14914" maxRId="1491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139C3FC-62C6-4F1E-ACE8-4D2F62869E66}" dateTime="2020-07-08T14:47:09" maxSheetId="11" userName="DUO81HC" r:id="rId1133" minRId="149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018B150-57FD-4C9C-9B9E-2C542C280043}" dateTime="2020-07-08T14:47:33" maxSheetId="11" userName="DUO81HC" r:id="rId1134" minRId="1492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4102D58-C330-4076-90F1-F2FE763B2EFA}" dateTime="2020-07-08T14:47:46" maxSheetId="11" userName="DUO81HC" r:id="rId1135" minRId="1492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7103DCA-8E05-40D8-82A7-E493BA6E8C1D}" dateTime="2020-07-08T14:47:49" maxSheetId="11" userName="DUO81HC" r:id="rId113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E9E5138-157A-4660-916B-2C2BC14365A7}" dateTime="2020-07-08T14:49:18" maxSheetId="11" userName="DUO81HC" r:id="rId113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EB7BF24-6C57-41B3-B1B7-10F4843B6C74}" dateTime="2020-07-08T14:50:56" maxSheetId="11" userName="EXTERNAL Ly Chung (Ban Vien, RBVH/EPS45)" r:id="rId1138" minRId="1492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9AB7042-2FB4-4A59-ABE1-889042B6507D}" dateTime="2020-07-08T14:51:30" maxSheetId="11" userName="EXTERNAL Ly Chung (Ban Vien, RBVH/EPS45)" r:id="rId1139" minRId="14924" maxRId="149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1D717FC-AD42-4D54-A351-4F9DC325203A}" dateTime="2020-07-08T15:05:02" maxSheetId="11" userName="EXTERNAL Nguyen Tuan Duong (Ban Vien, RBVH/EPS45)" r:id="rId1140" minRId="149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F7AD1BA-48C3-4214-93BC-F83266135C9D}" dateTime="2020-07-08T15:06:43" maxSheetId="11" userName="EXTERNAL Ly Chung (Ban Vien, RBVH/EPS45)" r:id="rId1141" minRId="14933" maxRId="1494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80687BF-83CE-4050-B01F-361244E9B91A}" dateTime="2020-07-08T15:17:05" maxSheetId="11" userName="EXTERNAL Ly Chung (Ban Vien, RBVH/EPS45)" r:id="rId1142" minRId="14945" maxRId="149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C718A14-4914-46DD-97EB-A63DE8463671}" dateTime="2020-07-08T15:17:14" maxSheetId="11" userName="EXTERNAL Nguyen Tuan Duong (Ban Vien, RBVH/EPS45)" r:id="rId1143" minRId="14957" maxRId="1496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CCAE073-0BFF-44B2-972B-DCBBC2A154FE}" dateTime="2020-07-08T15:17:27" maxSheetId="11" userName="EXTERNAL Nguyen Tuan Duong (Ban Vien, RBVH/EPS45)" r:id="rId1144" minRId="14965" maxRId="1499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3A64FFD-742B-4170-88AC-E95109CE24CC}" dateTime="2020-07-08T15:30:18" maxSheetId="11" userName="HGY7HC" r:id="rId1145" minRId="14997" maxRId="1500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46B75C1-88F6-4A48-BC85-7621F608489C}" dateTime="2020-07-08T15:35:20" maxSheetId="11" userName="EXTERNAL Nguyen Tuan Duong (Ban Vien, RBVH/EPS45)" r:id="rId1146" minRId="15005" maxRId="150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E66306F-64F6-428E-89E5-FFE508F9D1E8}" dateTime="2020-07-08T15:42:56" maxSheetId="11" userName="EXTERNAL Nguyen Trung Hieu (Ban Vien, RBVH/EPS45)" r:id="rId114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FFA088F-2884-4BC5-B31D-E8F8D1372B86}" dateTime="2020-07-08T15:43:59" maxSheetId="11" userName="EXTERNAL Nguyen Trung Hieu (Ban Vien, RBVH/EPS45)" r:id="rId1148" minRId="15019" maxRId="1503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B9BFD47-2C39-4EC6-AC26-49A9467CCF40}" dateTime="2020-07-08T15:44:28" maxSheetId="11" userName="EXTERNAL Nguyen Tuan Duong (Ban Vien, RBVH/EPS45)" r:id="rId114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1BE2C00-6693-44DD-9ABE-DA4340298550}" dateTime="2020-07-08T15:44:41" maxSheetId="11" userName="EXTERNAL Nguyen Duy Bang (Ban Vien, RBVH/EPS45)" r:id="rId115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C378230-6EB4-42DD-AEA4-EDF049461DA4}" dateTime="2020-07-08T15:44:45" maxSheetId="11" userName="EXTERNAL Nguyen Duy Bang (Ban Vien, RBVH/EPS45)" r:id="rId11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72A1C10-85F5-45C6-A58D-4EF656584464}" dateTime="2020-07-08T15:45:47" maxSheetId="11" userName="EXTERNAL Nguyen Trung Hieu (Ban Vien, RBVH/EPS45)" r:id="rId1152" minRId="150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9CE2C4C-4039-4F6D-B14E-F5CA1DCE0D6B}" dateTime="2020-07-08T15:46:28" maxSheetId="11" userName="EXTERNAL Nguyen Trung Hieu (Ban Vien, RBVH/EPS45)" r:id="rId1153" minRId="1504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7EA1223-F927-4DDD-94EE-54D3E597F52A}" dateTime="2020-07-08T15:47:05" maxSheetId="11" userName="EXTERNAL Nguyen Trung Hieu (Ban Vien, RBVH/EPS45)" r:id="rId11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87B0373-B655-4EEC-AE80-166FDB78F442}" dateTime="2020-07-08T15:50:42" maxSheetId="11" userName="EXTERNAL Nguyen Tai Hau (Ban Vien, RBVH/EPS45)" r:id="rId1155" minRId="15052" maxRId="150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47C408F-E2F9-49A3-8E63-57EFFD219EE1}" dateTime="2020-07-08T15:51:40" maxSheetId="11" userName="EXTERNAL Nguyen Tai Hau (Ban Vien, RBVH/EPS45)" r:id="rId11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28C1776-2AA1-498A-8DA6-C298D54AFBA5}" dateTime="2020-07-08T15:53:02" maxSheetId="11" userName="EXTERNAL Nguyen Kim Thanh (Ban Vien, RBVH/EPS45)" r:id="rId1157" minRId="15057" maxRId="150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6AE400F-F54B-4A74-B9DA-B045995234A6}" dateTime="2020-07-08T15:55:51" maxSheetId="11" userName="EXTERNAL Nguyen Kim Thanh (Ban Vien, RBVH/EPS45)" r:id="rId1158" minRId="1506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B4F8F24-D989-4296-9EF4-F8C96BEB91FB}" dateTime="2020-07-08T16:06:58" maxSheetId="11" userName="EXTERNAL Luu Cong Dac (Ban Vien, RBVH/EPS45)" r:id="rId1159" minRId="1507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CC0371E-F39C-48E0-AE2C-01ED9F25F135}" dateTime="2020-07-08T16:16:57" maxSheetId="11" userName="EXTERNAL Nguyen Trung Hieu (Ban Vien, RBVH/EPS45)" r:id="rId1160" minRId="15073" maxRId="1508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D82327A-3F8C-44FE-A1E7-9B400CF7B5F2}" dateTime="2020-07-08T16:24:29" maxSheetId="11" userName="EXTERNAL Do Anh Huy (Ban Vien Company, RBVH/EPS45)" r:id="rId116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87EFBA6-BDC5-4EE9-B6A8-882CD5CBC2BA}" dateTime="2020-07-08T16:27:44" maxSheetId="11" userName="EXTERNAL Nguyen Tai Hau (Ban Vien, RBVH/EPS45)" r:id="rId1162" minRId="15087" maxRId="1509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1BCEAE2-4366-4591-9BD3-BF97AB8F68E1}" dateTime="2020-07-08T16:44:54" maxSheetId="11" userName="EXTERNAL Nguyen Tuan Duong (Ban Vien, RBVH/EPS45)" r:id="rId1163" minRId="15095" maxRId="152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A6AAA00-C5B1-47C7-8DC2-A33D78BBEBE8}" dateTime="2020-07-08T16:45:43" maxSheetId="11" userName="EXTERNAL Nguyen Tuan Duong (Ban Vien, RBVH/EPS45)" r:id="rId1164" minRId="15217" maxRId="152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BC3A10D-2518-42CF-95B8-9C32949320A8}" dateTime="2020-07-08T16:47:02" maxSheetId="11" userName="EXTERNAL Nguyen Tuan Duong (Ban Vien, RBVH/EPS45)" r:id="rId1165" minRId="15260" maxRId="1528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A69E090-671A-456D-A2D6-11BFC91E68B3}" dateTime="2020-07-08T16:47:21" maxSheetId="11" userName="EXTERNAL Nguyen Tuan Duong (Ban Vien, RBVH/EPS45)" r:id="rId1166" minRId="15288" maxRId="1529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16BC5E4-6A09-4B97-9364-FCF6092E8B1B}" dateTime="2020-07-08T16:47:40" maxSheetId="11" userName="EXTERNAL Nguyen Tuan Duong (Ban Vien, RBVH/EPS45)" r:id="rId1167" minRId="15292" maxRId="1530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A7EDE73-3DD2-4FF6-A8A0-7EDC5C325527}" dateTime="2020-07-08T16:48:20" maxSheetId="11" userName="EXTERNAL Nguyen Tuan Duong (Ban Vien, RBVH/EPS45)" r:id="rId1168" minRId="15301" maxRId="1530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55EB41B-F2AE-49FF-AF39-B5EC24DF3085}" dateTime="2020-07-08T16:48:30" maxSheetId="11" userName="EXTERNAL Nguyen Tuan Duong (Ban Vien, RBVH/EPS45)" r:id="rId1169" minRId="15303" maxRId="1531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598BB96-D352-4A8C-A1B9-61879AAB14E8}" dateTime="2020-07-08T16:48:54" maxSheetId="11" userName="EXTERNAL Nguyen Tuan Duong (Ban Vien, RBVH/EPS45)" r:id="rId1170" minRId="15318" maxRId="153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7FDA9F8-AEEF-4A2E-B142-1C474013B343}" dateTime="2020-07-08T16:49:32" maxSheetId="11" userName="EXTERNAL Nguyen Tuan Duong (Ban Vien, RBVH/EPS45)" r:id="rId1171" minRId="15331" maxRId="1536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5714B07-D406-4E90-9FB0-08C82956289B}" dateTime="2020-07-08T16:49:42" maxSheetId="11" userName="EXTERNAL Nguyen Tuan Duong (Ban Vien, RBVH/EPS45)" r:id="rId1172" minRId="15363" maxRId="1537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2D356D2-AEE2-4890-A831-4683FA796F9A}" dateTime="2020-07-08T16:49:50" maxSheetId="11" userName="EXTERNAL Nguyen Tuan Duong (Ban Vien, RBVH/EPS45)" r:id="rId1173" minRId="15382" maxRId="1539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F45D357-55FB-43D6-81A4-937AA3515810}" dateTime="2020-07-08T16:50:09" maxSheetId="11" userName="EXTERNAL Nguyen Tuan Duong (Ban Vien, RBVH/EPS45)" r:id="rId1174" minRId="15399" maxRId="154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4CBC416-FE08-4B95-8657-AB7CDA8B5CC1}" dateTime="2020-07-08T16:50:25" maxSheetId="11" userName="EXTERNAL Nguyen Tuan Duong (Ban Vien, RBVH/EPS45)" r:id="rId117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7CA1603-7436-433F-A385-2F91B4DF878B}" dateTime="2020-07-08T16:50:49" maxSheetId="11" userName="EXTERNAL Nguyen Tuan Duong (Ban Vien, RBVH/EPS45)" r:id="rId117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4F252D2-88F4-4F77-AA01-D3CE3EAD31E2}" dateTime="2020-07-08T16:59:27" maxSheetId="11" userName="EXTERNAL Phan The Nam (Ban Vien Company, RBVH/EPS45)" r:id="rId1177" minRId="15418" maxRId="154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62F1E7B-C8B4-4F04-B71F-E5BAAB13BA31}" dateTime="2020-07-08T17:08:58" maxSheetId="11" userName="EXTERNAL Phan The Nam (Ban Vien Company, RBVH/EPS45)" r:id="rId1178" minRId="15430" maxRId="154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CB106BD-402B-461F-A724-A08BE9A04837}" dateTime="2020-07-08T17:18:39" maxSheetId="11" userName="EXTERNAL Nguyen Tai Hau (Ban Vien, RBVH/EPS45)" r:id="rId1179" minRId="15435" maxRId="1543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FE68C03-4B45-413C-82EA-A583E981025E}" dateTime="2020-07-09T07:47:13" maxSheetId="11" userName="EXTERNAL Do Phu Loc (Ban Vien, RBVH/EPS45)" r:id="rId1180" minRId="15439" maxRId="1544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C7AB97F-4D16-4F63-956C-903093EB5377}" dateTime="2020-07-09T07:51:03" maxSheetId="11" userName="EXTERNAL Do Phu Loc (Ban Vien, RBVH/EPS45)" r:id="rId1181" minRId="1544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76A84DF-0E6E-4E95-9EB9-62E749728A25}" dateTime="2020-07-09T07:51:17" maxSheetId="11" userName="EXTERNAL Do Phu Loc (Ban Vien, RBVH/EPS45)" r:id="rId118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3F44390-5C7A-4E2E-B83D-5977D48FCA36}" dateTime="2020-07-09T08:03:45" maxSheetId="11" userName="EXTERNAL Do Anh Huy (Ban Vien Company, RBVH/EPS45)" r:id="rId118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E2D5DE2-5BBB-4FAB-BEA4-2B8F7E16AC89}" dateTime="2020-07-09T08:04:31" maxSheetId="11" userName="EXTERNAL Do Anh Huy (Ban Vien Company, RBVH/EPS45)" r:id="rId1184" minRId="15450" maxRId="1545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385BF1B-2B56-428C-90AC-68295CE733CC}" dateTime="2020-07-09T08:27:42" maxSheetId="11" userName="EXTERNAL Do Anh Huy (Ban Vien Company, RBVH/EPS45)" r:id="rId1185" minRId="15460" maxRId="1546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5B4B282-5AC1-4818-B0C2-E40181E4C6AB}" dateTime="2020-07-09T08:31:36" maxSheetId="11" userName="EXTERNAL Nguyen Tai Hau (Ban Vien, RBVH/EPS45)" r:id="rId118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52C58F3-9189-4A31-AD0B-E11EC622BC93}" dateTime="2020-07-09T09:17:28" maxSheetId="11" userName="EXTERNAL Do Anh Huy (Ban Vien Company, RBVH/EPS45)" r:id="rId1187" minRId="15470" maxRId="1547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38FCB8C-067D-4940-B19C-39249591F6BA}" dateTime="2020-07-09T09:17:31" maxSheetId="11" userName="EXTERNAL Do Anh Huy (Ban Vien Company, RBVH/EPS45)" r:id="rId1188" minRId="1548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2604674-3557-4B5F-AD89-198D037591F7}" dateTime="2020-07-09T09:18:44" maxSheetId="11" userName="HGY7HC" r:id="rId118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F64EFFA-BA05-44C7-BFFE-CC3E9AA4437A}" dateTime="2020-07-09T09:32:16" maxSheetId="11" userName="EXTERNAL Nguyen Tai Hau (Ban Vien, RBVH/EPS45)" r:id="rId1190" minRId="15484" maxRId="1549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4231F1D-9016-49C8-BAFD-024FC0C12DA9}" dateTime="2020-07-09T09:52:28" maxSheetId="11" userName="EXTERNAL Phan The Nam (Ban Vien Company, RBVH/EPS45)" r:id="rId1191" minRId="15493" maxRId="1549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915FCCB-0D28-4494-B018-D78810DE4094}" dateTime="2020-07-09T09:53:27" maxSheetId="11" userName="EXTERNAL Phan The Nam (Ban Vien Company, RBVH/EPS45)" r:id="rId1192" minRId="15500" maxRId="155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B16DECD-326C-4DC1-A09D-1EA1FB4E99C8}" dateTime="2020-07-09T09:53:39" maxSheetId="11" userName="EXTERNAL Phan The Nam (Ban Vien Company, RBVH/EPS45)" r:id="rId1193" minRId="15508" maxRId="1551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F4FA0C7-C401-43B3-B64F-32268CC64310}" dateTime="2020-07-09T10:04:51" maxSheetId="11" userName="HGY7HC" r:id="rId1194" minRId="15515" maxRId="155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9B042D8-E89C-40FD-94AA-A2AA7550CB7B}" dateTime="2020-07-09T10:09:53" maxSheetId="11" userName="gup7hc" r:id="rId1195" minRId="15530" maxRId="1553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CC14057-2202-49F3-956D-2B2673E69E7A}" dateTime="2020-07-09T10:10:15" maxSheetId="11" userName="gup7hc" r:id="rId1196" minRId="15534" maxRId="1554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0F8B48F-18EC-49D5-A0F5-9A150A558069}" dateTime="2020-07-09T10:10:29" maxSheetId="11" userName="gup7hc" r:id="rId119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70B8452-F601-4F66-AD18-5406141A1293}" dateTime="2020-07-09T10:11:08" maxSheetId="11" userName="HGY7HC" r:id="rId1198" minRId="15549" maxRId="155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87102F6-0ACC-4649-9A4A-11CFF6BBDE22}" dateTime="2020-07-09T10:12:58" maxSheetId="11" userName="DUO81HC" r:id="rId1199" minRId="15590" maxRId="1559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0665636-F70D-42F0-98A8-015117F747C8}" dateTime="2020-07-09T10:13:09" maxSheetId="11" userName="DUO81HC" r:id="rId1200" minRId="15597" maxRId="1559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F4A528F-B885-411C-9301-8ED98658B6CB}" dateTime="2020-07-09T10:13:20" maxSheetId="11" userName="DUO81HC" r:id="rId1201" minRId="15602" maxRId="156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DA9F91B-53A3-4AE5-9E12-6FA152C6F0F8}" dateTime="2020-07-09T10:13:57" maxSheetId="11" userName="DUO81HC" r:id="rId1202" minRId="15606" maxRId="156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0DFE0EC-C289-4DC6-A737-31C653B02E45}" dateTime="2020-07-09T10:14:30" maxSheetId="11" userName="EXTERNAL Nguyen Tuan Duong (Ban Vien, RBVH/EPS45)" r:id="rId12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7B919F1-F5CE-4907-AAE3-B6ED8D9F7C3E}" dateTime="2020-07-09T10:15:51" maxSheetId="11" userName="EXTERNAL Phan The Nam (Ban Vien Company, RBVH/EPS45)" r:id="rId120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61E0935-68A2-4AA3-BA22-1F174204FB96}" dateTime="2020-07-09T10:18:00" maxSheetId="11" userName="nch7hc" r:id="rId1205" minRId="15616" maxRId="1562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712D2F4-2B48-4790-8A5A-10CA4D081CB5}" dateTime="2020-07-09T10:24:04" maxSheetId="11" userName="HGY7HC" r:id="rId1206" minRId="15632" maxRId="1564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5FA670B-0BBE-4DC6-B48D-20F6EB472B96}" dateTime="2020-07-09T10:32:31" maxSheetId="11" userName="EXTERNAL Do Phu Loc (Ban Vien, RBVH/EPS45)" r:id="rId1207" minRId="15645" maxRId="156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13C1DFA-2B2B-46B8-BB95-B718A0B51224}" dateTime="2020-07-09T10:33:30" maxSheetId="11" userName="EXTERNAL Do Phu Loc (Ban Vien, RBVH/EPS45)" r:id="rId1208" minRId="15659" maxRId="1566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0736BE6-3AFA-4E35-B9F7-E94B0435F8E4}" dateTime="2020-07-09T10:43:38" maxSheetId="11" userName="EXTERNAL Do Phu Loc (Ban Vien, RBVH/EPS45)" r:id="rId1209" minRId="1566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9E072BA-E744-40E0-838A-31B508E01AF0}" dateTime="2020-07-09T10:45:24" maxSheetId="11" userName="EXTERNAL Do Phu Loc (Ban Vien, RBVH/EPS45)" r:id="rId1210" minRId="156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C3991ED-E8E3-4C1A-B5E0-890C9F4750F1}" dateTime="2020-07-09T10:54:52" maxSheetId="11" userName="EXTERNAL Ly Chung (Ban Vien, RBVH/EPS45)" r:id="rId1211" minRId="1566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B8230EE-01EF-4D13-A8B8-B4CC474291AE}" dateTime="2020-07-09T10:54:59" maxSheetId="11" userName="EXTERNAL Ly Chung (Ban Vien, RBVH/EPS45)" r:id="rId1212" minRId="1567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BA82046-7C27-4013-A331-7AF8E9EF5BBF}" dateTime="2020-07-09T11:17:40" maxSheetId="11" userName="EXTERNAL Do Anh Huy (Ban Vien Company, RBVH/EPS45)" r:id="rId1213" minRId="15673" maxRId="1568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759CD00-2742-48A6-97C6-65418B2A54EA}" dateTime="2020-07-09T11:25:42" maxSheetId="11" userName="EXTERNAL Phan The Nam (Ban Vien Company, RBVH/EPS45)" r:id="rId1214" minRId="15683" maxRId="1568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EB4A9E2-4EAB-477D-9CD6-76E3F7CE55DF}" dateTime="2020-07-09T11:27:52" maxSheetId="11" userName="EXTERNAL Nguyen Trung Hieu (Ban Vien, RBVH/EPS45)" r:id="rId1215" minRId="15686" maxRId="1570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28858B0-66E6-4231-9FB7-B7EE74346381}" dateTime="2020-07-09T11:42:40" maxSheetId="11" userName="EXTERNAL Do Phu Loc (Ban Vien, RBVH/EPS45)" r:id="rId1216" minRId="1570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7150EF2-BAE5-4A03-B715-F1D027C6BC53}" dateTime="2020-07-09T11:52:07" maxSheetId="11" userName="EXTERNAL Ly Chung (Ban Vien, RBVH/EPS45)" r:id="rId1217" minRId="15712" maxRId="1572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0A4138D-4128-43AF-83D7-FDE2E3070439}" dateTime="2020-07-09T11:52:19" maxSheetId="11" userName="EXTERNAL Ly Chung (Ban Vien, RBVH/EPS45)" r:id="rId1218" minRId="1572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87FF076-8BD2-44FE-86E1-D489A40ED0AE}" dateTime="2020-07-09T11:55:13" maxSheetId="11" userName="EXTERNAL Nguyen Trung Hieu (Ban Vien, RBVH/EPS45)" r:id="rId121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DE2B11A-2368-48C6-AAA6-8893A87087E0}" dateTime="2020-07-09T11:56:15" maxSheetId="11" userName="EXTERNAL Nguyen Trung Hieu (Ban Vien, RBVH/EPS45)" r:id="rId12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3CDD55D-C785-4F61-8651-E0234000EAC5}" dateTime="2020-07-09T12:02:40" maxSheetId="11" userName="EXTERNAL Do Anh Huy (Ban Vien Company, RBVH/EPS45)" r:id="rId1221" minRId="15731" maxRId="1573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678F359-A0A5-4A61-A0C8-4345BE216A79}" dateTime="2020-07-09T12:02:55" maxSheetId="11" userName="EXTERNAL Do Anh Huy (Ban Vien Company, RBVH/EPS45)" r:id="rId1222" minRId="1574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55E3E34-6792-49AB-B475-EEA58F3D90E2}" dateTime="2020-07-09T12:39:59" maxSheetId="11" userName="EXTERNAL Nguyen Trung Hieu (Ban Vien, RBVH/EPS45)" r:id="rId122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46870FB-C052-421A-B1A2-4F0385003929}" dateTime="2020-07-09T12:40:46" maxSheetId="11" userName="EXTERNAL Nguyen Trung Hieu (Ban Vien, RBVH/EPS45)" r:id="rId1224" minRId="15743" maxRId="1575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4A1049A-9584-4BB0-AF3C-B3D2B05A0F8C}" dateTime="2020-07-09T12:40:55" maxSheetId="11" userName="EXTERNAL Nguyen Trung Hieu (Ban Vien, RBVH/EPS45)" r:id="rId1225" minRId="15758" maxRId="1576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7403975-BE55-46D5-9271-2E9F3CD09760}" dateTime="2020-07-09T12:49:19" maxSheetId="11" userName="EXTERNAL Nguyen Trung Hieu (Ban Vien, RBVH/EPS45)" r:id="rId1226" minRId="15763" maxRId="1576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05171E6-27F9-49E7-BBFA-8FE819B71F54}" dateTime="2020-07-09T13:29:55" maxSheetId="11" userName="EXTERNAL Do Anh Huy (Ban Vien Company, RBVH/EPS45)" r:id="rId1227" minRId="15766" maxRId="1577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81056AD-5E25-4401-A109-FB09125D282A}" dateTime="2020-07-09T13:32:40" maxSheetId="11" userName="EXTERNAL Nguyen Tuan Duong (Ban Vien, RBVH/EPS45)" r:id="rId12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A7D104A-3D7F-410F-AFF8-2FEFED42937A}" dateTime="2020-07-09T13:37:46" maxSheetId="11" userName="HGY7HC" r:id="rId1229" minRId="15776" maxRId="1578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7D46925-446E-4609-BD5A-283903ADB053}" dateTime="2020-07-09T13:37:58" maxSheetId="11" userName="HGY7HC" r:id="rId12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88F04F6-6F3E-449A-8141-C6681041E116}" dateTime="2020-07-09T13:38:12" maxSheetId="11" userName="EXTERNAL Nguyen Kim Thanh (Ban Vien, RBVH/EPS45)" r:id="rId1231" minRId="1578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1409020-2823-439C-93D9-0853F191E71F}" dateTime="2020-07-09T13:45:32" maxSheetId="11" userName="EXTERNAL Nguyen Tuan Duong (Ban Vien, RBVH/EPS45)" r:id="rId1232" minRId="1578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75D6A54-724D-4914-BAFF-E3974DB54ED1}" dateTime="2020-07-09T13:54:24" maxSheetId="11" userName="EXTERNAL Ly Chung (Ban Vien, RBVH/EPS45)" r:id="rId1233" minRId="1578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D18BD20-7D3E-4771-A77E-8682B28F82C3}" dateTime="2020-07-09T14:47:38" maxSheetId="11" userName="nch7hc" r:id="rId1234" minRId="15792" maxRId="158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33DAC6E-54F8-44CD-90CC-78D33FB35CAD}" dateTime="2020-07-09T15:05:32" maxSheetId="11" userName="DUO81HC" r:id="rId1235" minRId="15804" maxRId="1580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4B8C363-EA0C-498E-8139-E0A1F9652EC2}" dateTime="2020-07-09T15:10:55" maxSheetId="11" userName="gup7hc" r:id="rId1236" minRId="1580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66E6F2E-49F7-4B22-A84B-05D04322E9DB}" dateTime="2020-07-09T15:11:02" maxSheetId="11" userName="gup7hc" r:id="rId1237" minRId="15809" maxRId="1581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D6A158C-B277-4CD8-ADC1-CFA4671F620A}" dateTime="2020-07-09T15:11:08" maxSheetId="11" userName="gup7hc" r:id="rId1238" minRId="158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F8F0E7E-CE25-4390-AA88-F268AA2C40CB}" dateTime="2020-07-09T15:11:11" maxSheetId="11" userName="gup7hc" r:id="rId123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3D9CAEC-6A77-4761-B75C-E412C6BF0CCC}" dateTime="2020-07-09T15:11:24" maxSheetId="11" userName="EXTERNAL Do Phu Loc (Ban Vien, RBVH/EPS45)" r:id="rId124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DF9E73D-EE82-48DD-86BE-298B3A663BC2}" dateTime="2020-07-09T15:11:30" maxSheetId="11" userName="gup7hc" r:id="rId1241" minRId="15816" maxRId="158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AE829DC-323C-4F42-8804-EB98986CD1CF}" dateTime="2020-07-09T15:21:17" maxSheetId="11" userName="DUO81HC" r:id="rId1242" minRId="15819" maxRId="1582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6B2FF44-E364-49F8-8E8E-B48709512216}" dateTime="2020-07-09T15:21:28" maxSheetId="11" userName="DUO81HC" r:id="rId1243" minRId="158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E783C66-B3D2-497C-9912-0A8194DC19BB}" dateTime="2020-07-09T15:21:38" maxSheetId="11" userName="DUO81HC" r:id="rId1244" minRId="15831" maxRId="158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AA78EFD-F6A6-4B03-B051-7E89C180D317}" dateTime="2020-07-09T15:24:13" maxSheetId="11" userName="gup7hc" r:id="rId1245" minRId="158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62DCB1D-8B2E-4705-B1B3-87BEF2A13C6A}" dateTime="2020-07-09T15:24:17" maxSheetId="11" userName="gup7hc" r:id="rId12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C27B575-6606-4E7F-9E07-E7C39E167B36}" dateTime="2020-07-09T15:42:13" maxSheetId="11" userName="nch7hc" r:id="rId1247" minRId="1583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B46E68F-6379-4069-A702-1A13A8C52A75}" dateTime="2020-07-09T15:43:57" maxSheetId="11" userName="gup7hc" r:id="rId1248" minRId="1584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192DE75-6062-44BE-83C7-B1FDFC13C6D8}" dateTime="2020-07-09T15:49:07" maxSheetId="11" userName="nch7hc" r:id="rId1249" minRId="15844" maxRId="1585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34661B4-6345-4253-9A9E-EB1DC7976A4F}" dateTime="2020-07-09T15:49:28" maxSheetId="11" userName="nch7hc" r:id="rId1250" minRId="15855" maxRId="1585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1727CFA-FE9C-472C-89AA-DBF022A71CAC}" dateTime="2020-07-09T16:17:10" maxSheetId="11" userName="EXTERNAL Luu Cong Dac (Ban Vien, RBVH/EPS45)" r:id="rId1251" minRId="15860" maxRId="1587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BD1654B-DEEA-4B7F-A8D5-905A1E674904}" dateTime="2020-07-09T16:17:58" maxSheetId="11" userName="EXTERNAL Luu Cong Dac (Ban Vien, RBVH/EPS45)" r:id="rId125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D964F2B-0C31-48A8-9F3A-F3C93D72F623}" dateTime="2020-07-09T16:25:46" maxSheetId="11" userName="gup7hc" r:id="rId1253" minRId="1587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1C654B1-6CF6-4DD6-8AB7-991F7E8F4187}" dateTime="2020-07-09T16:26:58" maxSheetId="11" userName="EXTERNAL Nguyen Tuan Duong (Ban Vien, RBVH/EPS45)" r:id="rId1254" minRId="15874" maxRId="1587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543900B-E381-4495-99EF-F25B9B822022}" dateTime="2020-07-09T16:27:36" maxSheetId="11" userName="EXTERNAL Nguyen Tuan Duong (Ban Vien, RBVH/EPS45)" r:id="rId1255" minRId="15879" maxRId="1588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9C2D9A9-183B-4A55-BC43-555EC9204AA7}" dateTime="2020-07-09T16:27:37" maxSheetId="11" userName="EXTERNAL Nguyen Tuan Duong (Ban Vien, RBVH/EPS45)" r:id="rId12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2464311-D3AA-440A-92AC-54F634E2ED82}" dateTime="2020-07-09T16:27:38" maxSheetId="11" userName="EXTERNAL Nguyen Tuan Duong (Ban Vien, RBVH/EPS45)" r:id="rId125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8B29E0F-D5C2-4C27-88A6-4F47CAB4EACF}" dateTime="2020-07-09T16:27:41" maxSheetId="11" userName="EXTERNAL Nguyen Tuan Duong (Ban Vien, RBVH/EPS45)" r:id="rId125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1A48165-D5AB-46E1-AEF2-E7FA37DD747E}" dateTime="2020-07-09T16:30:12" maxSheetId="11" userName="EXTERNAL Nguyen Tuan Duong (Ban Vien, RBVH/EPS45)" r:id="rId125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065DC07-31C1-4668-A74B-C98FE463C4BA}" dateTime="2020-07-09T16:30:24" maxSheetId="11" userName="EXTERNAL Nguyen Tuan Duong (Ban Vien, RBVH/EPS45)" r:id="rId1260" minRId="15897" maxRId="1591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8C5ACF9-220B-4CDC-8EE0-799F24C747D4}" dateTime="2020-07-09T16:30:30" maxSheetId="11" userName="EXTERNAL Nguyen Tuan Duong (Ban Vien, RBVH/EPS45)" r:id="rId126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761D9A5-839C-4C7C-9E73-651201D38AC1}" dateTime="2020-07-09T16:39:01" maxSheetId="11" userName="EXTERNAL Luu Cong Dac (Ban Vien, RBVH/EPS45)" r:id="rId1262" minRId="1591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5C21A1E-3E9E-48B5-BA4D-CF5ADC4F9A4D}" dateTime="2020-07-09T17:37:26" maxSheetId="11" userName="gup7hc" r:id="rId126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71F5651-3E67-4B59-A4E6-2C8AD0A5A86F}" dateTime="2020-07-09T17:50:47" maxSheetId="11" userName="EXTERNAL Luu Cong Dac (Ban Vien, RBVH/EPS45)" r:id="rId1264" minRId="1591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C947FDF-BF74-4880-BACD-5CA20A3F6044}" dateTime="2020-07-09T18:02:56" maxSheetId="11" userName="DUO81HC" r:id="rId1265" minRId="1592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88D8733-3AF5-4308-B6F2-B483253F2E38}" dateTime="2020-07-09T18:03:08" maxSheetId="11" userName="DUO81HC" r:id="rId12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6965D14-A423-420C-96EC-0C19E8733188}" dateTime="2020-07-09T18:03:43" maxSheetId="11" userName="DUO81HC" r:id="rId1267" minRId="1592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B0952C7-CDD2-4DC3-B975-E5A6654E1D9E}" dateTime="2020-07-09T18:03:48" maxSheetId="11" userName="DUO81HC" r:id="rId126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72F4EE2-35EE-495A-A8BB-B45FA541C90B}" dateTime="2020-07-10T08:00:02" maxSheetId="11" userName="EXTERNAL Nguyen Tuan Duong (Ban Vien, RBVH/EPS45)" r:id="rId1269" minRId="15922" maxRId="1593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52BF4BA-F4E7-4439-89FB-5DB0BBAA38C0}" dateTime="2020-07-10T08:56:38" maxSheetId="11" userName="gup7hc" r:id="rId127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0B28429-BAC3-466B-B490-FD1C0098CDF4}" dateTime="2020-07-10T09:01:20" maxSheetId="11" userName="EXTERNAL Ly Chung (Ban Vien, RBVH/EPS45)" r:id="rId1271" minRId="15938" maxRId="1594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66B0B1B-5589-4982-9011-BC05B68263AC}" dateTime="2020-07-10T09:01:57" maxSheetId="11" userName="nch7hc" r:id="rId1272" minRId="1595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5034927-AE23-410D-ADDB-E5F2638AFC79}" dateTime="2020-07-10T09:02:54" maxSheetId="11" userName="nch7hc" r:id="rId1273" minRId="15953" maxRId="159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2D8C1FC-632C-4AF9-BFD7-5C23E385070A}" dateTime="2020-07-10T09:10:13" maxSheetId="11" userName="EXTERNAL Nguyen Tai Hau (Ban Vien, RBVH/EPS45)" r:id="rId1274" minRId="15955" maxRId="1596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E2BDDF7-3ACE-4BF6-8B5D-9B92F7F7B1A0}" dateTime="2020-07-10T09:13:23" maxSheetId="11" userName="EXTERNAL Nguyen Tuan Duong (Ban Vien, RBVH/EPS45)" r:id="rId127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235354C-081D-4DCB-B8C8-AD840DDEE516}" dateTime="2020-07-10T09:36:54" maxSheetId="11" userName="EXTERNAL Ly Chung (Ban Vien, RBVH/EPS45)" r:id="rId1276" minRId="15973" maxRId="1598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A46A42C-A991-4077-80E5-7A5986CD5304}" dateTime="2020-07-10T09:37:02" maxSheetId="11" userName="EXTERNAL Ly Chung (Ban Vien, RBVH/EPS45)" r:id="rId1277" minRId="15985" maxRId="1598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4FBCCB0-D43F-4585-B825-19EDD71D940D}" dateTime="2020-07-10T09:41:51" maxSheetId="11" userName="EXTERNAL Ly Chung (Ban Vien, RBVH/EPS45)" r:id="rId1278" minRId="15989" maxRId="1599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9284683-9DB1-44DA-B579-635613931C6D}" dateTime="2020-07-10T10:01:03" maxSheetId="11" userName="EXTERNAL Do Phu Loc (Ban Vien, RBVH/EPS45)" r:id="rId1279" minRId="1599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3220442-CE04-449D-95C3-3AD4F6302E62}" dateTime="2020-07-10T10:01:14" maxSheetId="11" userName="EXTERNAL Do Phu Loc (Ban Vien, RBVH/EPS45)" r:id="rId1280" minRId="15998" maxRId="1600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DB52C2A-462E-4874-A4E9-1DBD759C3A2A}" dateTime="2020-07-10T10:08:41" maxSheetId="11" userName="EXTERNAL Do Phu Loc (Ban Vien, RBVH/EPS45)" r:id="rId1281" minRId="16003" maxRId="1600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E5AEC18-97A1-4067-A25D-753933F68B69}" dateTime="2020-07-10T10:10:14" maxSheetId="11" userName="EXTERNAL Nguyen Trung Hieu (Ban Vien, RBVH/EPS45)" r:id="rId1282" minRId="1600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37B9820-6C75-48FF-B923-13FD8F32C8AF}" dateTime="2020-07-10T10:15:29" maxSheetId="11" userName="gup7hc" r:id="rId1283" minRId="1601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DDC02A2-7FAB-4BF3-885B-0417965E713A}" dateTime="2020-07-10T10:32:27" maxSheetId="11" userName="DUO81HC" r:id="rId1284" minRId="1601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A68F236-38EE-4A8B-95DD-117BAEA6FD7F}" dateTime="2020-07-10T10:59:20" maxSheetId="11" userName="EXTERNAL Nguyen Tuan Duong (Ban Vien, RBVH/EPS45)" r:id="rId1285" minRId="16014" maxRId="1602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78D00EF-19E3-49F9-BCEF-72B50592CE49}" dateTime="2020-07-10T10:59:24" maxSheetId="11" userName="EXTERNAL Nguyen Tuan Duong (Ban Vien, RBVH/EPS45)" r:id="rId1286" minRId="16027" maxRId="1602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F8898A0-E047-4D15-8BB5-2AAF4455ECF7}" dateTime="2020-07-10T11:00:13" maxSheetId="11" userName="EXTERNAL Nguyen Kim Thanh (Ban Vien, RBVH/EPS45)" r:id="rId1287" minRId="16029" maxRId="1603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484B5E3-1A97-49D3-9CC0-B88079ABF9B8}" dateTime="2020-07-10T11:04:03" maxSheetId="11" userName="EXTERNAL Nguyen Trung Hieu (Ban Vien, RBVH/EPS45)" r:id="rId128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1E75D16-6586-4028-9CDF-DA212A8D819A}" dateTime="2020-07-10T11:05:27" maxSheetId="11" userName="EXTERNAL Nguyen Tuan Duong (Ban Vien, RBVH/EPS45)" r:id="rId1289" minRId="1604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6B47DD1-7332-4698-847D-9F7B54F95796}" dateTime="2020-07-10T11:46:04" maxSheetId="11" userName="EXTERNAL Nguyen Tai Hau (Ban Vien, RBVH/EPS45)" r:id="rId1290" minRId="1604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CC79796-E41E-4F9C-B8E2-03FE34436BE4}" dateTime="2020-07-10T11:48:44" maxSheetId="11" userName="EXTERNAL Nguyen Tai Hau (Ban Vien, RBVH/EPS45)" r:id="rId129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7B46FBD-84EC-4749-B5D0-808E8A3ED1C1}" dateTime="2020-07-10T12:15:07" maxSheetId="11" userName="DUO81HC" r:id="rId1292" minRId="16050" maxRId="1605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2538C41-8B34-4114-A151-4F4364FB37C7}" dateTime="2020-07-10T12:19:33" maxSheetId="11" userName="gup7hc" r:id="rId1293" minRId="1605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8F3A18F-3F65-4367-BFC6-5063DAADB591}" dateTime="2020-07-10T12:21:01" maxSheetId="11" userName="DUO81HC" r:id="rId1294" minRId="16055" maxRId="1605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6C5C1E5-C158-42B6-8EEF-EECB4F8F23F3}" dateTime="2020-07-10T12:25:53" maxSheetId="11" userName="gup7hc" r:id="rId129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0A2AF13-201E-46C9-AC50-8FD20620DF48}" dateTime="2020-07-10T12:39:25" maxSheetId="11" userName="EXTERNAL Do Anh Huy (Ban Vien Company, RBVH/EPS45)" r:id="rId1296" minRId="16059" maxRId="160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86F3EE4-6B9F-4781-BAF6-58776D56FAC6}" dateTime="2020-07-10T12:39:34" maxSheetId="11" userName="EXTERNAL Do Anh Huy (Ban Vien Company, RBVH/EPS45)" r:id="rId1297" minRId="16069" maxRId="1608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F50018E-3E5F-41B8-8DF2-0DC73FC23A2D}" dateTime="2020-07-10T13:01:32" maxSheetId="11" userName="DUO81HC" r:id="rId1298" minRId="1608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2E9CAD0-ECF2-4D3C-BFCF-435C5F138B33}" dateTime="2020-07-10T13:12:01" maxSheetId="11" userName="nch7hc" r:id="rId129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E7ED5F7-F8E7-446D-B283-32AECFB6F06D}" dateTime="2020-07-10T13:15:56" maxSheetId="11" userName="EXTERNAL Do Phu Loc (Ban Vien, RBVH/EPS45)" r:id="rId1300" minRId="16088" maxRId="1608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17ECF1F-A8A0-46A4-A00E-6F843ADBCFBB}" dateTime="2020-07-10T13:18:25" maxSheetId="11" userName="EXTERNAL Do Phu Loc (Ban Vien, RBVH/EPS45)" r:id="rId130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F582B83-0357-40ED-9AFB-2B6F83AEFBA6}" dateTime="2020-07-10T13:20:53" maxSheetId="11" userName="EXTERNAL Do Anh Huy (Ban Vien Company, RBVH/EPS45)" r:id="rId130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69DDCEE-402E-490B-BD38-E3D5EBF43BDB}" dateTime="2020-07-10T13:20:59" maxSheetId="11" userName="EXTERNAL Do Anh Huy (Ban Vien Company, RBVH/EPS45)" r:id="rId13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D3117B0-A8E0-4748-9712-6743213D2470}" dateTime="2020-07-10T13:26:05" maxSheetId="11" userName="nch7hc" r:id="rId1304" minRId="16098" maxRId="1610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63BA31D-D5AE-4108-8CC1-0A38D8B5EAA0}" dateTime="2020-07-10T13:39:18" maxSheetId="11" userName="EXTERNAL Do Phu Loc (Ban Vien, RBVH/EPS45)" r:id="rId1305" minRId="16106" maxRId="1610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BA7E3E8-1870-4D80-8956-C5E6B9D07A97}" dateTime="2020-07-10T13:54:12" maxSheetId="11" userName="DUO81HC" r:id="rId1306" minRId="16112" maxRId="161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0BC909F-1C86-46E2-8650-D6D447E2A30F}" dateTime="2020-07-10T14:16:16" maxSheetId="11" userName="EXTERNAL Nguyen Kim Thanh (Ban Vien, RBVH/EPS45)" r:id="rId1307" minRId="1611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124B6FC-06D6-478A-897F-51D5558AD311}" dateTime="2020-07-10T14:28:33" maxSheetId="11" userName="nch7hc" r:id="rId1308" minRId="16117" maxRId="1611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6D81239-0A8B-4D63-83DE-0FBCD678E4CD}" dateTime="2020-07-10T14:40:13" maxSheetId="11" userName="EXTERNAL Do Phu Loc (Ban Vien, RBVH/EPS45)" r:id="rId1309" minRId="16121" maxRId="161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0B86006-2663-4C83-A43D-BDD059CF6075}" dateTime="2020-07-10T15:16:16" maxSheetId="11" userName="HGY7HC" r:id="rId131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AD44F31-7358-4719-9A88-032CE865A6C1}" dateTime="2020-07-10T16:06:22" maxSheetId="11" userName="EXTERNAL Nguyen Trung Hieu (Ban Vien, RBVH/EPS45)" r:id="rId131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1DA5AA0-8B85-4433-B1F9-8441CF183098}" dateTime="2020-07-10T16:07:43" maxSheetId="11" userName="EXTERNAL Nguyen Trung Hieu (Ban Vien, RBVH/EPS45)" r:id="rId131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D2173FA-38F1-4DB9-9FE2-CB339B44F24D}" dateTime="2020-07-10T16:08:00" maxSheetId="11" userName="EXTERNAL Nguyen Trung Hieu (Ban Vien, RBVH/EPS45)" r:id="rId131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EF5B9E9-5AE4-4D20-9AE1-7C430CCDEDED}" dateTime="2020-07-10T16:13:26" maxSheetId="11" userName="EXTERNAL Nguyen Tuan Duong (Ban Vien, RBVH/EPS45)" r:id="rId13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B3D9606-4CEF-4867-9548-FA45F9D80A0D}" dateTime="2020-07-10T16:18:09" maxSheetId="11" userName="EXTERNAL Nguyen Duy Bang (Ban Vien, RBVH/EPS45)" r:id="rId1315" minRId="16145" maxRId="1620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BE988E0-A5E8-4E14-A5C8-78FAF7197DDA}" dateTime="2020-07-10T16:21:01" maxSheetId="11" userName="EXTERNAL Nguyen Duy Bang (Ban Vien, RBVH/EPS45)" r:id="rId1316" minRId="16204" maxRId="1622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CD55840-7B31-465B-84A6-EDC9528763AF}" dateTime="2020-07-10T16:21:25" maxSheetId="11" userName="EXTERNAL Nguyen Duy Bang (Ban Vien, RBVH/EPS45)" r:id="rId131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1E41EBB-D501-4138-8761-FDE71A492CB8}" dateTime="2020-07-10T16:38:49" maxSheetId="11" userName="EXTERNAL Nguyen Kim Thanh (Ban Vien, RBVH/EPS45)" r:id="rId1318" minRId="16232" maxRId="1623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78EA6F2-16B8-4B6A-9AE8-3B79288BCE4A}" dateTime="2020-07-10T16:39:11" maxSheetId="11" userName="EXTERNAL Nguyen Kim Thanh (Ban Vien, RBVH/EPS45)" r:id="rId1319" minRId="16237" maxRId="1624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841E8F7-E54A-4371-9593-E72C8D2C8A38}" dateTime="2020-07-10T16:41:58" maxSheetId="11" userName="EXTERNAL Nguyen Tuan Duong (Ban Vien, RBVH/EPS45)" r:id="rId1320" minRId="16245" maxRId="162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66A9F23-0BC8-4B3E-9A0F-6E069F1D1460}" dateTime="2020-07-10T16:42:12" maxSheetId="11" userName="EXTERNAL Nguyen Tuan Duong (Ban Vien, RBVH/EPS45)" r:id="rId1321" minRId="16249" maxRId="1625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F51D244D-1D0A-47C0-8C13-B38D501D6A66}" dateTime="2020-07-10T17:20:05" maxSheetId="11" userName="EXTERNAL Nguyen Tuan Duong (Ban Vien, RBVH/EPS45)" r:id="rId1322" minRId="16255" maxRId="16258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91D8FEE-F040-4E9A-8FE9-FE819C7BE9E7}" dateTime="2020-07-10T17:20:10" maxSheetId="11" userName="EXTERNAL Nguyen Tuan Duong (Ban Vien, RBVH/EPS45)" r:id="rId1323" minRId="16261" maxRId="1626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DD0CDD4-4740-4C05-A837-66286F2C35CE}" dateTime="2020-07-10T18:20:31" maxSheetId="11" userName="gup7hc" r:id="rId1324" minRId="1626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8A95B1A-19E3-4F35-AD16-72CA4987264D}" dateTime="2020-07-10T18:22:57" maxSheetId="11" userName="EXTERNAL Nguyen Tuan Duong (Ban Vien, RBVH/EPS45)" r:id="rId1325" minRId="16270" maxRId="1628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3BB350F-6634-4700-A370-A556DD185F13}" dateTime="2020-07-10T18:32:13" maxSheetId="11" userName="EXTERNAL Nguyen Tai Hau (Ban Vien, RBVH/EPS45)" r:id="rId1326" minRId="1628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8B5F20F-07E4-43AC-ABFF-D4B6CB378F5F}" dateTime="2020-07-10T18:45:27" maxSheetId="11" userName="EXTERNAL Nguyen Tai Hau (Ban Vien, RBVH/EPS45)" r:id="rId1327" minRId="16284" maxRId="1628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DDD82BF-4B73-4A6E-8CDF-5A4CFCC32F31}" dateTime="2020-07-10T18:45:57" maxSheetId="11" userName="EXTERNAL Nguyen Tai Hau (Ban Vien, RBVH/EPS45)" r:id="rId1328" minRId="16292" maxRId="1629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F193D32-5E08-4539-A987-1CF1D4ECD82E}" dateTime="2020-07-10T19:19:34" maxSheetId="11" userName="EXTERNAL Nguyen Tai Hau (Ban Vien, RBVH/EPS45)" r:id="rId1329" minRId="16296" maxRId="1632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A68002A-A428-44D7-A29C-F1F7AC23D9A6}" dateTime="2020-07-10T19:48:32" maxSheetId="11" userName="EXTERNAL Nguyen Tuan Duong (Ban Vien, RBVH/EPS45)" r:id="rId1330" minRId="16329" maxRId="1633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18A0ECA-B352-4F7E-97E3-769678ADDBB7}" dateTime="2020-07-10T20:00:56" maxSheetId="11" userName="EXTERNAL Nguyen Duy Bang (Ban Vien, RBVH/EPS45)" r:id="rId1331" minRId="16342" maxRId="163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3C898E3-130A-4F6F-80AF-8B244ADB3037}" dateTime="2020-07-10T20:01:44" maxSheetId="11" userName="EXTERNAL Nguyen Duy Bang (Ban Vien, RBVH/EPS45)" r:id="rId13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37B64935-A028-4088-83BC-8F7371E6EA9E}" dateTime="2020-07-10T20:06:46" maxSheetId="11" userName="EXTERNAL Nguyen Tuan Duong (Ban Vien, RBVH/EPS45)" r:id="rId133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16E0EED-95E7-45D4-9A5F-482D140DD8D0}" dateTime="2020-07-10T20:07:28" maxSheetId="11" userName="EXTERNAL Nguyen Tuan Duong (Ban Vien, RBVH/EPS45)" r:id="rId1334" minRId="1635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55C03403-BA75-4899-9AA4-F58ED626EF0E}" dateTime="2020-07-10T21:10:24" maxSheetId="11" userName="EXTERNAL Nguyen Tuan Duong (Ban Vien, RBVH/EPS45)" r:id="rId1335" minRId="16356" maxRId="1635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C4B2CC2-09C2-4AAB-BF59-23FCE78711A8}" dateTime="2020-07-10T21:10:25" maxSheetId="11" userName="EXTERNAL Nguyen Tuan Duong (Ban Vien, RBVH/EPS45)" r:id="rId133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A7EB076-8B35-4A81-A9B6-D625DFBB4FAD}" dateTime="2020-07-10T21:10:26" maxSheetId="11" userName="EXTERNAL Nguyen Tuan Duong (Ban Vien, RBVH/EPS45)" r:id="rId133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9D60DE5-3CB9-4957-946A-A94F3FC6B7E0}" dateTime="2020-07-10T21:29:28" maxSheetId="11" userName="EXTERNAL Nguyen Tuan Duong (Ban Vien, RBVH/EPS45)" r:id="rId1338" minRId="16364" maxRId="1636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9CAC02B-76B5-40C3-96A2-780F9E6ECAB9}" dateTime="2020-07-10T21:30:27" maxSheetId="11" userName="EXTERNAL Nguyen Tuan Duong (Ban Vien, RBVH/EPS45)" r:id="rId1339" minRId="16369" maxRId="1637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68B9806-4004-4012-B700-8AC7DE9066D5}" dateTime="2020-07-10T21:30:32" maxSheetId="11" userName="EXTERNAL Nguyen Tuan Duong (Ban Vien, RBVH/EPS45)" r:id="rId134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76015E3-10E1-4D57-9B0A-2BEC7F946A29}" dateTime="2020-07-10T21:35:04" maxSheetId="11" userName="EXTERNAL Nguyen Tuan Duong (Ban Vien, RBVH/EPS45)" r:id="rId1341" minRId="16382" maxRId="1638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015500E-4FCC-4D4B-A363-930945A0A01B}" dateTime="2020-07-10T21:35:24" maxSheetId="11" userName="EXTERNAL Nguyen Tuan Duong (Ban Vien, RBVH/EPS45)" r:id="rId1342" minRId="16386" maxRId="1638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FD700AE-DC34-4299-A42A-3D8EFCC8A9F3}" dateTime="2020-07-10T21:35:32" maxSheetId="11" userName="EXTERNAL Nguyen Tuan Duong (Ban Vien, RBVH/EPS45)" r:id="rId1343" minRId="1639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B53CD61-DC00-43C4-92E3-30F999BF9EF3}" dateTime="2020-07-10T21:35:33" maxSheetId="11" userName="EXTERNAL Nguyen Tuan Duong (Ban Vien, RBVH/EPS45)" r:id="rId134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2F4E6B8C-9755-42B5-A03D-C89B19FAA229}" dateTime="2020-07-10T21:50:17" maxSheetId="11" userName="EXTERNAL Nguyen Tuan Duong (Ban Vien, RBVH/EPS45)" r:id="rId1345" minRId="16395" maxRId="1639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B997CB4-ADD8-47BF-BA45-2DBDC01B61B5}" dateTime="2020-07-10T21:53:15" maxSheetId="11" userName="EXTERNAL Nguyen Tuan Duong (Ban Vien, RBVH/EPS45)" r:id="rId134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F7657DA-40FA-4E35-9045-513F4DE45076}" dateTime="2020-07-11T09:52:26" maxSheetId="11" userName="EXTERNAL Nguyen Tuan Duong (Ban Vien, RBVH/EPS45)" r:id="rId1347" minRId="16401" maxRId="1641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3EC5CC7-9F9E-43DA-BFDB-383B0FF333FE}" dateTime="2020-07-11T10:03:15" maxSheetId="11" userName="EXTERNAL Nguyen Tuan Duong (Ban Vien, RBVH/EPS45)" r:id="rId1348" minRId="1641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36BDFD3-CEC7-43C9-8747-751BB3FD12BD}" dateTime="2020-07-11T10:21:52" maxSheetId="11" userName="EXTERNAL Nguyen Tuan Duong (Ban Vien, RBVH/EPS45)" r:id="rId1349" minRId="16420" maxRId="1643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453D132E-E56B-423C-A34C-7089EF39E704}" dateTime="2020-07-11T10:22:03" maxSheetId="11" userName="EXTERNAL Nguyen Tuan Duong (Ban Vien, RBVH/EPS45)" r:id="rId1350" minRId="1643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16B20D9-22CE-4A1A-93AB-053DC5DC3A97}" dateTime="2020-07-11T11:09:10" maxSheetId="11" userName="EXTERNAL Nguyen Tuan Duong (Ban Vien, RBVH/EPS45)" r:id="rId1351" minRId="16438" maxRId="1645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1EADE4FE-E991-4DA6-B30A-0DD2AC20DFBD}" dateTime="2020-07-11T11:10:33" maxSheetId="11" userName="HGY7HC" r:id="rId135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9CC88F1-B573-4521-8495-83D2732C589E}" dateTime="2020-07-11T11:23:51" maxSheetId="11" userName="EXTERNAL Nguyen Tuan Duong (Ban Vien, RBVH/EPS45)" r:id="rId1353" minRId="16455" maxRId="1646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B49EA695-4A5F-46FE-95C8-AE4A1AD868E2}" dateTime="2020-07-11T11:24:11" maxSheetId="11" userName="EXTERNAL Nguyen Tuan Duong (Ban Vien, RBVH/EPS45)" r:id="rId1354" minRId="16463" maxRId="1646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91ED203-F9C5-44BE-8227-49B0A0FED0E5}" dateTime="2020-07-11T12:21:51" maxSheetId="11" userName="EXTERNAL Nguyen Tuan Duong (Ban Vien, RBVH/EPS45)" r:id="rId135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B41FBE9-B970-4A42-834D-EEB6790EFB00}" dateTime="2020-07-11T12:22:00" maxSheetId="11" userName="HGY7HC" r:id="rId1356" minRId="16470" maxRId="1647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AD668C69-8625-4EB6-9922-18C367BDF259}" dateTime="2020-07-11T12:22:06" maxSheetId="11" userName="HGY7HC" r:id="rId1357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82539599-91B1-4B55-A95C-8C2C15F43581}" dateTime="2020-07-11T13:57:20" maxSheetId="11" userName="EXTERNAL Nguyen Tuan Duong (Ban Vien, RBVH/EPS45)" r:id="rId1358" minRId="16479" maxRId="1649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3505CCB-59D7-474D-900A-CDA9E19DA2CA}" dateTime="2020-07-11T14:31:17" maxSheetId="11" userName="DUO81HC" r:id="rId1359" minRId="16494" maxRId="1650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C962AC91-B31F-4F4B-9764-8DD24B675B3A}" dateTime="2020-07-11T15:10:48" maxSheetId="11" userName="EXTERNAL Nguyen Tuan Duong (Ban Vien, RBVH/EPS45)" r:id="rId1360" minRId="16507" maxRId="16519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D053B355-C605-4A3D-A202-12149EC018A7}" dateTime="2020-07-11T15:12:12" maxSheetId="11" userName="EXTERNAL Nguyen Tuan Duong (Ban Vien, RBVH/EPS45)" r:id="rId1361" minRId="16522" maxRId="1653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E851464C-7AE9-43A5-A135-FC6816AFE00A}" dateTime="2020-07-11T15:12:59" maxSheetId="11" userName="EXTERNAL Nguyen Tuan Duong (Ban Vien, RBVH/EPS45)" r:id="rId1362" minRId="16533" maxRId="16540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610348C9-554E-4186-B3F1-84C4432F1653}" dateTime="2020-07-11T15:14:35" maxSheetId="11" userName="EXTERNAL Nguyen Tuan Duong (Ban Vien, RBVH/EPS45)" r:id="rId136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" sId="7">
    <nc r="D52" t="inlineStr">
      <is>
        <t>Test auto by cantata tool, No comment</t>
      </is>
    </nc>
  </rcc>
  <rcc rId="2" sId="7">
    <nc r="D53" t="inlineStr">
      <is>
        <t>Test by manual, No comment</t>
      </is>
    </nc>
  </rcc>
  <rcc rId="3" sId="7">
    <nc r="D54" t="inlineStr">
      <is>
        <t>Test auto by cantata tool, comment manual</t>
      </is>
    </nc>
  </rcc>
  <rcc rId="4" sId="7">
    <nc r="D55" t="inlineStr">
      <is>
        <t>Test manual by cantata tool, comment manual</t>
      </is>
    </nc>
  </rcc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Merged_JOEM!$B$59:$AN$179</formula>
    <oldFormula>Merged_JOEM!$B$59:$AN$179</oldFormula>
  </rdn>
  <rcv guid="{7E0EA425-A420-4443-B9E0-CDF0AA9E5D09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Merged_JOEM!$B$59:$AN$179</formula>
    <oldFormula>Merged_JOEM!$B$59:$AN$179</oldFormula>
  </rdn>
  <rcv guid="{7E0EA425-A420-4443-B9E0-CDF0AA9E5D09}" action="add"/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99:K108" start="0" length="2147483647">
    <dxf>
      <font>
        <b/>
      </font>
    </dxf>
  </rfmt>
  <rfmt sheetId="1" sqref="K225:K234" start="0" length="2147483647">
    <dxf>
      <font>
        <b/>
      </font>
    </dxf>
  </rfmt>
  <rfmt sheetId="1" sqref="K264:K301" start="0" length="2147483647">
    <dxf>
      <font>
        <b/>
      </font>
    </dxf>
  </rfmt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Merged_JOEM!$B$59:$AN$179</formula>
    <oldFormula>Merged_JOEM!$B$59:$AN$179</oldFormula>
  </rdn>
  <rcv guid="{7E0EA425-A420-4443-B9E0-CDF0AA9E5D09}" action="add"/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Merged_JOEM!$B$59:$AN$179</formula>
    <oldFormula>Merged_JOEM!$B$59:$AN$179</oldFormula>
  </rdn>
  <rcv guid="{7E0EA425-A420-4443-B9E0-CDF0AA9E5D09}" action="add"/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Merged_JOEM!$B$59:$AN$179</formula>
    <oldFormula>Merged_JOEM!$B$59:$AN$179</oldFormula>
  </rdn>
  <rcv guid="{7E0EA425-A420-4443-B9E0-CDF0AA9E5D09}" action="add"/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Merged_JOEM!$B$59:$AN$179</formula>
    <oldFormula>Merged_JOEM!$B$59:$AN$179</oldFormula>
  </rdn>
  <rcv guid="{7E0EA425-A420-4443-B9E0-CDF0AA9E5D09}" action="add"/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Merged_JOEM!$B$59:$AN$179</formula>
    <oldFormula>Merged_JOEM!$B$59:$AN$179</oldFormula>
  </rdn>
  <rcv guid="{7E0EA425-A420-4443-B9E0-CDF0AA9E5D09}" action="add"/>
</revisions>
</file>

<file path=xl/revisions/revisionLog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Merged_JOEM!$B$59:$AN$179</formula>
    <oldFormula>Merged_JOEM!$B$59:$AN$179</oldFormula>
  </rdn>
  <rcv guid="{7E0EA425-A420-4443-B9E0-CDF0AA9E5D09}" action="add"/>
</revisions>
</file>

<file path=xl/revisions/revisionLog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Merged_JOEM!$B$59:$AN$179</formula>
    <oldFormula>Merged_JOEM!$B$59:$AN$179</oldFormula>
  </rdn>
  <rcv guid="{7E0EA425-A420-4443-B9E0-CDF0AA9E5D09}" action="add"/>
</revisions>
</file>

<file path=xl/revisions/revisionLog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Merged_JOEM!$B$59:$AN$179</formula>
    <oldFormula>Merged_JOEM!$B$59:$AN$179</oldFormula>
  </rdn>
  <rcv guid="{7E0EA425-A420-4443-B9E0-CDF0AA9E5D09}" action="add"/>
</revisions>
</file>

<file path=xl/revisions/revisionLog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Merged_JOEM!$B$59:$AN$179</formula>
    <oldFormula>Merged_JOEM!$B$59:$AN$179</oldFormula>
  </rdn>
  <rcv guid="{7E0EA425-A420-4443-B9E0-CDF0AA9E5D09}" action="add"/>
</revisions>
</file>

<file path=xl/revisions/revisionLog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Merged_JOEM!$B$59:$AN$179</formula>
    <oldFormula>Merged_JOEM!$B$59:$AN$179</oldFormula>
  </rdn>
  <rcv guid="{7E0EA425-A420-4443-B9E0-CDF0AA9E5D09}" action="add"/>
</revisions>
</file>

<file path=xl/revisions/revisionLog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Merged_JOEM!$B$59:$AN$179</formula>
    <oldFormula>Merged_JOEM!$B$59:$AN$179</oldFormula>
  </rdn>
  <rcv guid="{7E0EA425-A420-4443-B9E0-CDF0AA9E5D09}" action="add"/>
</revisions>
</file>

<file path=xl/revisions/revisionLog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Merged_JOEM!$B$59:$AN$179</formula>
    <oldFormula>Merged_JOEM!$B$59:$AN$179</oldFormula>
  </rdn>
  <rcv guid="{7E0EA425-A420-4443-B9E0-CDF0AA9E5D09}" action="add"/>
</revisions>
</file>

<file path=xl/revisions/revisionLog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4E06BDBF-2CED-473B-850B-2A6C7311FF41}" action="delete"/>
  <rdn rId="0" localSheetId="1" customView="1" name="Z_4E06BDBF_2CED_473B_850B_2A6C7311FF41_.wvu.FilterData" hidden="1" oldHidden="1">
    <formula>Merged_COEM!$A$59:$AN$316</formula>
    <oldFormula>Merged_COEM!$A$59:$AN$316</oldFormula>
  </rdn>
  <rdn rId="0" localSheetId="2" customView="1" name="Z_4E06BDBF_2CED_473B_850B_2A6C7311FF41_.wvu.FilterData" hidden="1" oldHidden="1">
    <formula>Merged_JOEM!$B$59:$AN$179</formula>
    <oldFormula>Merged_JOEM!$B$59:$AN$179</oldFormula>
  </rdn>
  <rcv guid="{4E06BDBF-2CED-473B-850B-2A6C7311FF41}" action="add"/>
</revisions>
</file>

<file path=xl/revisions/revisionLog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" sId="1">
    <oc r="K281" t="inlineStr">
      <is>
        <t>Test: Auto, Cmt: Manual</t>
      </is>
    </oc>
    <nc r="K281" t="inlineStr">
      <is>
        <t>Test: Manual, Cmt: Manual</t>
      </is>
    </nc>
  </rcc>
  <rcc rId="36" sId="1">
    <oc r="K282" t="inlineStr">
      <is>
        <t>Test: Auto, Cmt: Manual</t>
      </is>
    </oc>
    <nc r="K282" t="inlineStr">
      <is>
        <t>Test: Manual, Cmt: Manual</t>
      </is>
    </nc>
  </rcc>
  <rcc rId="37" sId="1">
    <oc r="K283" t="inlineStr">
      <is>
        <t>Test: Auto, Cmt: Manual</t>
      </is>
    </oc>
    <nc r="K283" t="inlineStr">
      <is>
        <t>Test: Manual, Cmt: Manual</t>
      </is>
    </nc>
  </rcc>
  <rcc rId="38" sId="1">
    <oc r="K284" t="inlineStr">
      <is>
        <t>Test: Auto, Cmt: Manual</t>
      </is>
    </oc>
    <nc r="K284" t="inlineStr">
      <is>
        <t>Test: Manual, Cmt: Manual</t>
      </is>
    </nc>
  </rcc>
  <rcc rId="39" sId="1">
    <oc r="K285" t="inlineStr">
      <is>
        <t>Test: Auto, Cmt: Manual</t>
      </is>
    </oc>
    <nc r="K285" t="inlineStr">
      <is>
        <t>Test: Manual, Cmt: Manual</t>
      </is>
    </nc>
  </rcc>
  <rcc rId="40" sId="1">
    <oc r="K286" t="inlineStr">
      <is>
        <t>Test: Auto, Cmt: Manual</t>
      </is>
    </oc>
    <nc r="K286" t="inlineStr">
      <is>
        <t>Test: Manual, Cmt: Manual</t>
      </is>
    </nc>
  </rcc>
  <rcc rId="41" sId="1">
    <oc r="K287" t="inlineStr">
      <is>
        <t>Test: Auto, Cmt: Manual</t>
      </is>
    </oc>
    <nc r="K287" t="inlineStr">
      <is>
        <t>Test: Manual, Cmt: Manual</t>
      </is>
    </nc>
  </rcc>
  <rcc rId="42" sId="1">
    <oc r="K288" t="inlineStr">
      <is>
        <t>Test: Auto, Cmt: Manual</t>
      </is>
    </oc>
    <nc r="K288" t="inlineStr">
      <is>
        <t>Test: Manual, Cmt: Manual</t>
      </is>
    </nc>
  </rcc>
  <rcc rId="43" sId="1">
    <oc r="K289" t="inlineStr">
      <is>
        <t>Test: Auto, Cmt: Manual</t>
      </is>
    </oc>
    <nc r="K289" t="inlineStr">
      <is>
        <t>Test: Manual, Cmt: Manual</t>
      </is>
    </nc>
  </rcc>
  <rcc rId="44" sId="1">
    <oc r="K290" t="inlineStr">
      <is>
        <t>Test: Auto, Cmt: Manual</t>
      </is>
    </oc>
    <nc r="K290" t="inlineStr">
      <is>
        <t>Test: Manual, Cmt: Manual</t>
      </is>
    </nc>
  </rcc>
  <rcc rId="45" sId="1">
    <oc r="K291" t="inlineStr">
      <is>
        <t>Test: Auto, Cmt: Manual</t>
      </is>
    </oc>
    <nc r="K291" t="inlineStr">
      <is>
        <t>Test: Manual, Cmt: Manual</t>
      </is>
    </nc>
  </rcc>
  <rcc rId="46" sId="1">
    <oc r="K292" t="inlineStr">
      <is>
        <t>Test: Auto, Cmt: Manual</t>
      </is>
    </oc>
    <nc r="K292" t="inlineStr">
      <is>
        <t>Test: Manual, Cmt: Manual</t>
      </is>
    </nc>
  </rcc>
  <rcv guid="{4E06BDBF-2CED-473B-850B-2A6C7311FF41}" action="delete"/>
  <rdn rId="0" localSheetId="1" customView="1" name="Z_4E06BDBF_2CED_473B_850B_2A6C7311FF41_.wvu.FilterData" hidden="1" oldHidden="1">
    <formula>Merged_COEM!$A$59:$AN$316</formula>
    <oldFormula>Merged_COEM!$A$59:$AN$316</oldFormula>
  </rdn>
  <rdn rId="0" localSheetId="2" customView="1" name="Z_4E06BDBF_2CED_473B_850B_2A6C7311FF41_.wvu.FilterData" hidden="1" oldHidden="1">
    <formula>Merged_JOEM!$B$59:$AN$179</formula>
    <oldFormula>Merged_JOEM!$B$59:$AN$179</oldFormula>
  </rdn>
  <rcv guid="{4E06BDBF-2CED-473B-850B-2A6C7311FF41}" action="add"/>
</revisions>
</file>

<file path=xl/revisions/revisionLog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" sId="1">
    <oc r="K263" t="inlineStr">
      <is>
        <t>Test: Auto, Cmt: Auto</t>
      </is>
    </oc>
    <nc r="K263" t="inlineStr">
      <is>
        <t>Test: Manual, Cmt: Auto</t>
      </is>
    </nc>
  </rcc>
  <rcc rId="50" sId="1" odxf="1" dxf="1">
    <oc r="K264" t="inlineStr">
      <is>
        <t>Test: Auto, Cmt: Manual</t>
      </is>
    </oc>
    <nc r="K264" t="inlineStr">
      <is>
        <t>Test: Manual, Cmt: Auto</t>
      </is>
    </nc>
    <odxf>
      <font>
        <b/>
      </font>
    </odxf>
    <ndxf>
      <font>
        <b val="0"/>
        <sz val="11"/>
        <color theme="1"/>
        <name val="Calibri"/>
        <scheme val="minor"/>
      </font>
    </ndxf>
  </rcc>
  <rcc rId="51" sId="1" odxf="1" dxf="1">
    <oc r="K265" t="inlineStr">
      <is>
        <t>Test: Auto, Cmt: Manual</t>
      </is>
    </oc>
    <nc r="K265" t="inlineStr">
      <is>
        <t>Test: Manual, Cmt: Auto</t>
      </is>
    </nc>
    <odxf>
      <font>
        <b/>
      </font>
    </odxf>
    <ndxf>
      <font>
        <b val="0"/>
        <sz val="11"/>
        <color theme="1"/>
        <name val="Calibri"/>
        <scheme val="minor"/>
      </font>
    </ndxf>
  </rcc>
  <rcv guid="{60D2C030-4E31-4E07-8E1C-44D2EE84B177}" action="delete"/>
  <rdn rId="0" localSheetId="1" customView="1" name="Z_60D2C030_4E31_4E07_8E1C_44D2EE84B177_.wvu.FilterData" hidden="1" oldHidden="1">
    <formula>Merged_COEM!$A$59:$AN$316</formula>
    <oldFormula>Merged_COEM!$A$59:$AN$316</oldFormula>
  </rdn>
  <rdn rId="0" localSheetId="2" customView="1" name="Z_60D2C030_4E31_4E07_8E1C_44D2EE84B177_.wvu.FilterData" hidden="1" oldHidden="1">
    <formula>Merged_JOEM!$B$59:$AN$179</formula>
    <oldFormula>Merged_JOEM!$B$59:$AN$179</oldFormula>
  </rdn>
  <rcv guid="{60D2C030-4E31-4E07-8E1C-44D2EE84B177}" action="add"/>
</revisions>
</file>

<file path=xl/revisions/revisionLog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Merged_COEM!$B$59:$AN$316</formula>
    <oldFormula>Merged_COEM!$B$59:$AN$316</oldFormula>
  </rdn>
  <rdn rId="0" localSheetId="2" customView="1" name="Z_3B3E6719_EACB_4D2C_89C1_05FFAB6020FD_.wvu.FilterData" hidden="1" oldHidden="1">
    <formula>Merged_JOEM!$B$59:$AN$158</formula>
    <oldFormula>Merged_JOEM!$B$59:$AN$158</oldFormula>
  </rdn>
  <rcv guid="{3B3E6719-EACB-4D2C-89C1-05FFAB6020FD}" action="add"/>
</revisions>
</file>

<file path=xl/revisions/revisionLog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" sId="1">
    <oc r="K63" t="inlineStr">
      <is>
        <t>Test: Auto, Cmt: Auto</t>
      </is>
    </oc>
    <nc r="K63" t="inlineStr">
      <is>
        <t>Test: Manual, Cmt: Auto</t>
      </is>
    </nc>
  </rcc>
  <rcc rId="57" sId="1">
    <oc r="K67" t="inlineStr">
      <is>
        <t>Test: Auto, Cmt: Auto</t>
      </is>
    </oc>
    <nc r="K67" t="inlineStr">
      <is>
        <t>Test: Manual, Cmt: Auto</t>
      </is>
    </nc>
  </rcc>
  <rcc rId="58" sId="1">
    <oc r="K68" t="inlineStr">
      <is>
        <t>Test: Auto, Cmt: Auto</t>
      </is>
    </oc>
    <nc r="K68" t="inlineStr">
      <is>
        <t>Test: Manual, Cmt: Auto</t>
      </is>
    </nc>
  </rcc>
  <rcc rId="59" sId="1">
    <oc r="K69" t="inlineStr">
      <is>
        <t>Test: Auto, Cmt: Auto</t>
      </is>
    </oc>
    <nc r="K69" t="inlineStr">
      <is>
        <t>Test: Manual, Cmt: Auto</t>
      </is>
    </nc>
  </rcc>
  <rcc rId="60" sId="1">
    <oc r="K70" t="inlineStr">
      <is>
        <t>Test: Auto, Cmt: Auto</t>
      </is>
    </oc>
    <nc r="K70" t="inlineStr">
      <is>
        <t>Test: Manual, Cmt: Auto</t>
      </is>
    </nc>
  </rcc>
  <rcc rId="61" sId="1">
    <oc r="K71" t="inlineStr">
      <is>
        <t>Test: Auto, Cmt: Auto</t>
      </is>
    </oc>
    <nc r="K71" t="inlineStr">
      <is>
        <t>Test: Manual, Cmt: Auto</t>
      </is>
    </nc>
  </rcc>
  <rcc rId="62" sId="1">
    <oc r="K72" t="inlineStr">
      <is>
        <t>Test: Auto, Cmt: Auto</t>
      </is>
    </oc>
    <nc r="K72" t="inlineStr">
      <is>
        <t>Test: Manual, Cmt: Auto</t>
      </is>
    </nc>
  </rcc>
  <rcc rId="63" sId="1">
    <oc r="K73" t="inlineStr">
      <is>
        <t>Test: Auto, Cmt: Auto</t>
      </is>
    </oc>
    <nc r="K73" t="inlineStr">
      <is>
        <t>Test: Manual, Cmt: Auto</t>
      </is>
    </nc>
  </rcc>
  <rcc rId="64" sId="1">
    <oc r="K89" t="inlineStr">
      <is>
        <t>Test: Auto, Cmt: Auto</t>
      </is>
    </oc>
    <nc r="K89" t="inlineStr">
      <is>
        <t>Test: Manual, Cmt: Auto</t>
      </is>
    </nc>
  </rcc>
  <rcc rId="65" sId="1">
    <oc r="K109" t="inlineStr">
      <is>
        <t>Test: Auto, Cmt: Auto</t>
      </is>
    </oc>
    <nc r="K109" t="inlineStr">
      <is>
        <t>Test: Manual, Cmt: Auto</t>
      </is>
    </nc>
  </rcc>
  <rcc rId="66" sId="1">
    <oc r="K145" t="inlineStr">
      <is>
        <t>Test: Auto, Cmt: Auto</t>
      </is>
    </oc>
    <nc r="K145" t="inlineStr">
      <is>
        <t>Test: Manual, Cmt: Auto</t>
      </is>
    </nc>
  </rcc>
  <rcc rId="67" sId="1">
    <oc r="K146" t="inlineStr">
      <is>
        <t>Test: Auto, Cmt: Auto</t>
      </is>
    </oc>
    <nc r="K146" t="inlineStr">
      <is>
        <t>Test: Manual, Cmt: Auto</t>
      </is>
    </nc>
  </rcc>
  <rcc rId="68" sId="1">
    <oc r="K147" t="inlineStr">
      <is>
        <t>Test: Auto, Cmt: Auto</t>
      </is>
    </oc>
    <nc r="K147" t="inlineStr">
      <is>
        <t>Test: Manual, Cmt: Auto</t>
      </is>
    </nc>
  </rcc>
  <rcc rId="69" sId="1">
    <oc r="K148" t="inlineStr">
      <is>
        <t>Test: Auto, Cmt: Auto</t>
      </is>
    </oc>
    <nc r="K148" t="inlineStr">
      <is>
        <t>Test: Manual, Cmt: Auto</t>
      </is>
    </nc>
  </rcc>
  <rcc rId="70" sId="1">
    <oc r="K149" t="inlineStr">
      <is>
        <t>Test: Auto, Cmt: Auto</t>
      </is>
    </oc>
    <nc r="K149" t="inlineStr">
      <is>
        <t>Test: Manual, Cmt: Auto</t>
      </is>
    </nc>
  </rcc>
  <rcc rId="71" sId="1">
    <oc r="K150" t="inlineStr">
      <is>
        <t>Test: Auto, Cmt: Auto</t>
      </is>
    </oc>
    <nc r="K150" t="inlineStr">
      <is>
        <t>Test: Manual, Cmt: Auto</t>
      </is>
    </nc>
  </rcc>
  <rcc rId="72" sId="1">
    <oc r="K238" t="inlineStr">
      <is>
        <t>Test: Auto, Cmt: Auto</t>
      </is>
    </oc>
    <nc r="K238" t="inlineStr">
      <is>
        <t>Test: Manual, Cmt: Auto</t>
      </is>
    </nc>
  </rcc>
  <rcc rId="73" sId="1">
    <oc r="K241" t="inlineStr">
      <is>
        <t>Test: Auto, Cmt: Auto</t>
      </is>
    </oc>
    <nc r="K241" t="inlineStr">
      <is>
        <t>Test: Manual, Cmt: Auto</t>
      </is>
    </nc>
  </rcc>
  <rcc rId="74" sId="1">
    <oc r="K243" t="inlineStr">
      <is>
        <t>Test: Auto, Cmt: Auto</t>
      </is>
    </oc>
    <nc r="K243" t="inlineStr">
      <is>
        <t>Test: Manual, Cmt: Auto</t>
      </is>
    </nc>
  </rcc>
  <rcc rId="75" sId="1">
    <oc r="K246" t="inlineStr">
      <is>
        <t>Test: Auto, Cmt: Auto</t>
      </is>
    </oc>
    <nc r="K246" t="inlineStr">
      <is>
        <t>Test: Manual, Cmt: Auto</t>
      </is>
    </nc>
  </rcc>
  <rcc rId="76" sId="1">
    <oc r="K259" t="inlineStr">
      <is>
        <t>Test: Auto, Cmt: Auto</t>
      </is>
    </oc>
    <nc r="K259" t="inlineStr">
      <is>
        <t>Test: Manual, Cmt: Auto</t>
      </is>
    </nc>
  </rcc>
  <rcc rId="77" sId="1">
    <oc r="K260" t="inlineStr">
      <is>
        <t>Test: Auto, Cmt: Auto</t>
      </is>
    </oc>
    <nc r="K260" t="inlineStr">
      <is>
        <t>Test: Manual, Cmt: Auto</t>
      </is>
    </nc>
  </rcc>
  <rcc rId="78" sId="1">
    <oc r="K99" t="inlineStr">
      <is>
        <t>Test: Auto, Cmt: Manual</t>
      </is>
    </oc>
    <nc r="K99" t="inlineStr">
      <is>
        <t>Test: Manual, Cmt: Manual</t>
      </is>
    </nc>
  </rcc>
  <rcc rId="79" sId="1">
    <oc r="K100" t="inlineStr">
      <is>
        <t>Test: Auto, Cmt: Manual</t>
      </is>
    </oc>
    <nc r="K100" t="inlineStr">
      <is>
        <t>Test: Manual, Cmt: Manual</t>
      </is>
    </nc>
  </rcc>
  <rcc rId="80" sId="1">
    <oc r="K101" t="inlineStr">
      <is>
        <t>Test: Auto, Cmt: Manual</t>
      </is>
    </oc>
    <nc r="K101" t="inlineStr">
      <is>
        <t>Test: Manual, Cmt: Manual</t>
      </is>
    </nc>
  </rcc>
  <rcc rId="81" sId="1">
    <oc r="K102" t="inlineStr">
      <is>
        <t>Test: Auto, Cmt: Manual</t>
      </is>
    </oc>
    <nc r="K102" t="inlineStr">
      <is>
        <t>Test: Manual, Cmt: Manual</t>
      </is>
    </nc>
  </rcc>
  <rcc rId="82" sId="1">
    <oc r="K271" t="inlineStr">
      <is>
        <t>Test: Auto, Cmt: Manual</t>
      </is>
    </oc>
    <nc r="K271" t="inlineStr">
      <is>
        <t>Test: Manual, Cmt: Manual</t>
      </is>
    </nc>
  </rcc>
  <rcc rId="83" sId="1">
    <oc r="K272" t="inlineStr">
      <is>
        <t>Test: Auto, Cmt: Manual</t>
      </is>
    </oc>
    <nc r="K272" t="inlineStr">
      <is>
        <t>Test: Manual, Cmt: Manual</t>
      </is>
    </nc>
  </rcc>
  <rcc rId="84" sId="1">
    <oc r="K273" t="inlineStr">
      <is>
        <t>Test: Auto, Cmt: Manual</t>
      </is>
    </oc>
    <nc r="K273" t="inlineStr">
      <is>
        <t>Test: Manual, Cmt: Manual</t>
      </is>
    </nc>
  </rcc>
  <rcc rId="85" sId="1">
    <oc r="K274" t="inlineStr">
      <is>
        <t>Test: Auto, Cmt: Manual</t>
      </is>
    </oc>
    <nc r="K274" t="inlineStr">
      <is>
        <t>Test: Manual, Cmt: Manual</t>
      </is>
    </nc>
  </rcc>
  <rcc rId="86" sId="1">
    <oc r="K275" t="inlineStr">
      <is>
        <t>Test: Auto, Cmt: Manual</t>
      </is>
    </oc>
    <nc r="K275" t="inlineStr">
      <is>
        <t>Test: Manual, Cmt: Manual</t>
      </is>
    </nc>
  </rcc>
  <rcc rId="87" sId="1">
    <oc r="K276" t="inlineStr">
      <is>
        <t>Test: Auto, Cmt: Manual</t>
      </is>
    </oc>
    <nc r="K276" t="inlineStr">
      <is>
        <t>Test: Manual, Cmt: Manual</t>
      </is>
    </nc>
  </rcc>
  <rcc rId="88" sId="1">
    <oc r="K277" t="inlineStr">
      <is>
        <t>Test: Auto, Cmt: Manual</t>
      </is>
    </oc>
    <nc r="K277" t="inlineStr">
      <is>
        <t>Test: Manual, Cmt: Manual</t>
      </is>
    </nc>
  </rcc>
  <rcc rId="89" sId="1">
    <oc r="K278" t="inlineStr">
      <is>
        <t>Test: Auto, Cmt: Manual</t>
      </is>
    </oc>
    <nc r="K278" t="inlineStr">
      <is>
        <t>Test: Manual, Cmt: Manual</t>
      </is>
    </nc>
  </rcc>
  <rcc rId="90" sId="1">
    <oc r="K279" t="inlineStr">
      <is>
        <t>Test: Auto, Cmt: Manual</t>
      </is>
    </oc>
    <nc r="K279" t="inlineStr">
      <is>
        <t>Test: Manual, Cmt: Manual</t>
      </is>
    </nc>
  </rcc>
  <rcc rId="91" sId="1">
    <oc r="K280" t="inlineStr">
      <is>
        <t>Test: Auto, Cmt: Manual</t>
      </is>
    </oc>
    <nc r="K280" t="inlineStr">
      <is>
        <t>Test: Manual, Cmt: Manual</t>
      </is>
    </nc>
  </rcc>
  <rcv guid="{C94451EF-7A3E-4D72-B5A4-3D1B193192CC}" action="delete"/>
  <rdn rId="0" localSheetId="1" customView="1" name="Z_C94451EF_7A3E_4D72_B5A4_3D1B193192CC_.wvu.FilterData" hidden="1" oldHidden="1">
    <formula>Merged_COEM!$B$59:$AN$316</formula>
    <oldFormula>Merged_COEM!$B$59:$AN$316</oldFormula>
  </rdn>
  <rdn rId="0" localSheetId="2" customView="1" name="Z_C94451EF_7A3E_4D72_B5A4_3D1B193192CC_.wvu.FilterData" hidden="1" oldHidden="1">
    <formula>Merged_JOEM!$B$59:$AN$158</formula>
    <oldFormula>Merged_JOEM!$B$59:$AN$179</oldFormula>
  </rdn>
  <rcv guid="{C94451EF-7A3E-4D72-B5A4-3D1B193192CC}" action="add"/>
</revisions>
</file>

<file path=xl/revisions/revisionLog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Merged_COEM!$B$59:$AN$316</formula>
    <oldFormula>Merged_COEM!$B$59:$AN$316</oldFormula>
  </rdn>
  <rdn rId="0" localSheetId="2" customView="1" name="Z_970EE037_F5E5_47AF_896A_0F6222879EBC_.wvu.FilterData" hidden="1" oldHidden="1">
    <formula>Merged_JOEM!$B$59:$AN$158</formula>
    <oldFormula>Merged_JOEM!$B$59:$AN$158</oldFormula>
  </rdn>
  <rcv guid="{970EE037-F5E5-47AF-896A-0F6222879EBC}" action="add"/>
</revisions>
</file>

<file path=xl/revisions/revisionLog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6" sId="7">
    <oc r="C52" t="inlineStr">
      <is>
        <t>Test: Auto, Cmt: Auto</t>
      </is>
    </oc>
    <nc r="C52" t="inlineStr">
      <is>
        <t>Test: Auto; Cmt: Auto</t>
      </is>
    </nc>
  </rcc>
  <rcc rId="97" sId="7">
    <oc r="C53" t="inlineStr">
      <is>
        <t>Test: Manual, Cmt: Auto</t>
      </is>
    </oc>
    <nc r="C53" t="inlineStr">
      <is>
        <t>Test: Manual; Cmt: Auto</t>
      </is>
    </nc>
  </rcc>
  <rcc rId="98" sId="7">
    <oc r="C54" t="inlineStr">
      <is>
        <t>Test: Auto, Cmt: Manual</t>
      </is>
    </oc>
    <nc r="C54" t="inlineStr">
      <is>
        <t>Test: Auto; Cmt: Manual</t>
      </is>
    </nc>
  </rcc>
  <rcc rId="99" sId="7">
    <oc r="C55" t="inlineStr">
      <is>
        <t>Test: Manual, Cmt: Manual</t>
      </is>
    </oc>
    <nc r="C55" t="inlineStr">
      <is>
        <t>Test: Manual; Cmt: Manual</t>
      </is>
    </nc>
  </rcc>
  <rcv guid="{970EE037-F5E5-47AF-896A-0F6222879EBC}" action="delete"/>
  <rdn rId="0" localSheetId="1" customView="1" name="Z_970EE037_F5E5_47AF_896A_0F6222879EBC_.wvu.FilterData" hidden="1" oldHidden="1">
    <formula>Merged_COEM!$B$59:$AN$316</formula>
    <oldFormula>Merged_COEM!$B$59:$AN$316</oldFormula>
  </rdn>
  <rdn rId="0" localSheetId="2" customView="1" name="Z_970EE037_F5E5_47AF_896A_0F6222879EBC_.wvu.FilterData" hidden="1" oldHidden="1">
    <formula>Merged_JOEM!$B$59:$AN$158</formula>
    <oldFormula>Merged_JOEM!$B$59:$AN$158</oldFormula>
  </rdn>
  <rcv guid="{970EE037-F5E5-47AF-896A-0F6222879EBC}" action="add"/>
</revisions>
</file>

<file path=xl/revisions/revisionLog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2" sId="1">
    <oc r="K60" t="inlineStr">
      <is>
        <t>Test: Auto, Cmt: Auto</t>
      </is>
    </oc>
    <nc r="K60" t="inlineStr">
      <is>
        <t>Test: Auto; Cmt: Auto</t>
      </is>
    </nc>
  </rcc>
  <rcc rId="103" sId="1">
    <oc r="K61" t="inlineStr">
      <is>
        <t>Test: Auto, Cmt: Auto</t>
      </is>
    </oc>
    <nc r="K61" t="inlineStr">
      <is>
        <t>Test: Auto; Cmt: Auto</t>
      </is>
    </nc>
  </rcc>
  <rcc rId="104" sId="1">
    <oc r="K62" t="inlineStr">
      <is>
        <t>Test: Auto, Cmt: Auto</t>
      </is>
    </oc>
    <nc r="K62" t="inlineStr">
      <is>
        <t>Test: Auto; Cmt: Auto</t>
      </is>
    </nc>
  </rcc>
  <rcc rId="105" sId="1">
    <oc r="K63" t="inlineStr">
      <is>
        <t>Test: Manual, Cmt: Auto</t>
      </is>
    </oc>
    <nc r="K63" t="inlineStr">
      <is>
        <t>Test: Manual; Cmt: Auto</t>
      </is>
    </nc>
  </rcc>
  <rcc rId="106" sId="1">
    <oc r="K64" t="inlineStr">
      <is>
        <t>Test: Auto, Cmt: Auto</t>
      </is>
    </oc>
    <nc r="K64" t="inlineStr">
      <is>
        <t>Test: Auto; Cmt: Auto</t>
      </is>
    </nc>
  </rcc>
  <rcc rId="107" sId="1">
    <oc r="K65" t="inlineStr">
      <is>
        <t>Test: Auto, Cmt: Auto</t>
      </is>
    </oc>
    <nc r="K65" t="inlineStr">
      <is>
        <t>Test: Auto; Cmt: Auto</t>
      </is>
    </nc>
  </rcc>
  <rcc rId="108" sId="1">
    <oc r="K66" t="inlineStr">
      <is>
        <t>Test: Auto, Cmt: Auto</t>
      </is>
    </oc>
    <nc r="K66" t="inlineStr">
      <is>
        <t>Test: Auto; Cmt: Auto</t>
      </is>
    </nc>
  </rcc>
  <rcc rId="109" sId="1">
    <oc r="K67" t="inlineStr">
      <is>
        <t>Test: Manual, Cmt: Auto</t>
      </is>
    </oc>
    <nc r="K67" t="inlineStr">
      <is>
        <t>Test: Manual; Cmt: Auto</t>
      </is>
    </nc>
  </rcc>
  <rcc rId="110" sId="1">
    <oc r="K68" t="inlineStr">
      <is>
        <t>Test: Manual, Cmt: Auto</t>
      </is>
    </oc>
    <nc r="K68" t="inlineStr">
      <is>
        <t>Test: Manual; Cmt: Auto</t>
      </is>
    </nc>
  </rcc>
  <rcc rId="111" sId="1">
    <oc r="K69" t="inlineStr">
      <is>
        <t>Test: Manual, Cmt: Auto</t>
      </is>
    </oc>
    <nc r="K69" t="inlineStr">
      <is>
        <t>Test: Manual; Cmt: Auto</t>
      </is>
    </nc>
  </rcc>
  <rcc rId="112" sId="1">
    <oc r="K70" t="inlineStr">
      <is>
        <t>Test: Manual, Cmt: Auto</t>
      </is>
    </oc>
    <nc r="K70" t="inlineStr">
      <is>
        <t>Test: Manual; Cmt: Auto</t>
      </is>
    </nc>
  </rcc>
  <rcc rId="113" sId="1">
    <oc r="K71" t="inlineStr">
      <is>
        <t>Test: Manual, Cmt: Auto</t>
      </is>
    </oc>
    <nc r="K71" t="inlineStr">
      <is>
        <t>Test: Manual; Cmt: Auto</t>
      </is>
    </nc>
  </rcc>
  <rcc rId="114" sId="1">
    <oc r="K72" t="inlineStr">
      <is>
        <t>Test: Manual, Cmt: Auto</t>
      </is>
    </oc>
    <nc r="K72" t="inlineStr">
      <is>
        <t>Test: Manual; Cmt: Auto</t>
      </is>
    </nc>
  </rcc>
  <rcc rId="115" sId="1">
    <oc r="K73" t="inlineStr">
      <is>
        <t>Test: Manual, Cmt: Auto</t>
      </is>
    </oc>
    <nc r="K73" t="inlineStr">
      <is>
        <t>Test: Manual; Cmt: Auto</t>
      </is>
    </nc>
  </rcc>
  <rcc rId="116" sId="1">
    <oc r="K74" t="inlineStr">
      <is>
        <t>Test: Auto, Cmt: Auto</t>
      </is>
    </oc>
    <nc r="K74" t="inlineStr">
      <is>
        <t>Test: Auto; Cmt: Auto</t>
      </is>
    </nc>
  </rcc>
  <rcc rId="117" sId="1">
    <oc r="K75" t="inlineStr">
      <is>
        <t>Test: Auto, Cmt: Auto</t>
      </is>
    </oc>
    <nc r="K75" t="inlineStr">
      <is>
        <t>Test: Auto; Cmt: Auto</t>
      </is>
    </nc>
  </rcc>
  <rcc rId="118" sId="1">
    <oc r="K76" t="inlineStr">
      <is>
        <t>Test: Auto, Cmt: Auto</t>
      </is>
    </oc>
    <nc r="K76" t="inlineStr">
      <is>
        <t>Test: Auto; Cmt: Auto</t>
      </is>
    </nc>
  </rcc>
  <rcc rId="119" sId="1">
    <oc r="K77" t="inlineStr">
      <is>
        <t>Test: Auto, Cmt: Auto</t>
      </is>
    </oc>
    <nc r="K77" t="inlineStr">
      <is>
        <t>Test: Auto; Cmt: Auto</t>
      </is>
    </nc>
  </rcc>
  <rcc rId="120" sId="1">
    <oc r="K78" t="inlineStr">
      <is>
        <t>Test: Auto, Cmt: Auto</t>
      </is>
    </oc>
    <nc r="K78" t="inlineStr">
      <is>
        <t>Test: Auto; Cmt: Auto</t>
      </is>
    </nc>
  </rcc>
  <rcc rId="121" sId="1">
    <oc r="K79" t="inlineStr">
      <is>
        <t>Test: Auto, Cmt: Auto</t>
      </is>
    </oc>
    <nc r="K79" t="inlineStr">
      <is>
        <t>Test: Auto; Cmt: Auto</t>
      </is>
    </nc>
  </rcc>
  <rcc rId="122" sId="1">
    <oc r="K80" t="inlineStr">
      <is>
        <t>Test: Auto, Cmt: Auto</t>
      </is>
    </oc>
    <nc r="K80" t="inlineStr">
      <is>
        <t>Test: Auto; Cmt: Auto</t>
      </is>
    </nc>
  </rcc>
  <rcc rId="123" sId="1">
    <oc r="K81" t="inlineStr">
      <is>
        <t>Test: Auto, Cmt: Auto</t>
      </is>
    </oc>
    <nc r="K81" t="inlineStr">
      <is>
        <t>Test: Auto; Cmt: Auto</t>
      </is>
    </nc>
  </rcc>
  <rcc rId="124" sId="1">
    <oc r="K82" t="inlineStr">
      <is>
        <t>Test: Auto, Cmt: Auto</t>
      </is>
    </oc>
    <nc r="K82" t="inlineStr">
      <is>
        <t>Test: Auto; Cmt: Auto</t>
      </is>
    </nc>
  </rcc>
  <rcc rId="125" sId="1">
    <oc r="K83" t="inlineStr">
      <is>
        <t>Test: Auto, Cmt: Auto</t>
      </is>
    </oc>
    <nc r="K83" t="inlineStr">
      <is>
        <t>Test: Auto; Cmt: Auto</t>
      </is>
    </nc>
  </rcc>
  <rcc rId="126" sId="1">
    <oc r="K84" t="inlineStr">
      <is>
        <t>Test: Auto, Cmt: Auto</t>
      </is>
    </oc>
    <nc r="K84" t="inlineStr">
      <is>
        <t>Test: Auto; Cmt: Auto</t>
      </is>
    </nc>
  </rcc>
  <rcc rId="127" sId="1">
    <oc r="K85" t="inlineStr">
      <is>
        <t>Test: Auto, Cmt: Auto</t>
      </is>
    </oc>
    <nc r="K85" t="inlineStr">
      <is>
        <t>Test: Auto; Cmt: Auto</t>
      </is>
    </nc>
  </rcc>
  <rcc rId="128" sId="1">
    <oc r="K86" t="inlineStr">
      <is>
        <t>Test: Auto, Cmt: Auto</t>
      </is>
    </oc>
    <nc r="K86" t="inlineStr">
      <is>
        <t>Test: Auto; Cmt: Auto</t>
      </is>
    </nc>
  </rcc>
  <rcc rId="129" sId="1">
    <oc r="K87" t="inlineStr">
      <is>
        <t>Test: Auto, Cmt: Auto</t>
      </is>
    </oc>
    <nc r="K87" t="inlineStr">
      <is>
        <t>Test: Auto; Cmt: Auto</t>
      </is>
    </nc>
  </rcc>
  <rcc rId="130" sId="1">
    <oc r="K88" t="inlineStr">
      <is>
        <t>Test: Auto, Cmt: Auto</t>
      </is>
    </oc>
    <nc r="K88" t="inlineStr">
      <is>
        <t>Test: Auto; Cmt: Auto</t>
      </is>
    </nc>
  </rcc>
  <rcc rId="131" sId="1">
    <oc r="K89" t="inlineStr">
      <is>
        <t>Test: Manual, Cmt: Auto</t>
      </is>
    </oc>
    <nc r="K89" t="inlineStr">
      <is>
        <t>Test: Manual; Cmt: Auto</t>
      </is>
    </nc>
  </rcc>
  <rcc rId="132" sId="1">
    <oc r="K90" t="inlineStr">
      <is>
        <t>Test: Auto, Cmt: Auto</t>
      </is>
    </oc>
    <nc r="K90" t="inlineStr">
      <is>
        <t>Test: Auto; Cmt: Auto</t>
      </is>
    </nc>
  </rcc>
  <rcc rId="133" sId="1">
    <oc r="K91" t="inlineStr">
      <is>
        <t>Test: Auto, Cmt: Auto</t>
      </is>
    </oc>
    <nc r="K91" t="inlineStr">
      <is>
        <t>Test: Auto; Cmt: Auto</t>
      </is>
    </nc>
  </rcc>
  <rcc rId="134" sId="1">
    <oc r="K92" t="inlineStr">
      <is>
        <t>Test: Auto, Cmt: Auto</t>
      </is>
    </oc>
    <nc r="K92" t="inlineStr">
      <is>
        <t>Test: Auto; Cmt: Auto</t>
      </is>
    </nc>
  </rcc>
  <rcc rId="135" sId="1">
    <oc r="K93" t="inlineStr">
      <is>
        <t>Test: Auto, Cmt: Auto</t>
      </is>
    </oc>
    <nc r="K93" t="inlineStr">
      <is>
        <t>Test: Auto; Cmt: Auto</t>
      </is>
    </nc>
  </rcc>
  <rcc rId="136" sId="1">
    <oc r="K94" t="inlineStr">
      <is>
        <t>Test: Auto, Cmt: Auto</t>
      </is>
    </oc>
    <nc r="K94" t="inlineStr">
      <is>
        <t>Test: Auto; Cmt: Auto</t>
      </is>
    </nc>
  </rcc>
  <rcc rId="137" sId="1">
    <oc r="K95" t="inlineStr">
      <is>
        <t>Test: Auto, Cmt: Auto</t>
      </is>
    </oc>
    <nc r="K95" t="inlineStr">
      <is>
        <t>Test: Auto; Cmt: Auto</t>
      </is>
    </nc>
  </rcc>
  <rcc rId="138" sId="1">
    <oc r="K96" t="inlineStr">
      <is>
        <t>Test: Auto, Cmt: Auto</t>
      </is>
    </oc>
    <nc r="K96" t="inlineStr">
      <is>
        <t>Test: Auto; Cmt: Auto</t>
      </is>
    </nc>
  </rcc>
  <rcc rId="139" sId="1">
    <oc r="K97" t="inlineStr">
      <is>
        <t>Test: Auto, Cmt: Auto</t>
      </is>
    </oc>
    <nc r="K97" t="inlineStr">
      <is>
        <t>Test: Auto; Cmt: Auto</t>
      </is>
    </nc>
  </rcc>
  <rcc rId="140" sId="1">
    <oc r="K98" t="inlineStr">
      <is>
        <t>Test: Auto, Cmt: Auto</t>
      </is>
    </oc>
    <nc r="K98" t="inlineStr">
      <is>
        <t>Test: Auto; Cmt: Auto</t>
      </is>
    </nc>
  </rcc>
  <rcc rId="141" sId="1">
    <oc r="K99" t="inlineStr">
      <is>
        <t>Test: Manual, Cmt: Manual</t>
      </is>
    </oc>
    <nc r="K99" t="inlineStr">
      <is>
        <t>Test: Manual; Cmt: Manual</t>
      </is>
    </nc>
  </rcc>
  <rcc rId="142" sId="1">
    <oc r="K100" t="inlineStr">
      <is>
        <t>Test: Manual, Cmt: Manual</t>
      </is>
    </oc>
    <nc r="K100" t="inlineStr">
      <is>
        <t>Test: Manual; Cmt: Manual</t>
      </is>
    </nc>
  </rcc>
  <rcc rId="143" sId="1">
    <oc r="K101" t="inlineStr">
      <is>
        <t>Test: Manual, Cmt: Manual</t>
      </is>
    </oc>
    <nc r="K101" t="inlineStr">
      <is>
        <t>Test: Manual; Cmt: Manual</t>
      </is>
    </nc>
  </rcc>
  <rcc rId="144" sId="1">
    <oc r="K102" t="inlineStr">
      <is>
        <t>Test: Manual, Cmt: Manual</t>
      </is>
    </oc>
    <nc r="K102" t="inlineStr">
      <is>
        <t>Test: Manual; Cmt: Manual</t>
      </is>
    </nc>
  </rcc>
  <rcc rId="145" sId="1">
    <oc r="K103" t="inlineStr">
      <is>
        <t>Test: Auto, Cmt: Manual</t>
      </is>
    </oc>
    <nc r="K103" t="inlineStr">
      <is>
        <t>Test: Auto; Cmt: Manual</t>
      </is>
    </nc>
  </rcc>
  <rcc rId="146" sId="1">
    <oc r="K104" t="inlineStr">
      <is>
        <t>Test: Auto, Cmt: Manual</t>
      </is>
    </oc>
    <nc r="K104" t="inlineStr">
      <is>
        <t>Test: Auto; Cmt: Manual</t>
      </is>
    </nc>
  </rcc>
  <rcc rId="147" sId="1">
    <oc r="K105" t="inlineStr">
      <is>
        <t>Test: Auto, Cmt: Manual</t>
      </is>
    </oc>
    <nc r="K105" t="inlineStr">
      <is>
        <t>Test: Auto; Cmt: Manual</t>
      </is>
    </nc>
  </rcc>
  <rcc rId="148" sId="1">
    <oc r="K106" t="inlineStr">
      <is>
        <t>Test: Auto, Cmt: Manual</t>
      </is>
    </oc>
    <nc r="K106" t="inlineStr">
      <is>
        <t>Test: Auto; Cmt: Manual</t>
      </is>
    </nc>
  </rcc>
  <rcc rId="149" sId="1">
    <oc r="K107" t="inlineStr">
      <is>
        <t>Test: Auto, Cmt: Manual</t>
      </is>
    </oc>
    <nc r="K107" t="inlineStr">
      <is>
        <t>Test: Auto; Cmt: Manual</t>
      </is>
    </nc>
  </rcc>
  <rcc rId="150" sId="1">
    <oc r="K108" t="inlineStr">
      <is>
        <t>Test: Auto, Cmt: Manual</t>
      </is>
    </oc>
    <nc r="K108" t="inlineStr">
      <is>
        <t>Test: Auto; Cmt: Manual</t>
      </is>
    </nc>
  </rcc>
  <rcc rId="151" sId="1">
    <oc r="K109" t="inlineStr">
      <is>
        <t>Test: Manual, Cmt: Auto</t>
      </is>
    </oc>
    <nc r="K109" t="inlineStr">
      <is>
        <t>Test: Manual; Cmt: Auto</t>
      </is>
    </nc>
  </rcc>
  <rcc rId="152" sId="1">
    <oc r="K110" t="inlineStr">
      <is>
        <t>Test: Auto, Cmt: Auto</t>
      </is>
    </oc>
    <nc r="K110" t="inlineStr">
      <is>
        <t>Test: Auto; Cmt: Auto</t>
      </is>
    </nc>
  </rcc>
  <rcc rId="153" sId="1">
    <oc r="K111" t="inlineStr">
      <is>
        <t>Test: Auto, Cmt: Auto</t>
      </is>
    </oc>
    <nc r="K111" t="inlineStr">
      <is>
        <t>Test: Auto; Cmt: Auto</t>
      </is>
    </nc>
  </rcc>
  <rcc rId="154" sId="1">
    <oc r="K112" t="inlineStr">
      <is>
        <t>Test: Auto, Cmt: Auto</t>
      </is>
    </oc>
    <nc r="K112" t="inlineStr">
      <is>
        <t>Test: Auto; Cmt: Auto</t>
      </is>
    </nc>
  </rcc>
  <rcc rId="155" sId="1">
    <oc r="K113" t="inlineStr">
      <is>
        <t>Test: Auto, Cmt: Auto</t>
      </is>
    </oc>
    <nc r="K113" t="inlineStr">
      <is>
        <t>Test: Auto; Cmt: Auto</t>
      </is>
    </nc>
  </rcc>
  <rcc rId="156" sId="1">
    <oc r="K114" t="inlineStr">
      <is>
        <t>Test: Auto, Cmt: Auto</t>
      </is>
    </oc>
    <nc r="K114" t="inlineStr">
      <is>
        <t>Test: Auto; Cmt: Auto</t>
      </is>
    </nc>
  </rcc>
  <rcc rId="157" sId="1">
    <oc r="K115" t="inlineStr">
      <is>
        <t>Test: Auto, Cmt: Auto</t>
      </is>
    </oc>
    <nc r="K115" t="inlineStr">
      <is>
        <t>Test: Auto; Cmt: Auto</t>
      </is>
    </nc>
  </rcc>
  <rcc rId="158" sId="1">
    <oc r="K116" t="inlineStr">
      <is>
        <t>Test: Auto, Cmt: Auto</t>
      </is>
    </oc>
    <nc r="K116" t="inlineStr">
      <is>
        <t>Test: Auto; Cmt: Auto</t>
      </is>
    </nc>
  </rcc>
  <rcc rId="159" sId="1">
    <oc r="K117" t="inlineStr">
      <is>
        <t>Test: Auto, Cmt: Auto</t>
      </is>
    </oc>
    <nc r="K117" t="inlineStr">
      <is>
        <t>Test: Auto; Cmt: Auto</t>
      </is>
    </nc>
  </rcc>
  <rcc rId="160" sId="1">
    <oc r="K118" t="inlineStr">
      <is>
        <t>Test: Auto, Cmt: Auto</t>
      </is>
    </oc>
    <nc r="K118" t="inlineStr">
      <is>
        <t>Test: Auto; Cmt: Auto</t>
      </is>
    </nc>
  </rcc>
  <rcc rId="161" sId="1">
    <oc r="K119" t="inlineStr">
      <is>
        <t>Test: Auto, Cmt: Auto</t>
      </is>
    </oc>
    <nc r="K119" t="inlineStr">
      <is>
        <t>Test: Auto; Cmt: Auto</t>
      </is>
    </nc>
  </rcc>
  <rcc rId="162" sId="1">
    <oc r="K120" t="inlineStr">
      <is>
        <t>Test: Auto, Cmt: Auto</t>
      </is>
    </oc>
    <nc r="K120" t="inlineStr">
      <is>
        <t>Test: Auto; Cmt: Auto</t>
      </is>
    </nc>
  </rcc>
  <rcc rId="163" sId="1">
    <oc r="K121" t="inlineStr">
      <is>
        <t>Test: Auto, Cmt: Auto</t>
      </is>
    </oc>
    <nc r="K121" t="inlineStr">
      <is>
        <t>Test: Auto; Cmt: Auto</t>
      </is>
    </nc>
  </rcc>
  <rcc rId="164" sId="1">
    <oc r="K122" t="inlineStr">
      <is>
        <t>Test: Auto, Cmt: Auto</t>
      </is>
    </oc>
    <nc r="K122" t="inlineStr">
      <is>
        <t>Test: Auto; Cmt: Auto</t>
      </is>
    </nc>
  </rcc>
  <rcc rId="165" sId="1">
    <oc r="K123" t="inlineStr">
      <is>
        <t>Test: Auto, Cmt: Auto</t>
      </is>
    </oc>
    <nc r="K123" t="inlineStr">
      <is>
        <t>Test: Auto; Cmt: Auto</t>
      </is>
    </nc>
  </rcc>
  <rcc rId="166" sId="1">
    <oc r="K124" t="inlineStr">
      <is>
        <t>Test: Auto, Cmt: Auto</t>
      </is>
    </oc>
    <nc r="K124" t="inlineStr">
      <is>
        <t>Test: Auto; Cmt: Auto</t>
      </is>
    </nc>
  </rcc>
  <rcc rId="167" sId="1">
    <oc r="K125" t="inlineStr">
      <is>
        <t>Test: Auto, Cmt: Auto</t>
      </is>
    </oc>
    <nc r="K125" t="inlineStr">
      <is>
        <t>Test: Auto; Cmt: Auto</t>
      </is>
    </nc>
  </rcc>
  <rcc rId="168" sId="1">
    <oc r="K126" t="inlineStr">
      <is>
        <t>Test: Auto, Cmt: Auto</t>
      </is>
    </oc>
    <nc r="K126" t="inlineStr">
      <is>
        <t>Test: Auto; Cmt: Auto</t>
      </is>
    </nc>
  </rcc>
  <rcc rId="169" sId="1">
    <oc r="K127" t="inlineStr">
      <is>
        <t>Test: Auto, Cmt: Auto</t>
      </is>
    </oc>
    <nc r="K127" t="inlineStr">
      <is>
        <t>Test: Auto; Cmt: Auto</t>
      </is>
    </nc>
  </rcc>
  <rcc rId="170" sId="1">
    <oc r="K128" t="inlineStr">
      <is>
        <t>Test: Auto, Cmt: Auto</t>
      </is>
    </oc>
    <nc r="K128" t="inlineStr">
      <is>
        <t>Test: Auto; Cmt: Auto</t>
      </is>
    </nc>
  </rcc>
  <rcc rId="171" sId="1">
    <oc r="K129" t="inlineStr">
      <is>
        <t>Test: Auto, Cmt: Auto</t>
      </is>
    </oc>
    <nc r="K129" t="inlineStr">
      <is>
        <t>Test: Auto; Cmt: Auto</t>
      </is>
    </nc>
  </rcc>
  <rcc rId="172" sId="1">
    <oc r="K130" t="inlineStr">
      <is>
        <t>Test: Auto, Cmt: Auto</t>
      </is>
    </oc>
    <nc r="K130" t="inlineStr">
      <is>
        <t>Test: Auto; Cmt: Auto</t>
      </is>
    </nc>
  </rcc>
  <rcc rId="173" sId="1">
    <oc r="K131" t="inlineStr">
      <is>
        <t>Test: Auto, Cmt: Auto</t>
      </is>
    </oc>
    <nc r="K131" t="inlineStr">
      <is>
        <t>Test: Auto; Cmt: Auto</t>
      </is>
    </nc>
  </rcc>
  <rcc rId="174" sId="1">
    <oc r="K132" t="inlineStr">
      <is>
        <t>Test: Auto, Cmt: Auto</t>
      </is>
    </oc>
    <nc r="K132" t="inlineStr">
      <is>
        <t>Test: Auto; Cmt: Auto</t>
      </is>
    </nc>
  </rcc>
  <rcc rId="175" sId="1">
    <oc r="K133" t="inlineStr">
      <is>
        <t>Test: Auto, Cmt: Auto</t>
      </is>
    </oc>
    <nc r="K133" t="inlineStr">
      <is>
        <t>Test: Auto; Cmt: Auto</t>
      </is>
    </nc>
  </rcc>
  <rcc rId="176" sId="1">
    <oc r="K134" t="inlineStr">
      <is>
        <t>Test: Auto, Cmt: Auto</t>
      </is>
    </oc>
    <nc r="K134" t="inlineStr">
      <is>
        <t>Test: Auto; Cmt: Auto</t>
      </is>
    </nc>
  </rcc>
  <rcc rId="177" sId="1">
    <oc r="K135" t="inlineStr">
      <is>
        <t>Test: Auto, Cmt: Auto</t>
      </is>
    </oc>
    <nc r="K135" t="inlineStr">
      <is>
        <t>Test: Auto; Cmt: Auto</t>
      </is>
    </nc>
  </rcc>
  <rcc rId="178" sId="1">
    <oc r="K136" t="inlineStr">
      <is>
        <t>Test: Auto, Cmt: Auto</t>
      </is>
    </oc>
    <nc r="K136" t="inlineStr">
      <is>
        <t>Test: Auto; Cmt: Auto</t>
      </is>
    </nc>
  </rcc>
  <rcc rId="179" sId="1">
    <oc r="K137" t="inlineStr">
      <is>
        <t>Test: Auto, Cmt: Auto</t>
      </is>
    </oc>
    <nc r="K137" t="inlineStr">
      <is>
        <t>Test: Auto; Cmt: Auto</t>
      </is>
    </nc>
  </rcc>
  <rcc rId="180" sId="1">
    <oc r="K138" t="inlineStr">
      <is>
        <t>Test: Auto, Cmt: Auto</t>
      </is>
    </oc>
    <nc r="K138" t="inlineStr">
      <is>
        <t>Test: Auto; Cmt: Auto</t>
      </is>
    </nc>
  </rcc>
  <rcc rId="181" sId="1">
    <oc r="K139" t="inlineStr">
      <is>
        <t>Test: Auto, Cmt: Auto</t>
      </is>
    </oc>
    <nc r="K139" t="inlineStr">
      <is>
        <t>Test: Auto; Cmt: Auto</t>
      </is>
    </nc>
  </rcc>
  <rcc rId="182" sId="1">
    <oc r="K140" t="inlineStr">
      <is>
        <t>Test: Auto, Cmt: Auto</t>
      </is>
    </oc>
    <nc r="K140" t="inlineStr">
      <is>
        <t>Test: Auto; Cmt: Auto</t>
      </is>
    </nc>
  </rcc>
  <rcc rId="183" sId="1">
    <oc r="K141" t="inlineStr">
      <is>
        <t>Test: Auto, Cmt: Auto</t>
      </is>
    </oc>
    <nc r="K141" t="inlineStr">
      <is>
        <t>Test: Auto; Cmt: Auto</t>
      </is>
    </nc>
  </rcc>
  <rcc rId="184" sId="1">
    <oc r="K142" t="inlineStr">
      <is>
        <t>Test: Auto, Cmt: Auto</t>
      </is>
    </oc>
    <nc r="K142" t="inlineStr">
      <is>
        <t>Test: Auto; Cmt: Auto</t>
      </is>
    </nc>
  </rcc>
  <rcc rId="185" sId="1">
    <oc r="K143" t="inlineStr">
      <is>
        <t>Test: Auto, Cmt: Auto</t>
      </is>
    </oc>
    <nc r="K143" t="inlineStr">
      <is>
        <t>Test: Auto; Cmt: Auto</t>
      </is>
    </nc>
  </rcc>
  <rcc rId="186" sId="1">
    <oc r="K144" t="inlineStr">
      <is>
        <t>Test: Auto, Cmt: Auto</t>
      </is>
    </oc>
    <nc r="K144" t="inlineStr">
      <is>
        <t>Test: Auto; Cmt: Auto</t>
      </is>
    </nc>
  </rcc>
  <rcc rId="187" sId="1">
    <oc r="K145" t="inlineStr">
      <is>
        <t>Test: Manual, Cmt: Auto</t>
      </is>
    </oc>
    <nc r="K145" t="inlineStr">
      <is>
        <t>Test: Manual; Cmt: Auto</t>
      </is>
    </nc>
  </rcc>
  <rcc rId="188" sId="1">
    <oc r="K146" t="inlineStr">
      <is>
        <t>Test: Manual, Cmt: Auto</t>
      </is>
    </oc>
    <nc r="K146" t="inlineStr">
      <is>
        <t>Test: Manual; Cmt: Auto</t>
      </is>
    </nc>
  </rcc>
  <rcc rId="189" sId="1">
    <oc r="K147" t="inlineStr">
      <is>
        <t>Test: Manual, Cmt: Auto</t>
      </is>
    </oc>
    <nc r="K147" t="inlineStr">
      <is>
        <t>Test: Manual; Cmt: Auto</t>
      </is>
    </nc>
  </rcc>
  <rcc rId="190" sId="1">
    <oc r="K148" t="inlineStr">
      <is>
        <t>Test: Manual, Cmt: Auto</t>
      </is>
    </oc>
    <nc r="K148" t="inlineStr">
      <is>
        <t>Test: Manual; Cmt: Auto</t>
      </is>
    </nc>
  </rcc>
  <rcc rId="191" sId="1">
    <oc r="K149" t="inlineStr">
      <is>
        <t>Test: Manual, Cmt: Auto</t>
      </is>
    </oc>
    <nc r="K149" t="inlineStr">
      <is>
        <t>Test: Manual; Cmt: Auto</t>
      </is>
    </nc>
  </rcc>
  <rcc rId="192" sId="1">
    <oc r="K150" t="inlineStr">
      <is>
        <t>Test: Manual, Cmt: Auto</t>
      </is>
    </oc>
    <nc r="K150" t="inlineStr">
      <is>
        <t>Test: Manual; Cmt: Auto</t>
      </is>
    </nc>
  </rcc>
  <rcc rId="193" sId="1">
    <oc r="K151" t="inlineStr">
      <is>
        <t>Test: Auto, Cmt: Auto</t>
      </is>
    </oc>
    <nc r="K151" t="inlineStr">
      <is>
        <t>Test: Auto; Cmt: Auto</t>
      </is>
    </nc>
  </rcc>
  <rcc rId="194" sId="1">
    <oc r="K152" t="inlineStr">
      <is>
        <t>Test: Auto, Cmt: Auto</t>
      </is>
    </oc>
    <nc r="K152" t="inlineStr">
      <is>
        <t>Test: Auto; Cmt: Auto</t>
      </is>
    </nc>
  </rcc>
  <rcc rId="195" sId="1">
    <oc r="K153" t="inlineStr">
      <is>
        <t>Test: Auto, Cmt: Auto</t>
      </is>
    </oc>
    <nc r="K153" t="inlineStr">
      <is>
        <t>Test: Auto; Cmt: Auto</t>
      </is>
    </nc>
  </rcc>
  <rcc rId="196" sId="1">
    <oc r="K154" t="inlineStr">
      <is>
        <t>Test: Auto, Cmt: Auto</t>
      </is>
    </oc>
    <nc r="K154" t="inlineStr">
      <is>
        <t>Test: Auto; Cmt: Auto</t>
      </is>
    </nc>
  </rcc>
  <rcc rId="197" sId="1">
    <oc r="K155" t="inlineStr">
      <is>
        <t>Test: Auto, Cmt: Auto</t>
      </is>
    </oc>
    <nc r="K155" t="inlineStr">
      <is>
        <t>Test: Auto; Cmt: Auto</t>
      </is>
    </nc>
  </rcc>
  <rcc rId="198" sId="1">
    <oc r="K156" t="inlineStr">
      <is>
        <t>Test: Auto, Cmt: Auto</t>
      </is>
    </oc>
    <nc r="K156" t="inlineStr">
      <is>
        <t>Test: Auto; Cmt: Auto</t>
      </is>
    </nc>
  </rcc>
  <rcc rId="199" sId="1">
    <oc r="K157" t="inlineStr">
      <is>
        <t>Test: Auto, Cmt: Auto</t>
      </is>
    </oc>
    <nc r="K157" t="inlineStr">
      <is>
        <t>Test: Auto; Cmt: Auto</t>
      </is>
    </nc>
  </rcc>
  <rcc rId="200" sId="1">
    <oc r="K158" t="inlineStr">
      <is>
        <t>Test: Auto, Cmt: Auto</t>
      </is>
    </oc>
    <nc r="K158" t="inlineStr">
      <is>
        <t>Test: Auto; Cmt: Auto</t>
      </is>
    </nc>
  </rcc>
  <rcc rId="201" sId="1">
    <oc r="K159" t="inlineStr">
      <is>
        <t>Test: Auto, Cmt: Auto</t>
      </is>
    </oc>
    <nc r="K159" t="inlineStr">
      <is>
        <t>Test: Auto; Cmt: Auto</t>
      </is>
    </nc>
  </rcc>
  <rcc rId="202" sId="1">
    <oc r="K160" t="inlineStr">
      <is>
        <t>Test: Auto, Cmt: Auto</t>
      </is>
    </oc>
    <nc r="K160" t="inlineStr">
      <is>
        <t>Test: Auto; Cmt: Auto</t>
      </is>
    </nc>
  </rcc>
  <rcc rId="203" sId="1">
    <oc r="K161" t="inlineStr">
      <is>
        <t>Test: Auto, Cmt: Auto</t>
      </is>
    </oc>
    <nc r="K161" t="inlineStr">
      <is>
        <t>Test: Auto; Cmt: Auto</t>
      </is>
    </nc>
  </rcc>
  <rcc rId="204" sId="1">
    <oc r="K162" t="inlineStr">
      <is>
        <t>Test: Auto, Cmt: Auto</t>
      </is>
    </oc>
    <nc r="K162" t="inlineStr">
      <is>
        <t>Test: Auto; Cmt: Auto</t>
      </is>
    </nc>
  </rcc>
  <rcc rId="205" sId="1">
    <oc r="K163" t="inlineStr">
      <is>
        <t>Test: Auto, Cmt: Auto</t>
      </is>
    </oc>
    <nc r="K163" t="inlineStr">
      <is>
        <t>Test: Auto; Cmt: Auto</t>
      </is>
    </nc>
  </rcc>
  <rcc rId="206" sId="1">
    <oc r="K164" t="inlineStr">
      <is>
        <t>Test: Auto, Cmt: Auto</t>
      </is>
    </oc>
    <nc r="K164" t="inlineStr">
      <is>
        <t>Test: Auto; Cmt: Auto</t>
      </is>
    </nc>
  </rcc>
  <rcc rId="207" sId="1">
    <oc r="K165" t="inlineStr">
      <is>
        <t>Test: Auto, Cmt: Auto</t>
      </is>
    </oc>
    <nc r="K165" t="inlineStr">
      <is>
        <t>Test: Auto; Cmt: Auto</t>
      </is>
    </nc>
  </rcc>
  <rcc rId="208" sId="1">
    <oc r="K166" t="inlineStr">
      <is>
        <t>Test: Auto, Cmt: Auto</t>
      </is>
    </oc>
    <nc r="K166" t="inlineStr">
      <is>
        <t>Test: Auto; Cmt: Auto</t>
      </is>
    </nc>
  </rcc>
  <rcc rId="209" sId="1">
    <oc r="K167" t="inlineStr">
      <is>
        <t>Test: Auto, Cmt: Auto</t>
      </is>
    </oc>
    <nc r="K167" t="inlineStr">
      <is>
        <t>Test: Auto; Cmt: Auto</t>
      </is>
    </nc>
  </rcc>
  <rcc rId="210" sId="1">
    <oc r="K168" t="inlineStr">
      <is>
        <t>Test: Auto, Cmt: Auto</t>
      </is>
    </oc>
    <nc r="K168" t="inlineStr">
      <is>
        <t>Test: Auto; Cmt: Auto</t>
      </is>
    </nc>
  </rcc>
  <rcc rId="211" sId="1">
    <oc r="K169" t="inlineStr">
      <is>
        <t>Test: Auto, Cmt: Auto</t>
      </is>
    </oc>
    <nc r="K169" t="inlineStr">
      <is>
        <t>Test: Auto; Cmt: Auto</t>
      </is>
    </nc>
  </rcc>
  <rcc rId="212" sId="1">
    <oc r="K170" t="inlineStr">
      <is>
        <t>Test: Auto, Cmt: Auto</t>
      </is>
    </oc>
    <nc r="K170" t="inlineStr">
      <is>
        <t>Test: Auto; Cmt: Auto</t>
      </is>
    </nc>
  </rcc>
  <rcc rId="213" sId="1">
    <oc r="K171" t="inlineStr">
      <is>
        <t>Test: Auto, Cmt: Auto</t>
      </is>
    </oc>
    <nc r="K171" t="inlineStr">
      <is>
        <t>Test: Auto; Cmt: Auto</t>
      </is>
    </nc>
  </rcc>
  <rcc rId="214" sId="1">
    <oc r="K172" t="inlineStr">
      <is>
        <t>Test: Auto, Cmt: Auto</t>
      </is>
    </oc>
    <nc r="K172" t="inlineStr">
      <is>
        <t>Test: Auto; Cmt: Auto</t>
      </is>
    </nc>
  </rcc>
  <rcc rId="215" sId="1">
    <oc r="K173" t="inlineStr">
      <is>
        <t>Test: Auto, Cmt: Auto</t>
      </is>
    </oc>
    <nc r="K173" t="inlineStr">
      <is>
        <t>Test: Auto; Cmt: Auto</t>
      </is>
    </nc>
  </rcc>
  <rcc rId="216" sId="1">
    <oc r="K174" t="inlineStr">
      <is>
        <t>Test: Auto, Cmt: Auto</t>
      </is>
    </oc>
    <nc r="K174" t="inlineStr">
      <is>
        <t>Test: Auto; Cmt: Auto</t>
      </is>
    </nc>
  </rcc>
  <rcc rId="217" sId="1">
    <oc r="K175" t="inlineStr">
      <is>
        <t>Test: Auto, Cmt: Auto</t>
      </is>
    </oc>
    <nc r="K175" t="inlineStr">
      <is>
        <t>Test: Auto; Cmt: Auto</t>
      </is>
    </nc>
  </rcc>
  <rcc rId="218" sId="1">
    <oc r="K176" t="inlineStr">
      <is>
        <t>Test: Auto, Cmt: Auto</t>
      </is>
    </oc>
    <nc r="K176" t="inlineStr">
      <is>
        <t>Test: Auto; Cmt: Auto</t>
      </is>
    </nc>
  </rcc>
  <rcc rId="219" sId="1">
    <oc r="K177" t="inlineStr">
      <is>
        <t>Test: Auto, Cmt: Auto</t>
      </is>
    </oc>
    <nc r="K177" t="inlineStr">
      <is>
        <t>Test: Auto; Cmt: Auto</t>
      </is>
    </nc>
  </rcc>
  <rcc rId="220" sId="1">
    <oc r="K178" t="inlineStr">
      <is>
        <t>Test: Auto, Cmt: Auto</t>
      </is>
    </oc>
    <nc r="K178" t="inlineStr">
      <is>
        <t>Test: Auto; Cmt: Auto</t>
      </is>
    </nc>
  </rcc>
  <rcc rId="221" sId="1">
    <oc r="K179" t="inlineStr">
      <is>
        <t>Test: Auto, Cmt: Auto</t>
      </is>
    </oc>
    <nc r="K179" t="inlineStr">
      <is>
        <t>Test: Auto; Cmt: Auto</t>
      </is>
    </nc>
  </rcc>
  <rcc rId="222" sId="1">
    <oc r="K180" t="inlineStr">
      <is>
        <t>Test: Auto, Cmt: Auto</t>
      </is>
    </oc>
    <nc r="K180" t="inlineStr">
      <is>
        <t>Test: Auto; Cmt: Auto</t>
      </is>
    </nc>
  </rcc>
  <rcc rId="223" sId="1">
    <oc r="K181" t="inlineStr">
      <is>
        <t>Test: Auto, Cmt: Auto</t>
      </is>
    </oc>
    <nc r="K181" t="inlineStr">
      <is>
        <t>Test: Auto; Cmt: Auto</t>
      </is>
    </nc>
  </rcc>
  <rcc rId="224" sId="1">
    <oc r="K182" t="inlineStr">
      <is>
        <t>Test: Auto, Cmt: Auto</t>
      </is>
    </oc>
    <nc r="K182" t="inlineStr">
      <is>
        <t>Test: Auto; Cmt: Auto</t>
      </is>
    </nc>
  </rcc>
  <rcc rId="225" sId="1">
    <oc r="K183" t="inlineStr">
      <is>
        <t>Test: Auto, Cmt: Auto</t>
      </is>
    </oc>
    <nc r="K183" t="inlineStr">
      <is>
        <t>Test: Auto; Cmt: Auto</t>
      </is>
    </nc>
  </rcc>
  <rcc rId="226" sId="1">
    <oc r="K184" t="inlineStr">
      <is>
        <t>Test: Auto, Cmt: Auto</t>
      </is>
    </oc>
    <nc r="K184" t="inlineStr">
      <is>
        <t>Test: Auto; Cmt: Auto</t>
      </is>
    </nc>
  </rcc>
  <rcc rId="227" sId="1">
    <oc r="K185" t="inlineStr">
      <is>
        <t>Test: Auto, Cmt: Auto</t>
      </is>
    </oc>
    <nc r="K185" t="inlineStr">
      <is>
        <t>Test: Auto; Cmt: Auto</t>
      </is>
    </nc>
  </rcc>
  <rcc rId="228" sId="1">
    <oc r="K186" t="inlineStr">
      <is>
        <t>Test: Auto, Cmt: Auto</t>
      </is>
    </oc>
    <nc r="K186" t="inlineStr">
      <is>
        <t>Test: Auto; Cmt: Auto</t>
      </is>
    </nc>
  </rcc>
  <rcc rId="229" sId="1">
    <oc r="K187" t="inlineStr">
      <is>
        <t>Test: Auto, Cmt: Auto</t>
      </is>
    </oc>
    <nc r="K187" t="inlineStr">
      <is>
        <t>Test: Auto; Cmt: Auto</t>
      </is>
    </nc>
  </rcc>
  <rcc rId="230" sId="1">
    <oc r="K188" t="inlineStr">
      <is>
        <t>Test: Auto, Cmt: Auto</t>
      </is>
    </oc>
    <nc r="K188" t="inlineStr">
      <is>
        <t>Test: Auto; Cmt: Auto</t>
      </is>
    </nc>
  </rcc>
  <rcc rId="231" sId="1">
    <oc r="K189" t="inlineStr">
      <is>
        <t>Test: Auto, Cmt: Auto</t>
      </is>
    </oc>
    <nc r="K189" t="inlineStr">
      <is>
        <t>Test: Auto; Cmt: Auto</t>
      </is>
    </nc>
  </rcc>
  <rcc rId="232" sId="1">
    <oc r="K190" t="inlineStr">
      <is>
        <t>Test: Auto, Cmt: Auto</t>
      </is>
    </oc>
    <nc r="K190" t="inlineStr">
      <is>
        <t>Test: Auto; Cmt: Auto</t>
      </is>
    </nc>
  </rcc>
  <rcc rId="233" sId="1">
    <oc r="K191" t="inlineStr">
      <is>
        <t>Test: Auto, Cmt: Auto</t>
      </is>
    </oc>
    <nc r="K191" t="inlineStr">
      <is>
        <t>Test: Auto; Cmt: Auto</t>
      </is>
    </nc>
  </rcc>
  <rcc rId="234" sId="1">
    <oc r="K192" t="inlineStr">
      <is>
        <t>Test: Auto, Cmt: Auto</t>
      </is>
    </oc>
    <nc r="K192" t="inlineStr">
      <is>
        <t>Test: Auto; Cmt: Auto</t>
      </is>
    </nc>
  </rcc>
  <rcc rId="235" sId="1">
    <oc r="K193" t="inlineStr">
      <is>
        <t>Test: Auto, Cmt: Auto</t>
      </is>
    </oc>
    <nc r="K193" t="inlineStr">
      <is>
        <t>Test: Auto; Cmt: Auto</t>
      </is>
    </nc>
  </rcc>
  <rcc rId="236" sId="1">
    <oc r="K194" t="inlineStr">
      <is>
        <t>Test: Auto, Cmt: Auto</t>
      </is>
    </oc>
    <nc r="K194" t="inlineStr">
      <is>
        <t>Test: Auto; Cmt: Auto</t>
      </is>
    </nc>
  </rcc>
  <rcc rId="237" sId="1">
    <oc r="K195" t="inlineStr">
      <is>
        <t>Test: Auto, Cmt: Auto</t>
      </is>
    </oc>
    <nc r="K195" t="inlineStr">
      <is>
        <t>Test: Auto; Cmt: Auto</t>
      </is>
    </nc>
  </rcc>
  <rcc rId="238" sId="1">
    <oc r="K196" t="inlineStr">
      <is>
        <t>Test: Auto, Cmt: Auto</t>
      </is>
    </oc>
    <nc r="K196" t="inlineStr">
      <is>
        <t>Test: Auto; Cmt: Auto</t>
      </is>
    </nc>
  </rcc>
  <rcc rId="239" sId="1">
    <oc r="K197" t="inlineStr">
      <is>
        <t>Test: Auto, Cmt: Auto</t>
      </is>
    </oc>
    <nc r="K197" t="inlineStr">
      <is>
        <t>Test: Auto; Cmt: Auto</t>
      </is>
    </nc>
  </rcc>
  <rcc rId="240" sId="1">
    <oc r="K198" t="inlineStr">
      <is>
        <t>Test: Auto, Cmt: Auto</t>
      </is>
    </oc>
    <nc r="K198" t="inlineStr">
      <is>
        <t>Test: Auto; Cmt: Auto</t>
      </is>
    </nc>
  </rcc>
  <rcc rId="241" sId="1">
    <oc r="K199" t="inlineStr">
      <is>
        <t>Test: Auto, Cmt: Auto</t>
      </is>
    </oc>
    <nc r="K199" t="inlineStr">
      <is>
        <t>Test: Auto; Cmt: Auto</t>
      </is>
    </nc>
  </rcc>
  <rcc rId="242" sId="1">
    <oc r="K200" t="inlineStr">
      <is>
        <t>Test: Auto, Cmt: Auto</t>
      </is>
    </oc>
    <nc r="K200" t="inlineStr">
      <is>
        <t>Test: Auto; Cmt: Auto</t>
      </is>
    </nc>
  </rcc>
  <rcc rId="243" sId="1">
    <oc r="K201" t="inlineStr">
      <is>
        <t>Test: Auto, Cmt: Auto</t>
      </is>
    </oc>
    <nc r="K201" t="inlineStr">
      <is>
        <t>Test: Auto; Cmt: Auto</t>
      </is>
    </nc>
  </rcc>
  <rcc rId="244" sId="1">
    <oc r="K202" t="inlineStr">
      <is>
        <t>Test: Auto, Cmt: Auto</t>
      </is>
    </oc>
    <nc r="K202" t="inlineStr">
      <is>
        <t>Test: Auto; Cmt: Auto</t>
      </is>
    </nc>
  </rcc>
  <rcc rId="245" sId="1">
    <oc r="K203" t="inlineStr">
      <is>
        <t>Test: Auto, Cmt: Auto</t>
      </is>
    </oc>
    <nc r="K203" t="inlineStr">
      <is>
        <t>Test: Auto; Cmt: Auto</t>
      </is>
    </nc>
  </rcc>
  <rcc rId="246" sId="1">
    <oc r="K204" t="inlineStr">
      <is>
        <t>Test: Auto, Cmt: Auto</t>
      </is>
    </oc>
    <nc r="K204" t="inlineStr">
      <is>
        <t>Test: Auto; Cmt: Auto</t>
      </is>
    </nc>
  </rcc>
  <rcc rId="247" sId="1">
    <oc r="K205" t="inlineStr">
      <is>
        <t>Test: Auto, Cmt: Auto</t>
      </is>
    </oc>
    <nc r="K205" t="inlineStr">
      <is>
        <t>Test: Auto; Cmt: Auto</t>
      </is>
    </nc>
  </rcc>
  <rcc rId="248" sId="1">
    <oc r="K206" t="inlineStr">
      <is>
        <t>Test: Auto, Cmt: Auto</t>
      </is>
    </oc>
    <nc r="K206" t="inlineStr">
      <is>
        <t>Test: Auto; Cmt: Auto</t>
      </is>
    </nc>
  </rcc>
  <rcc rId="249" sId="1">
    <oc r="K207" t="inlineStr">
      <is>
        <t>Test: Auto, Cmt: Auto</t>
      </is>
    </oc>
    <nc r="K207" t="inlineStr">
      <is>
        <t>Test: Auto; Cmt: Auto</t>
      </is>
    </nc>
  </rcc>
  <rcc rId="250" sId="1">
    <oc r="K208" t="inlineStr">
      <is>
        <t>Test: Auto, Cmt: Auto</t>
      </is>
    </oc>
    <nc r="K208" t="inlineStr">
      <is>
        <t>Test: Auto; Cmt: Auto</t>
      </is>
    </nc>
  </rcc>
  <rcc rId="251" sId="1">
    <oc r="K209" t="inlineStr">
      <is>
        <t>Test: Auto, Cmt: Auto</t>
      </is>
    </oc>
    <nc r="K209" t="inlineStr">
      <is>
        <t>Test: Auto; Cmt: Auto</t>
      </is>
    </nc>
  </rcc>
  <rcc rId="252" sId="1">
    <oc r="K210" t="inlineStr">
      <is>
        <t>Test: Auto, Cmt: Auto</t>
      </is>
    </oc>
    <nc r="K210" t="inlineStr">
      <is>
        <t>Test: Auto; Cmt: Auto</t>
      </is>
    </nc>
  </rcc>
  <rcc rId="253" sId="1">
    <oc r="K211" t="inlineStr">
      <is>
        <t>Test: Auto, Cmt: Auto</t>
      </is>
    </oc>
    <nc r="K211" t="inlineStr">
      <is>
        <t>Test: Auto; Cmt: Auto</t>
      </is>
    </nc>
  </rcc>
  <rcc rId="254" sId="1">
    <oc r="K212" t="inlineStr">
      <is>
        <t>Test: Auto, Cmt: Auto</t>
      </is>
    </oc>
    <nc r="K212" t="inlineStr">
      <is>
        <t>Test: Auto; Cmt: Auto</t>
      </is>
    </nc>
  </rcc>
  <rcc rId="255" sId="1">
    <oc r="K213" t="inlineStr">
      <is>
        <t>Test: Auto, Cmt: Auto</t>
      </is>
    </oc>
    <nc r="K213" t="inlineStr">
      <is>
        <t>Test: Auto; Cmt: Auto</t>
      </is>
    </nc>
  </rcc>
  <rcc rId="256" sId="1">
    <oc r="K214" t="inlineStr">
      <is>
        <t>Test: Auto, Cmt: Auto</t>
      </is>
    </oc>
    <nc r="K214" t="inlineStr">
      <is>
        <t>Test: Auto; Cmt: Auto</t>
      </is>
    </nc>
  </rcc>
  <rcc rId="257" sId="1">
    <oc r="K215" t="inlineStr">
      <is>
        <t>Test: Auto, Cmt: Auto</t>
      </is>
    </oc>
    <nc r="K215" t="inlineStr">
      <is>
        <t>Test: Auto; Cmt: Auto</t>
      </is>
    </nc>
  </rcc>
  <rcc rId="258" sId="1">
    <oc r="K216" t="inlineStr">
      <is>
        <t>Test: Auto, Cmt: Auto</t>
      </is>
    </oc>
    <nc r="K216" t="inlineStr">
      <is>
        <t>Test: Auto; Cmt: Auto</t>
      </is>
    </nc>
  </rcc>
  <rcc rId="259" sId="1">
    <oc r="K217" t="inlineStr">
      <is>
        <t>Test: Auto, Cmt: Auto</t>
      </is>
    </oc>
    <nc r="K217" t="inlineStr">
      <is>
        <t>Test: Auto; Cmt: Auto</t>
      </is>
    </nc>
  </rcc>
  <rcc rId="260" sId="1">
    <oc r="K218" t="inlineStr">
      <is>
        <t>Test: Auto, Cmt: Auto</t>
      </is>
    </oc>
    <nc r="K218" t="inlineStr">
      <is>
        <t>Test: Auto; Cmt: Auto</t>
      </is>
    </nc>
  </rcc>
  <rcc rId="261" sId="1">
    <oc r="K219" t="inlineStr">
      <is>
        <t>Test: Auto, Cmt: Auto</t>
      </is>
    </oc>
    <nc r="K219" t="inlineStr">
      <is>
        <t>Test: Auto; Cmt: Auto</t>
      </is>
    </nc>
  </rcc>
  <rcc rId="262" sId="1">
    <oc r="K220" t="inlineStr">
      <is>
        <t>Test: Auto, Cmt: Auto</t>
      </is>
    </oc>
    <nc r="K220" t="inlineStr">
      <is>
        <t>Test: Auto; Cmt: Auto</t>
      </is>
    </nc>
  </rcc>
  <rcc rId="263" sId="1">
    <oc r="K221" t="inlineStr">
      <is>
        <t>Test: Auto, Cmt: Auto</t>
      </is>
    </oc>
    <nc r="K221" t="inlineStr">
      <is>
        <t>Test: Auto; Cmt: Auto</t>
      </is>
    </nc>
  </rcc>
  <rcc rId="264" sId="1">
    <oc r="K222" t="inlineStr">
      <is>
        <t>Test: Auto, Cmt: Auto</t>
      </is>
    </oc>
    <nc r="K222" t="inlineStr">
      <is>
        <t>Test: Auto; Cmt: Auto</t>
      </is>
    </nc>
  </rcc>
  <rcc rId="265" sId="1">
    <oc r="K223" t="inlineStr">
      <is>
        <t>Test: Auto, Cmt: Auto</t>
      </is>
    </oc>
    <nc r="K223" t="inlineStr">
      <is>
        <t>Test: Auto; Cmt: Auto</t>
      </is>
    </nc>
  </rcc>
  <rcc rId="266" sId="1">
    <oc r="K224" t="inlineStr">
      <is>
        <t>Test: Auto, Cmt: Auto</t>
      </is>
    </oc>
    <nc r="K224" t="inlineStr">
      <is>
        <t>Test: Auto; Cmt: Auto</t>
      </is>
    </nc>
  </rcc>
  <rcc rId="267" sId="1">
    <oc r="K225" t="inlineStr">
      <is>
        <t>Test: Auto, Cmt: Manual</t>
      </is>
    </oc>
    <nc r="K225" t="inlineStr">
      <is>
        <t>Test: Auto; Cmt: Manual</t>
      </is>
    </nc>
  </rcc>
  <rcc rId="268" sId="1">
    <oc r="K226" t="inlineStr">
      <is>
        <t>Test: Auto, Cmt: Manual</t>
      </is>
    </oc>
    <nc r="K226" t="inlineStr">
      <is>
        <t>Test: Auto; Cmt: Manual</t>
      </is>
    </nc>
  </rcc>
  <rcc rId="269" sId="1">
    <oc r="K227" t="inlineStr">
      <is>
        <t>Test: Auto, Cmt: Manual</t>
      </is>
    </oc>
    <nc r="K227" t="inlineStr">
      <is>
        <t>Test: Auto; Cmt: Manual</t>
      </is>
    </nc>
  </rcc>
  <rcc rId="270" sId="1">
    <oc r="K228" t="inlineStr">
      <is>
        <t>Test: Auto, Cmt: Manual</t>
      </is>
    </oc>
    <nc r="K228" t="inlineStr">
      <is>
        <t>Test: Auto; Cmt: Manual</t>
      </is>
    </nc>
  </rcc>
  <rcc rId="271" sId="1">
    <oc r="K229" t="inlineStr">
      <is>
        <t>Test: Auto, Cmt: Manual</t>
      </is>
    </oc>
    <nc r="K229" t="inlineStr">
      <is>
        <t>Test: Auto; Cmt: Manual</t>
      </is>
    </nc>
  </rcc>
  <rcc rId="272" sId="1">
    <oc r="K230" t="inlineStr">
      <is>
        <t>Test: Auto, Cmt: Manual</t>
      </is>
    </oc>
    <nc r="K230" t="inlineStr">
      <is>
        <t>Test: Auto; Cmt: Manual</t>
      </is>
    </nc>
  </rcc>
  <rcc rId="273" sId="1">
    <oc r="K231" t="inlineStr">
      <is>
        <t>Test: Auto, Cmt: Manual</t>
      </is>
    </oc>
    <nc r="K231" t="inlineStr">
      <is>
        <t>Test: Auto; Cmt: Manual</t>
      </is>
    </nc>
  </rcc>
  <rcc rId="274" sId="1">
    <oc r="K232" t="inlineStr">
      <is>
        <t>Test: Auto, Cmt: Manual</t>
      </is>
    </oc>
    <nc r="K232" t="inlineStr">
      <is>
        <t>Test: Auto; Cmt: Manual</t>
      </is>
    </nc>
  </rcc>
  <rcc rId="275" sId="1">
    <oc r="K233" t="inlineStr">
      <is>
        <t>Test: Auto, Cmt: Manual</t>
      </is>
    </oc>
    <nc r="K233" t="inlineStr">
      <is>
        <t>Test: Auto; Cmt: Manual</t>
      </is>
    </nc>
  </rcc>
  <rcc rId="276" sId="1">
    <oc r="K234" t="inlineStr">
      <is>
        <t>Test: Auto, Cmt: Manual</t>
      </is>
    </oc>
    <nc r="K234" t="inlineStr">
      <is>
        <t>Test: Auto; Cmt: Manual</t>
      </is>
    </nc>
  </rcc>
  <rcc rId="277" sId="1">
    <oc r="K235" t="inlineStr">
      <is>
        <t>Test: Auto, Cmt: Auto</t>
      </is>
    </oc>
    <nc r="K235" t="inlineStr">
      <is>
        <t>Test: Auto; Cmt: Auto</t>
      </is>
    </nc>
  </rcc>
  <rcc rId="278" sId="1">
    <oc r="K236" t="inlineStr">
      <is>
        <t>Test: Auto, Cmt: Auto</t>
      </is>
    </oc>
    <nc r="K236" t="inlineStr">
      <is>
        <t>Test: Auto; Cmt: Auto</t>
      </is>
    </nc>
  </rcc>
  <rcc rId="279" sId="1">
    <oc r="K237" t="inlineStr">
      <is>
        <t>Test: Auto, Cmt: Auto</t>
      </is>
    </oc>
    <nc r="K237" t="inlineStr">
      <is>
        <t>Test: Auto; Cmt: Auto</t>
      </is>
    </nc>
  </rcc>
  <rcc rId="280" sId="1">
    <oc r="K238" t="inlineStr">
      <is>
        <t>Test: Manual, Cmt: Auto</t>
      </is>
    </oc>
    <nc r="K238" t="inlineStr">
      <is>
        <t>Test: Manual; Cmt: Auto</t>
      </is>
    </nc>
  </rcc>
  <rcc rId="281" sId="1">
    <oc r="K239" t="inlineStr">
      <is>
        <t>Test: Auto, Cmt: Auto</t>
      </is>
    </oc>
    <nc r="K239" t="inlineStr">
      <is>
        <t>Test: Auto; Cmt: Auto</t>
      </is>
    </nc>
  </rcc>
  <rcc rId="282" sId="1">
    <oc r="K240" t="inlineStr">
      <is>
        <t>Test: Auto, Cmt: Auto</t>
      </is>
    </oc>
    <nc r="K240" t="inlineStr">
      <is>
        <t>Test: Auto; Cmt: Auto</t>
      </is>
    </nc>
  </rcc>
  <rcc rId="283" sId="1">
    <oc r="K241" t="inlineStr">
      <is>
        <t>Test: Manual, Cmt: Auto</t>
      </is>
    </oc>
    <nc r="K241" t="inlineStr">
      <is>
        <t>Test: Manual; Cmt: Auto</t>
      </is>
    </nc>
  </rcc>
  <rcc rId="284" sId="1">
    <oc r="K242" t="inlineStr">
      <is>
        <t>Test: Auto, Cmt: Auto</t>
      </is>
    </oc>
    <nc r="K242" t="inlineStr">
      <is>
        <t>Test: Auto; Cmt: Auto</t>
      </is>
    </nc>
  </rcc>
  <rcc rId="285" sId="1">
    <oc r="K243" t="inlineStr">
      <is>
        <t>Test: Manual, Cmt: Auto</t>
      </is>
    </oc>
    <nc r="K243" t="inlineStr">
      <is>
        <t>Test: Manual; Cmt: Auto</t>
      </is>
    </nc>
  </rcc>
  <rcc rId="286" sId="1">
    <oc r="K244" t="inlineStr">
      <is>
        <t>Test: Auto, Cmt: Auto</t>
      </is>
    </oc>
    <nc r="K244" t="inlineStr">
      <is>
        <t>Test: Auto; Cmt: Auto</t>
      </is>
    </nc>
  </rcc>
  <rcc rId="287" sId="1">
    <oc r="K245" t="inlineStr">
      <is>
        <t>Test: Auto, Cmt: Auto</t>
      </is>
    </oc>
    <nc r="K245" t="inlineStr">
      <is>
        <t>Test: Auto; Cmt: Auto</t>
      </is>
    </nc>
  </rcc>
  <rcc rId="288" sId="1">
    <oc r="K246" t="inlineStr">
      <is>
        <t>Test: Manual, Cmt: Auto</t>
      </is>
    </oc>
    <nc r="K246" t="inlineStr">
      <is>
        <t>Test: Manual; Cmt: Auto</t>
      </is>
    </nc>
  </rcc>
  <rcc rId="289" sId="1">
    <oc r="K247" t="inlineStr">
      <is>
        <t>Test: Auto, Cmt: Auto</t>
      </is>
    </oc>
    <nc r="K247" t="inlineStr">
      <is>
        <t>Test: Auto; Cmt: Auto</t>
      </is>
    </nc>
  </rcc>
  <rcc rId="290" sId="1">
    <oc r="K248" t="inlineStr">
      <is>
        <t>Test: Auto, Cmt: Auto</t>
      </is>
    </oc>
    <nc r="K248" t="inlineStr">
      <is>
        <t>Test: Auto; Cmt: Auto</t>
      </is>
    </nc>
  </rcc>
  <rcc rId="291" sId="1">
    <oc r="K249" t="inlineStr">
      <is>
        <t>Test: Auto, Cmt: Auto</t>
      </is>
    </oc>
    <nc r="K249" t="inlineStr">
      <is>
        <t>Test: Auto; Cmt: Auto</t>
      </is>
    </nc>
  </rcc>
  <rcc rId="292" sId="1">
    <oc r="K250" t="inlineStr">
      <is>
        <t>Test: Auto, Cmt: Auto</t>
      </is>
    </oc>
    <nc r="K250" t="inlineStr">
      <is>
        <t>Test: Auto; Cmt: Auto</t>
      </is>
    </nc>
  </rcc>
  <rcc rId="293" sId="1">
    <oc r="K251" t="inlineStr">
      <is>
        <t>Test: Auto, Cmt: Auto</t>
      </is>
    </oc>
    <nc r="K251" t="inlineStr">
      <is>
        <t>Test: Auto; Cmt: Auto</t>
      </is>
    </nc>
  </rcc>
  <rcc rId="294" sId="1">
    <oc r="K252" t="inlineStr">
      <is>
        <t>Test: Auto, Cmt: Auto</t>
      </is>
    </oc>
    <nc r="K252" t="inlineStr">
      <is>
        <t>Test: Auto; Cmt: Auto</t>
      </is>
    </nc>
  </rcc>
  <rcc rId="295" sId="1">
    <oc r="K253" t="inlineStr">
      <is>
        <t>Test: Auto, Cmt: Auto</t>
      </is>
    </oc>
    <nc r="K253" t="inlineStr">
      <is>
        <t>Test: Auto; Cmt: Auto</t>
      </is>
    </nc>
  </rcc>
  <rcc rId="296" sId="1">
    <oc r="K254" t="inlineStr">
      <is>
        <t>Test: Auto, Cmt: Auto</t>
      </is>
    </oc>
    <nc r="K254" t="inlineStr">
      <is>
        <t>Test: Auto; Cmt: Auto</t>
      </is>
    </nc>
  </rcc>
  <rcc rId="297" sId="1">
    <oc r="K255" t="inlineStr">
      <is>
        <t>Test: Auto, Cmt: Auto</t>
      </is>
    </oc>
    <nc r="K255" t="inlineStr">
      <is>
        <t>Test: Auto; Cmt: Auto</t>
      </is>
    </nc>
  </rcc>
  <rcc rId="298" sId="1">
    <oc r="K256" t="inlineStr">
      <is>
        <t>Test: Auto, Cmt: Auto</t>
      </is>
    </oc>
    <nc r="K256" t="inlineStr">
      <is>
        <t>Test: Auto; Cmt: Auto</t>
      </is>
    </nc>
  </rcc>
  <rcc rId="299" sId="1">
    <oc r="K257" t="inlineStr">
      <is>
        <t>Test: Auto, Cmt: Auto</t>
      </is>
    </oc>
    <nc r="K257" t="inlineStr">
      <is>
        <t>Test: Auto; Cmt: Auto</t>
      </is>
    </nc>
  </rcc>
  <rcc rId="300" sId="1">
    <oc r="K258" t="inlineStr">
      <is>
        <t>Test: Auto, Cmt: Auto</t>
      </is>
    </oc>
    <nc r="K258" t="inlineStr">
      <is>
        <t>Test: Auto; Cmt: Auto</t>
      </is>
    </nc>
  </rcc>
  <rcc rId="301" sId="1">
    <oc r="K259" t="inlineStr">
      <is>
        <t>Test: Manual, Cmt: Auto</t>
      </is>
    </oc>
    <nc r="K259" t="inlineStr">
      <is>
        <t>Test: Manual; Cmt: Auto</t>
      </is>
    </nc>
  </rcc>
  <rcc rId="302" sId="1">
    <oc r="K260" t="inlineStr">
      <is>
        <t>Test: Manual, Cmt: Auto</t>
      </is>
    </oc>
    <nc r="K260" t="inlineStr">
      <is>
        <t>Test: Manual; Cmt: Auto</t>
      </is>
    </nc>
  </rcc>
  <rcc rId="303" sId="1">
    <oc r="K261" t="inlineStr">
      <is>
        <t>Test: Auto, Cmt: Auto</t>
      </is>
    </oc>
    <nc r="K261" t="inlineStr">
      <is>
        <t>Test: Auto; Cmt: Auto</t>
      </is>
    </nc>
  </rcc>
  <rcc rId="304" sId="1">
    <oc r="K262" t="inlineStr">
      <is>
        <t>Test: Auto, Cmt: Auto</t>
      </is>
    </oc>
    <nc r="K262" t="inlineStr">
      <is>
        <t>Test: Auto; Cmt: Auto</t>
      </is>
    </nc>
  </rcc>
  <rcc rId="305" sId="1">
    <oc r="K263" t="inlineStr">
      <is>
        <t>Test: Manual, Cmt: Auto</t>
      </is>
    </oc>
    <nc r="K263" t="inlineStr">
      <is>
        <t>Test: Manual; Cmt: Auto</t>
      </is>
    </nc>
  </rcc>
  <rcc rId="306" sId="1">
    <oc r="K264" t="inlineStr">
      <is>
        <t>Test: Manual, Cmt: Auto</t>
      </is>
    </oc>
    <nc r="K264" t="inlineStr">
      <is>
        <t>Test: Manual; Cmt: Auto</t>
      </is>
    </nc>
  </rcc>
  <rcc rId="307" sId="1">
    <oc r="K265" t="inlineStr">
      <is>
        <t>Test: Manual, Cmt: Auto</t>
      </is>
    </oc>
    <nc r="K265" t="inlineStr">
      <is>
        <t>Test: Manual; Cmt: Auto</t>
      </is>
    </nc>
  </rcc>
  <rcc rId="308" sId="1">
    <oc r="K266" t="inlineStr">
      <is>
        <t>Test: Auto, Cmt: Manual</t>
      </is>
    </oc>
    <nc r="K266" t="inlineStr">
      <is>
        <t>Test: Auto; Cmt: Manual</t>
      </is>
    </nc>
  </rcc>
  <rcc rId="309" sId="1">
    <oc r="K267" t="inlineStr">
      <is>
        <t>Test: Auto, Cmt: Manual</t>
      </is>
    </oc>
    <nc r="K267" t="inlineStr">
      <is>
        <t>Test: Auto; Cmt: Manual</t>
      </is>
    </nc>
  </rcc>
  <rcc rId="310" sId="1">
    <oc r="K268" t="inlineStr">
      <is>
        <t>Test: Auto, Cmt: Manual</t>
      </is>
    </oc>
    <nc r="K268" t="inlineStr">
      <is>
        <t>Test: Auto; Cmt: Manual</t>
      </is>
    </nc>
  </rcc>
  <rcc rId="311" sId="1">
    <oc r="K269" t="inlineStr">
      <is>
        <t>Test: Auto, Cmt: Manual</t>
      </is>
    </oc>
    <nc r="K269" t="inlineStr">
      <is>
        <t>Test: Auto; Cmt: Manual</t>
      </is>
    </nc>
  </rcc>
  <rcc rId="312" sId="1">
    <oc r="K270" t="inlineStr">
      <is>
        <t>Test: Auto, Cmt: Manual</t>
      </is>
    </oc>
    <nc r="K270" t="inlineStr">
      <is>
        <t>Test: Auto; Cmt: Manual</t>
      </is>
    </nc>
  </rcc>
  <rcc rId="313" sId="1">
    <oc r="K271" t="inlineStr">
      <is>
        <t>Test: Manual, Cmt: Manual</t>
      </is>
    </oc>
    <nc r="K271" t="inlineStr">
      <is>
        <t>Test: Manual; Cmt: Manual</t>
      </is>
    </nc>
  </rcc>
  <rcc rId="314" sId="1">
    <oc r="K272" t="inlineStr">
      <is>
        <t>Test: Manual, Cmt: Manual</t>
      </is>
    </oc>
    <nc r="K272" t="inlineStr">
      <is>
        <t>Test: Manual; Cmt: Manual</t>
      </is>
    </nc>
  </rcc>
  <rcc rId="315" sId="1">
    <oc r="K273" t="inlineStr">
      <is>
        <t>Test: Manual, Cmt: Manual</t>
      </is>
    </oc>
    <nc r="K273" t="inlineStr">
      <is>
        <t>Test: Manual; Cmt: Manual</t>
      </is>
    </nc>
  </rcc>
  <rcc rId="316" sId="1">
    <oc r="K274" t="inlineStr">
      <is>
        <t>Test: Manual, Cmt: Manual</t>
      </is>
    </oc>
    <nc r="K274" t="inlineStr">
      <is>
        <t>Test: Manual; Cmt: Manual</t>
      </is>
    </nc>
  </rcc>
  <rcc rId="317" sId="1">
    <oc r="K275" t="inlineStr">
      <is>
        <t>Test: Manual, Cmt: Manual</t>
      </is>
    </oc>
    <nc r="K275" t="inlineStr">
      <is>
        <t>Test: Manual; Cmt: Manual</t>
      </is>
    </nc>
  </rcc>
  <rcc rId="318" sId="1">
    <oc r="K276" t="inlineStr">
      <is>
        <t>Test: Manual, Cmt: Manual</t>
      </is>
    </oc>
    <nc r="K276" t="inlineStr">
      <is>
        <t>Test: Manual; Cmt: Manual</t>
      </is>
    </nc>
  </rcc>
  <rcc rId="319" sId="1">
    <oc r="K277" t="inlineStr">
      <is>
        <t>Test: Manual, Cmt: Manual</t>
      </is>
    </oc>
    <nc r="K277" t="inlineStr">
      <is>
        <t>Test: Manual; Cmt: Manual</t>
      </is>
    </nc>
  </rcc>
  <rcc rId="320" sId="1">
    <oc r="K278" t="inlineStr">
      <is>
        <t>Test: Manual, Cmt: Manual</t>
      </is>
    </oc>
    <nc r="K278" t="inlineStr">
      <is>
        <t>Test: Manual; Cmt: Manual</t>
      </is>
    </nc>
  </rcc>
  <rcc rId="321" sId="1">
    <oc r="K279" t="inlineStr">
      <is>
        <t>Test: Manual, Cmt: Manual</t>
      </is>
    </oc>
    <nc r="K279" t="inlineStr">
      <is>
        <t>Test: Manual; Cmt: Manual</t>
      </is>
    </nc>
  </rcc>
  <rcc rId="322" sId="1">
    <oc r="K280" t="inlineStr">
      <is>
        <t>Test: Manual, Cmt: Manual</t>
      </is>
    </oc>
    <nc r="K280" t="inlineStr">
      <is>
        <t>Test: Manual; Cmt: Manual</t>
      </is>
    </nc>
  </rcc>
  <rcc rId="323" sId="1">
    <oc r="K281" t="inlineStr">
      <is>
        <t>Test: Manual, Cmt: Manual</t>
      </is>
    </oc>
    <nc r="K281" t="inlineStr">
      <is>
        <t>Test: Manual; Cmt: Manual</t>
      </is>
    </nc>
  </rcc>
  <rcc rId="324" sId="1">
    <oc r="K282" t="inlineStr">
      <is>
        <t>Test: Manual, Cmt: Manual</t>
      </is>
    </oc>
    <nc r="K282" t="inlineStr">
      <is>
        <t>Test: Manual; Cmt: Manual</t>
      </is>
    </nc>
  </rcc>
  <rcc rId="325" sId="1">
    <oc r="K283" t="inlineStr">
      <is>
        <t>Test: Manual, Cmt: Manual</t>
      </is>
    </oc>
    <nc r="K283" t="inlineStr">
      <is>
        <t>Test: Manual; Cmt: Manual</t>
      </is>
    </nc>
  </rcc>
  <rcc rId="326" sId="1">
    <oc r="K284" t="inlineStr">
      <is>
        <t>Test: Manual, Cmt: Manual</t>
      </is>
    </oc>
    <nc r="K284" t="inlineStr">
      <is>
        <t>Test: Manual; Cmt: Manual</t>
      </is>
    </nc>
  </rcc>
  <rcc rId="327" sId="1">
    <oc r="K285" t="inlineStr">
      <is>
        <t>Test: Manual, Cmt: Manual</t>
      </is>
    </oc>
    <nc r="K285" t="inlineStr">
      <is>
        <t>Test: Manual; Cmt: Manual</t>
      </is>
    </nc>
  </rcc>
  <rcc rId="328" sId="1">
    <oc r="K286" t="inlineStr">
      <is>
        <t>Test: Manual, Cmt: Manual</t>
      </is>
    </oc>
    <nc r="K286" t="inlineStr">
      <is>
        <t>Test: Manual; Cmt: Manual</t>
      </is>
    </nc>
  </rcc>
  <rcc rId="329" sId="1">
    <oc r="K287" t="inlineStr">
      <is>
        <t>Test: Manual, Cmt: Manual</t>
      </is>
    </oc>
    <nc r="K287" t="inlineStr">
      <is>
        <t>Test: Manual; Cmt: Manual</t>
      </is>
    </nc>
  </rcc>
  <rcc rId="330" sId="1">
    <oc r="K288" t="inlineStr">
      <is>
        <t>Test: Manual, Cmt: Manual</t>
      </is>
    </oc>
    <nc r="K288" t="inlineStr">
      <is>
        <t>Test: Manual; Cmt: Manual</t>
      </is>
    </nc>
  </rcc>
  <rcc rId="331" sId="1">
    <oc r="K289" t="inlineStr">
      <is>
        <t>Test: Manual, Cmt: Manual</t>
      </is>
    </oc>
    <nc r="K289" t="inlineStr">
      <is>
        <t>Test: Manual; Cmt: Manual</t>
      </is>
    </nc>
  </rcc>
  <rcc rId="332" sId="1">
    <oc r="K290" t="inlineStr">
      <is>
        <t>Test: Manual, Cmt: Manual</t>
      </is>
    </oc>
    <nc r="K290" t="inlineStr">
      <is>
        <t>Test: Manual; Cmt: Manual</t>
      </is>
    </nc>
  </rcc>
  <rcc rId="333" sId="1">
    <oc r="K291" t="inlineStr">
      <is>
        <t>Test: Manual, Cmt: Manual</t>
      </is>
    </oc>
    <nc r="K291" t="inlineStr">
      <is>
        <t>Test: Manual; Cmt: Manual</t>
      </is>
    </nc>
  </rcc>
  <rcc rId="334" sId="1">
    <oc r="K292" t="inlineStr">
      <is>
        <t>Test: Manual, Cmt: Manual</t>
      </is>
    </oc>
    <nc r="K292" t="inlineStr">
      <is>
        <t>Test: Manual; Cmt: Manual</t>
      </is>
    </nc>
  </rcc>
  <rcc rId="335" sId="1">
    <oc r="K293" t="inlineStr">
      <is>
        <t>Test: Auto, Cmt: Manual</t>
      </is>
    </oc>
    <nc r="K293" t="inlineStr">
      <is>
        <t>Test: Auto; Cmt: Manual</t>
      </is>
    </nc>
  </rcc>
  <rcc rId="336" sId="1">
    <oc r="K294" t="inlineStr">
      <is>
        <t>Test: Auto, Cmt: Manual</t>
      </is>
    </oc>
    <nc r="K294" t="inlineStr">
      <is>
        <t>Test: Auto; Cmt: Manual</t>
      </is>
    </nc>
  </rcc>
  <rcc rId="337" sId="1">
    <oc r="K295" t="inlineStr">
      <is>
        <t>Test: Auto, Cmt: Manual</t>
      </is>
    </oc>
    <nc r="K295" t="inlineStr">
      <is>
        <t>Test: Auto; Cmt: Manual</t>
      </is>
    </nc>
  </rcc>
  <rcc rId="338" sId="1">
    <oc r="K296" t="inlineStr">
      <is>
        <t>Test: Auto, Cmt: Manual</t>
      </is>
    </oc>
    <nc r="K296" t="inlineStr">
      <is>
        <t>Test: Auto; Cmt: Manual</t>
      </is>
    </nc>
  </rcc>
  <rcc rId="339" sId="1">
    <oc r="K297" t="inlineStr">
      <is>
        <t>Test: Auto, Cmt: Manual</t>
      </is>
    </oc>
    <nc r="K297" t="inlineStr">
      <is>
        <t>Test: Auto; Cmt: Manual</t>
      </is>
    </nc>
  </rcc>
  <rcc rId="340" sId="1">
    <oc r="K298" t="inlineStr">
      <is>
        <t>Test: Auto, Cmt: Manual</t>
      </is>
    </oc>
    <nc r="K298" t="inlineStr">
      <is>
        <t>Test: Auto; Cmt: Manual</t>
      </is>
    </nc>
  </rcc>
  <rcc rId="341" sId="1">
    <oc r="K299" t="inlineStr">
      <is>
        <t>Test: Auto, Cmt: Manual</t>
      </is>
    </oc>
    <nc r="K299" t="inlineStr">
      <is>
        <t>Test: Auto; Cmt: Manual</t>
      </is>
    </nc>
  </rcc>
  <rcc rId="342" sId="1">
    <oc r="K300" t="inlineStr">
      <is>
        <t>Test: Auto, Cmt: Manual</t>
      </is>
    </oc>
    <nc r="K300" t="inlineStr">
      <is>
        <t>Test: Auto; Cmt: Manual</t>
      </is>
    </nc>
  </rcc>
  <rcc rId="343" sId="1">
    <oc r="K301" t="inlineStr">
      <is>
        <t>Test: Auto, Cmt: Manual</t>
      </is>
    </oc>
    <nc r="K301" t="inlineStr">
      <is>
        <t>Test: Auto; Cmt: Manual</t>
      </is>
    </nc>
  </rcc>
  <rcv guid="{970EE037-F5E5-47AF-896A-0F6222879EBC}" action="delete"/>
  <rdn rId="0" localSheetId="1" customView="1" name="Z_970EE037_F5E5_47AF_896A_0F6222879EBC_.wvu.FilterData" hidden="1" oldHidden="1">
    <formula>Merged_COEM!$B$59:$AN$316</formula>
    <oldFormula>Merged_COEM!$B$59:$AN$316</oldFormula>
  </rdn>
  <rdn rId="0" localSheetId="2" customView="1" name="Z_970EE037_F5E5_47AF_896A_0F6222879EBC_.wvu.FilterData" hidden="1" oldHidden="1">
    <formula>Merged_JOEM!$B$59:$AN$158</formula>
    <oldFormula>Merged_JOEM!$B$59:$AN$158</oldFormula>
  </rdn>
  <rcv guid="{970EE037-F5E5-47AF-896A-0F6222879EBC}" action="add"/>
</revisions>
</file>

<file path=xl/revisions/revisionLog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" sId="2">
    <nc r="X120">
      <f>W120</f>
    </nc>
  </rcc>
  <rcc rId="347" sId="2">
    <nc r="Z120">
      <v>6</v>
    </nc>
  </rcc>
  <rcc rId="348" sId="2">
    <nc r="AA120" t="inlineStr">
      <is>
        <t>Ready for review</t>
      </is>
    </nc>
  </rcc>
  <rcc rId="349" sId="2" numFmtId="19">
    <nc r="AE120">
      <v>44008</v>
    </nc>
  </rcc>
  <rcc rId="350" sId="2" numFmtId="19">
    <nc r="AF120">
      <v>44008</v>
    </nc>
  </rcc>
  <rcc rId="351" sId="2">
    <nc r="AG120" t="inlineStr">
      <is>
        <t>OK</t>
      </is>
    </nc>
  </rcc>
  <rcc rId="352" sId="2" numFmtId="14">
    <nc r="AH120">
      <v>0.84599999999999997</v>
    </nc>
  </rcc>
  <rcc rId="353" sId="2" numFmtId="14">
    <nc r="AI120">
      <v>0.85699999999999998</v>
    </nc>
  </rcc>
  <rcc rId="354" sId="2" numFmtId="14">
    <nc r="AJ120">
      <v>0.5</v>
    </nc>
  </rcc>
  <rcv guid="{A2C66332-A809-458E-971B-FDB6D62C74C3}" action="delete"/>
  <rdn rId="0" localSheetId="1" customView="1" name="Z_A2C66332_A809_458E_971B_FDB6D62C74C3_.wvu.FilterData" hidden="1" oldHidden="1">
    <formula>Merged_COEM!$B$59:$AN$316</formula>
    <oldFormula>Merged_COEM!$B$59:$AN$316</oldFormula>
  </rdn>
  <rdn rId="0" localSheetId="2" customView="1" name="Z_A2C66332_A809_458E_971B_FDB6D62C74C3_.wvu.FilterData" hidden="1" oldHidden="1">
    <formula>Merged_JOEM!$A$59:$AN$158</formula>
    <oldFormula>Merged_JOEM!$B$59:$AN$179</oldFormula>
  </rdn>
  <rcv guid="{A2C66332-A809-458E-971B-FDB6D62C74C3}" action="add"/>
</revisions>
</file>

<file path=xl/revisions/revisionLog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" sId="1">
    <oc r="K263" t="inlineStr">
      <is>
        <t>Test: Manual, Cmt: Auto</t>
      </is>
    </oc>
    <nc r="K263" t="inlineStr">
      <is>
        <t>Test: Auto, Cmt: Auto</t>
      </is>
    </nc>
  </rcc>
  <rcft rId="305" sheetId="1"/>
  <rcv guid="{60D2C030-4E31-4E07-8E1C-44D2EE84B177}" action="delete"/>
  <rcv guid="{60D2C030-4E31-4E07-8E1C-44D2EE84B177}" action="add"/>
  <rdn rId="0" localSheetId="1" customView="1" name="Z_60D2C030_4E31_4E07_8E1C_44D2EE84B177_.wvu.FilterData" hidden="1" oldHidden="1">
    <formula>Merged_COEM!$A$59:$AN$316</formula>
    <oldFormula>Merged_COEM!$A$59:$AN$316</oldFormula>
  </rdn>
  <rdn rId="0" localSheetId="2" customView="1" name="Z_60D2C030_4E31_4E07_8E1C_44D2EE84B177_.wvu.FilterData" hidden="1" oldHidden="1">
    <formula>Merged_JOEM!$B$59:$AN$179</formula>
    <oldFormula>Merged_JOEM!$B$59:$AN$179</oldFormula>
  </rdn>
  <rcv guid="{60D2C030-4E31-4E07-8E1C-44D2EE84B177}" action="add"/>
</revisions>
</file>

<file path=xl/revisions/revisionLog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0" sId="1">
    <oc r="K263" t="inlineStr">
      <is>
        <t>Test: Auto, Cmt: Auto</t>
      </is>
    </oc>
    <nc r="K263" t="inlineStr">
      <is>
        <t>Test: Auto; Cmt: Auto</t>
      </is>
    </nc>
  </rcc>
  <rcv guid="{60D2C030-4E31-4E07-8E1C-44D2EE84B177}" action="delete"/>
  <rdn rId="0" localSheetId="1" customView="1" name="Z_60D2C030_4E31_4E07_8E1C_44D2EE84B177_.wvu.FilterData" hidden="1" oldHidden="1">
    <formula>Merged_COEM!$A$59:$AN$316</formula>
    <oldFormula>Merged_COEM!$A$59:$AN$316</oldFormula>
  </rdn>
  <rdn rId="0" localSheetId="2" customView="1" name="Z_60D2C030_4E31_4E07_8E1C_44D2EE84B177_.wvu.FilterData" hidden="1" oldHidden="1">
    <formula>Merged_JOEM!$B$59:$AN$179</formula>
    <oldFormula>Merged_JOEM!$B$59:$AN$179</oldFormula>
  </rdn>
  <rcv guid="{60D2C030-4E31-4E07-8E1C-44D2EE84B177}" action="add"/>
</revisions>
</file>

<file path=xl/revisions/revisionLog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3" sId="1" xfDxf="1" dxf="1" quotePrefix="1">
    <oc r="F283" t="inlineStr">
      <is>
        <t>\rba\Bldr\bldr\src\</t>
      </is>
    </oc>
    <nc r="F283" t="inlineStr">
      <is>
        <t>FAW_E115_iBGen2_Int/iBoosterGen2/rba/Bldr/bldr/src/rba_Bldr_main.c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4" sId="1" xfDxf="1" dxf="1" quotePrefix="1">
    <oc r="F284" t="inlineStr">
      <is>
        <t>\rba\Bldr\bmgr\src\</t>
      </is>
    </oc>
    <nc r="F284" t="inlineStr">
      <is>
        <t>FAW_E115_iBGen2_Int/iBoosterGen2/rba/Bldr/bmgr/src/rba_Bmgr_main.c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5" sId="1" xfDxf="1" dxf="1" quotePrefix="1">
    <oc r="F285" t="inlineStr">
      <is>
        <t>\rba\Bldr\comps\ApplicationLayer\rba_BldrHsm\src\</t>
      </is>
    </oc>
    <nc r="F285" t="inlineStr">
      <is>
        <t>FAW_E115_iBGen2_Int/iBoosterGen2/rba/Bldr/comps/ApplicationLayer/rba_BldrHsm/src/rba_BldrHsm_Cert.c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6" sId="1" xfDxf="1" dxf="1" quotePrefix="1">
    <oc r="F286" t="inlineStr">
      <is>
        <t>\rba\Bldr\comps\ApplicationLayer\rba_BldrHsm\src\</t>
      </is>
    </oc>
    <nc r="F286" t="inlineStr">
      <is>
        <t>FAW_E115_iBGen2_Int/iBoosterGen2/rba/Bldr/comps/ApplicationLayer/rba_BldrHsm/src/rba_BldrHsm_Hash.c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7" sId="1" xfDxf="1" dxf="1" quotePrefix="1">
    <oc r="F287" t="inlineStr">
      <is>
        <t>\rba\Bldr\comps\ApplicationLayer\rba_BldrHsm\src\</t>
      </is>
    </oc>
    <nc r="F287" t="inlineStr">
      <is>
        <t>FAW_E115_iBGen2_Int/iBoosterGen2/rba/Bldr/comps/ApplicationLayer/rba_BldrHsm/src/rba_BldrHsm_Keys.c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8" sId="1" xfDxf="1" dxf="1" quotePrefix="1">
    <oc r="F288" t="inlineStr">
      <is>
        <t>\rba\Bldr\comps\ApplicationLayer\rba_BldrHsm\src\</t>
      </is>
    </oc>
    <nc r="F288" t="inlineStr">
      <is>
        <t>FAW_E115_iBGen2_Int/iBoosterGen2/rba/Bldr/comps/ApplicationLayer/rba_BldrHsm/src/rba_BldrHsm_Protections.c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69" sId="1" xfDxf="1" dxf="1" quotePrefix="1">
    <oc r="F289" t="inlineStr">
      <is>
        <t>\rba\Bldr\comps\ApplicationLayer\rba_BldrHsm\src</t>
      </is>
    </oc>
    <nc r="F289" t="inlineStr">
      <is>
        <t>FAW_E115_iBGen2_Int/iBoosterGen2/rba/Bldr/comps/ApplicationLayer/rba_BldrHsm/src/rba_BldrHsm_Rng.c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0" sId="1" xfDxf="1" dxf="1" quotePrefix="1">
    <oc r="F290" t="inlineStr">
      <is>
        <t>\rba\Bldr\comps\ApplicationLayer\rba_BldrHsm\src\</t>
      </is>
    </oc>
    <nc r="F290" t="inlineStr">
      <is>
        <t>FAW_E115_iBGen2_Int/iBoosterGen2/rba/Bldr/comps/ApplicationLayer/rba_BldrHsm/src/rba_BldrHsm_SecFlash.c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1" sId="1" xfDxf="1" dxf="1" quotePrefix="1">
    <oc r="F291" t="inlineStr">
      <is>
        <t>\rba\Bldr\comps\ApplicationLayer\rba_BldrHsm\src\</t>
      </is>
    </oc>
    <nc r="F291" t="inlineStr">
      <is>
        <t>FAW_E115_iBGen2_Int/iBoosterGen2/rba/Bldr/comps/ApplicationLayer/rba_BldrHsm/src/rba_BldrHsm_Session.c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2" sId="1" xfDxf="1" dxf="1" quotePrefix="1">
    <oc r="F292" t="inlineStr">
      <is>
        <t>\rba\Bldr\comps\ApplicationLayer\rba_BldrHsm\src\</t>
      </is>
    </oc>
    <nc r="F292" t="inlineStr">
      <is>
        <t>FAW_E115_iBGen2_Int/iBoosterGen2/rba/Bldr/comps/ApplicationLayer/rba_BldrHsm/src/rba_BldrHsm_Suspend.c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3" sId="1" xfDxf="1" dxf="1" quotePrefix="1">
    <oc r="F293" t="inlineStr">
      <is>
        <t>\rba\Bldr\comps\ApplicationLayer\rba_BldrHsm\src\</t>
      </is>
    </oc>
    <nc r="F293" t="inlineStr">
      <is>
        <t>FAW_E115_iBGen2_Int/iBoosterGen2/rba/Bldr/comps/ApplicationLayer/rba_BldrHsm/src/rba_BldrHsm_Version.c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4" sId="1" xfDxf="1" dxf="1" quotePrefix="1">
    <oc r="F294" t="inlineStr">
      <is>
        <t>\rba\Bldr\comps\ComplexDeviceDriver\rba_BldrBCLSigChk\src\</t>
      </is>
    </oc>
    <nc r="F294" t="inlineStr">
      <is>
        <t>FAW_E115_iBGen2_Int/iBoosterGen2/rba/Bldr/comps/ComplexDeviceDriver/rba_BldrBCLSigChk/src/rba_BldrBCLSigChk.c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5" sId="1" xfDxf="1" dxf="1" quotePrefix="1">
    <oc r="F295" t="inlineStr">
      <is>
        <t>\rba\Bldr\comps\ComplexDeviceDriver\rba_BldrFlsDrv\src\</t>
      </is>
    </oc>
    <nc r="F295" t="inlineStr">
      <is>
        <t>FAW_E115_iBGen2_Int/iBoosterGen2/rba/Bldr/comps/ComplexDeviceDriver/rba_BldrFlsDrv/src/rba_BldrFlsDrv.c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6" sId="1" xfDxf="1" dxf="1" quotePrefix="1">
    <oc r="F296" t="inlineStr">
      <is>
        <t>\rba\Bldr\config\ApplicationLayer\rba_BldrCmp\src\</t>
      </is>
    </oc>
    <nc r="F296" t="inlineStr">
      <is>
        <t>FAW_E115_iBGen2_Int/iBoosterGen2/rba/Bldr/config/ApplicationLayer/rba_BldrCmp/src/rba_BldrCmp_Cfg_FlashIf.c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7" sId="1" xfDxf="1" dxf="1" quotePrefix="1">
    <oc r="F297" t="inlineStr">
      <is>
        <t>\rba\Bldr\config\ApplicationLayer\rba_BldrCmp\src\</t>
      </is>
    </oc>
    <nc r="F297" t="inlineStr">
      <is>
        <t>FAW_E115_iBGen2_Int/iBoosterGen2/rba/Bldr/config/ApplicationLayer/rba_BldrCmp/src/rba_BldrCmp_Cfg_Functions.c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8" sId="1" xfDxf="1" dxf="1" quotePrefix="1">
    <oc r="F298" t="inlineStr">
      <is>
        <t>\rba\Bldr\config\ApplicationLayer\rba_BldrCmp\src\</t>
      </is>
    </oc>
    <nc r="F298" t="inlineStr">
      <is>
        <t>FAW_E115_iBGen2_Int/iBoosterGen2/rba/Bldr/config/ApplicationLayer/rba_BldrCmp/src/rba_BldrCmp_Cfg_SecA.c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79" sId="1" xfDxf="1" dxf="1" quotePrefix="1">
    <oc r="F299" t="inlineStr">
      <is>
        <t>\rba\Bldr\config\ApplicationLayer\rba_BldrCmp\src\</t>
      </is>
    </oc>
    <nc r="F299" t="inlineStr">
      <is>
        <t>FAW_E115_iBGen2_Int/iBoosterGen2/rba/Bldr/config/ApplicationLayer/rba_BldrCmp/src/rba_BldrCmp_Cfg_CheckMem.c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80" sId="1" xfDxf="1" dxf="1" quotePrefix="1">
    <oc r="F300" t="inlineStr">
      <is>
        <t>\rba\Bldr\config\ComplexDeviceDriver\rba_BldrFlsDrv\src\</t>
      </is>
    </oc>
    <nc r="F300" t="inlineStr">
      <is>
        <t>FAW_E115_iBGen2_Int/iBoosterGen2/rba/Bldr/config/ComplexDeviceDriver/rba_BldrFlsDrv/src/rba_BldrFlsDrv_Cfg.c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81" sId="1" xfDxf="1" dxf="1" quotePrefix="1">
    <oc r="F301" t="inlineStr">
      <is>
        <t>\rba\Bldr\config\SystemStack\rba_BldrHSM\src\</t>
      </is>
    </oc>
    <nc r="F301" t="inlineStr">
      <is>
        <t>FAW_E115_iBGen2_Int/iBoosterGen2/rba/Bldr/config/SystemStack/rba_BldrHSM/src/rba_BldrHsm_Cfg_Callouts.c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sqref="F283:F301" start="0" length="2147483647">
    <dxf>
      <font>
        <b/>
      </font>
    </dxf>
  </rfmt>
</revisions>
</file>

<file path=xl/revisions/revisionLog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2" sId="1">
    <oc r="K293" t="inlineStr">
      <is>
        <t>Test: Auto; Cmt: Manual</t>
      </is>
    </oc>
    <nc r="K293" t="inlineStr">
      <is>
        <t>Test: Manual; Cmt: Manual</t>
      </is>
    </nc>
  </rcc>
  <rcc rId="383" sId="1">
    <oc r="K294" t="inlineStr">
      <is>
        <t>Test: Auto; Cmt: Manual</t>
      </is>
    </oc>
    <nc r="K294" t="inlineStr">
      <is>
        <t>Test: Manual; Cmt: Manual</t>
      </is>
    </nc>
  </rcc>
  <rcc rId="384" sId="1">
    <oc r="K295" t="inlineStr">
      <is>
        <t>Test: Auto; Cmt: Manual</t>
      </is>
    </oc>
    <nc r="K295" t="inlineStr">
      <is>
        <t>Test: Manual; Cmt: Manual</t>
      </is>
    </nc>
  </rcc>
  <rcc rId="385" sId="1">
    <oc r="K296" t="inlineStr">
      <is>
        <t>Test: Auto; Cmt: Manual</t>
      </is>
    </oc>
    <nc r="K296" t="inlineStr">
      <is>
        <t>Test: Manual; Cmt: Manual</t>
      </is>
    </nc>
  </rcc>
  <rcc rId="386" sId="1">
    <oc r="K297" t="inlineStr">
      <is>
        <t>Test: Auto; Cmt: Manual</t>
      </is>
    </oc>
    <nc r="K297" t="inlineStr">
      <is>
        <t>Test: Manual; Cmt: Manual</t>
      </is>
    </nc>
  </rcc>
  <rcc rId="387" sId="1">
    <oc r="K298" t="inlineStr">
      <is>
        <t>Test: Auto; Cmt: Manual</t>
      </is>
    </oc>
    <nc r="K298" t="inlineStr">
      <is>
        <t>Test: Manual; Cmt: Manual</t>
      </is>
    </nc>
  </rcc>
  <rcc rId="388" sId="1">
    <oc r="K299" t="inlineStr">
      <is>
        <t>Test: Auto; Cmt: Manual</t>
      </is>
    </oc>
    <nc r="K299" t="inlineStr">
      <is>
        <t>Test: Manual; Cmt: Manual</t>
      </is>
    </nc>
  </rcc>
  <rcc rId="389" sId="1">
    <oc r="K300" t="inlineStr">
      <is>
        <t>Test: Auto; Cmt: Manual</t>
      </is>
    </oc>
    <nc r="K300" t="inlineStr">
      <is>
        <t>Test: Manual; Cmt: Manual</t>
      </is>
    </nc>
  </rcc>
  <rcc rId="390" sId="1">
    <oc r="K301" t="inlineStr">
      <is>
        <t>Test: Auto; Cmt: Manual</t>
      </is>
    </oc>
    <nc r="K301" t="inlineStr">
      <is>
        <t>Test: Manual; Cmt: Manual</t>
      </is>
    </nc>
  </rcc>
  <rcv guid="{970EE037-F5E5-47AF-896A-0F6222879EBC}" action="delete"/>
  <rdn rId="0" localSheetId="1" customView="1" name="Z_970EE037_F5E5_47AF_896A_0F6222879EBC_.wvu.FilterData" hidden="1" oldHidden="1">
    <formula>Merged_COEM!$B$59:$AN$316</formula>
    <oldFormula>Merged_COEM!$B$59:$AN$316</oldFormula>
  </rdn>
  <rdn rId="0" localSheetId="2" customView="1" name="Z_970EE037_F5E5_47AF_896A_0F6222879EBC_.wvu.FilterData" hidden="1" oldHidden="1">
    <formula>Merged_JOEM!$B$59:$AN$158</formula>
    <oldFormula>Merged_JOEM!$B$59:$AN$158</oldFormula>
  </rdn>
  <rcv guid="{970EE037-F5E5-47AF-896A-0F6222879EBC}" action="add"/>
</revisions>
</file>

<file path=xl/revisions/revisionLog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Merged_COEM!$B$59:$AN$316</formula>
    <oldFormula>Merged_COEM!$B$59:$AN$316</oldFormula>
  </rdn>
  <rdn rId="0" localSheetId="2" customView="1" name="Z_970EE037_F5E5_47AF_896A_0F6222879EBC_.wvu.FilterData" hidden="1" oldHidden="1">
    <formula>Merged_JOEM!$B$59:$AN$158</formula>
    <oldFormula>Merged_JOEM!$B$59:$AN$158</oldFormula>
  </rdn>
  <rcv guid="{970EE037-F5E5-47AF-896A-0F6222879EBC}" action="add"/>
</revisions>
</file>

<file path=xl/revisions/revisionLog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5" sId="1" odxf="1" dxf="1">
    <oc r="K266" t="inlineStr">
      <is>
        <t>Test: Auto; Cmt: Manual</t>
      </is>
    </oc>
    <nc r="K266" t="inlineStr">
      <is>
        <t>Test: Manual; Cmt: Auto</t>
      </is>
    </nc>
    <odxf>
      <font>
        <b/>
      </font>
    </odxf>
    <ndxf>
      <font>
        <b val="0"/>
        <sz val="11"/>
        <color theme="1"/>
        <name val="Calibri"/>
        <scheme val="minor"/>
      </font>
    </ndxf>
  </rcc>
  <rcc rId="396" sId="1" odxf="1" dxf="1">
    <oc r="K270" t="inlineStr">
      <is>
        <t>Test: Auto; Cmt: Manual</t>
      </is>
    </oc>
    <nc r="K270" t="inlineStr">
      <is>
        <t>Test: Manual; Cmt: Auto</t>
      </is>
    </nc>
    <odxf>
      <font>
        <b/>
      </font>
    </odxf>
    <ndxf>
      <font>
        <b val="0"/>
        <sz val="11"/>
        <color theme="1"/>
        <name val="Calibri"/>
        <scheme val="minor"/>
      </font>
    </ndxf>
  </rcc>
  <rcc rId="397" sId="1" odxf="1" dxf="1">
    <oc r="K269" t="inlineStr">
      <is>
        <t>Test: Auto; Cmt: Manual</t>
      </is>
    </oc>
    <nc r="K269" t="inlineStr">
      <is>
        <t>Test: Manual; Cmt: Auto</t>
      </is>
    </nc>
    <odxf>
      <font>
        <b/>
      </font>
    </odxf>
    <ndxf>
      <font>
        <b val="0"/>
        <sz val="11"/>
        <color theme="1"/>
        <name val="Calibri"/>
        <scheme val="minor"/>
      </font>
    </ndxf>
  </rcc>
  <rcc rId="398" sId="1" odxf="1" dxf="1">
    <oc r="K268" t="inlineStr">
      <is>
        <t>Test: Auto; Cmt: Manual</t>
      </is>
    </oc>
    <nc r="K268" t="inlineStr">
      <is>
        <t>Test: Manual; Cmt: Auto</t>
      </is>
    </nc>
    <odxf>
      <font>
        <b/>
      </font>
    </odxf>
    <ndxf>
      <font>
        <b val="0"/>
        <sz val="11"/>
        <color theme="1"/>
        <name val="Calibri"/>
        <scheme val="minor"/>
      </font>
    </ndxf>
  </rcc>
  <rcc rId="399" sId="1" odxf="1" dxf="1">
    <oc r="K267" t="inlineStr">
      <is>
        <t>Test: Auto; Cmt: Manual</t>
      </is>
    </oc>
    <nc r="K267" t="inlineStr">
      <is>
        <t>Test: Manual; Cmt: Auto</t>
      </is>
    </nc>
    <odxf>
      <font>
        <b/>
      </font>
    </odxf>
    <ndxf>
      <font>
        <b val="0"/>
        <sz val="11"/>
        <color theme="1"/>
        <name val="Calibri"/>
        <scheme val="minor"/>
      </font>
    </ndxf>
  </rcc>
  <rcv guid="{60D2C030-4E31-4E07-8E1C-44D2EE84B177}" action="delete"/>
  <rdn rId="0" localSheetId="1" customView="1" name="Z_60D2C030_4E31_4E07_8E1C_44D2EE84B177_.wvu.FilterData" hidden="1" oldHidden="1">
    <formula>Merged_COEM!$A$59:$AN$316</formula>
    <oldFormula>Merged_COEM!$A$59:$AN$316</oldFormula>
  </rdn>
  <rdn rId="0" localSheetId="2" customView="1" name="Z_60D2C030_4E31_4E07_8E1C_44D2EE84B177_.wvu.FilterData" hidden="1" oldHidden="1">
    <formula>Merged_JOEM!$B$59:$AN$179</formula>
    <oldFormula>Merged_JOEM!$B$59:$AN$179</oldFormula>
  </rdn>
  <rcv guid="{60D2C030-4E31-4E07-8E1C-44D2EE84B177}" action="add"/>
</revisions>
</file>

<file path=xl/revisions/revisionLog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2" sId="8">
    <nc r="I17" t="inlineStr">
      <is>
        <t>EXTERNAL Duong Chi Khang (Ban Vien, RBVH/EPS45)</t>
      </is>
    </nc>
  </rcc>
  <rcc rId="403" sId="8">
    <oc r="B12" t="inlineStr">
      <is>
        <t>TOY_UHD_BL4.1_Integration17</t>
      </is>
    </oc>
    <nc r="B12" t="inlineStr">
      <is>
        <t>TOY_800B_780B_CV1_Snapshot5</t>
      </is>
    </nc>
  </rcc>
  <rfmt sheetId="8" sqref="B16" start="0" length="0">
    <dxf>
      <font>
        <b/>
        <sz val="10"/>
        <color theme="1"/>
        <name val="Arial"/>
        <scheme val="none"/>
      </font>
      <fill>
        <patternFill patternType="solid">
          <bgColor rgb="FFFF00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</rfmt>
  <rfmt sheetId="8" sqref="C16" start="0" length="0">
    <dxf>
      <border outline="0">
        <top style="thin">
          <color indexed="64"/>
        </top>
        <bottom style="thin">
          <color indexed="64"/>
        </bottom>
      </border>
    </dxf>
  </rfmt>
  <rfmt sheetId="8" sqref="D16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8" sqref="E16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404" sId="8" odxf="1" dxf="1">
    <nc r="F16" t="inlineStr">
      <is>
        <t>Done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5" sId="8">
    <nc r="C16" t="inlineStr">
      <is>
        <t>EXTERNAL Duong Chi Khang (Ban Vien, RBVH/EPS45)</t>
      </is>
    </nc>
  </rcc>
  <rcc rId="406" sId="8">
    <oc r="D12" t="inlineStr">
      <is>
        <t>T521</t>
      </is>
    </oc>
    <nc r="D12" t="inlineStr">
      <is>
        <t>T500</t>
      </is>
    </nc>
  </rcc>
  <rcc rId="407" sId="8" odxf="1" dxf="1">
    <oc r="D13" t="inlineStr">
      <is>
        <t>T522</t>
      </is>
    </oc>
    <nc r="D13" t="inlineStr">
      <is>
        <t>T501</t>
      </is>
    </nc>
    <odxf/>
    <ndxf/>
  </rcc>
  <rcc rId="408" sId="8" odxf="1" dxf="1">
    <oc r="D14" t="inlineStr">
      <is>
        <t>T523</t>
      </is>
    </oc>
    <nc r="D14" t="inlineStr">
      <is>
        <t>T502</t>
      </is>
    </nc>
    <odxf/>
    <ndxf/>
  </rcc>
  <rcc rId="409" sId="8" odxf="1" dxf="1">
    <oc r="D15" t="inlineStr">
      <is>
        <t>T524</t>
      </is>
    </oc>
    <nc r="D15" t="inlineStr">
      <is>
        <t>T503</t>
      </is>
    </nc>
    <odxf/>
    <ndxf/>
  </rcc>
  <rcc rId="410" sId="8" odxf="1" dxf="1">
    <nc r="D16" t="inlineStr">
      <is>
        <t>T504</t>
      </is>
    </nc>
    <ndxf/>
  </rcc>
  <rcc rId="411" sId="8" odxf="1" dxf="1">
    <nc r="K20" t="inlineStr">
      <is>
        <t>hieu.nguyen-trung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2" sId="8" odxf="1" dxf="1">
    <nc r="K21" t="inlineStr">
      <is>
        <t>hau.nguyen-tai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3" sId="8" odxf="1" dxf="1">
    <nc r="K22" t="inlineStr">
      <is>
        <t>bang.nguyen-duy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4" sId="8" odxf="1" dxf="1">
    <nc r="K23" t="inlineStr">
      <is>
        <t>dac.luu-cong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5" sId="8" odxf="1" dxf="1">
    <nc r="K24" t="inlineStr">
      <is>
        <t>duong.nguyen-tuan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6" sId="8" odxf="1" dxf="1">
    <nc r="K25" t="inlineStr">
      <is>
        <t>loc.do-phu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7" sId="8" odxf="1" dxf="1">
    <nc r="K26" t="inlineStr">
      <is>
        <t>thanh.nguyen-kim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8" sId="8" odxf="1" dxf="1">
    <nc r="K27" t="inlineStr">
      <is>
        <t>chung.ly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9" sId="8" odxf="1" dxf="1">
    <nc r="K28" t="inlineStr">
      <is>
        <t>huy.do-anh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0" sId="8" odxf="1" dxf="1">
    <nc r="K29" t="inlineStr">
      <is>
        <t>phuong.nguyen-thanh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1" sId="8" odxf="1" dxf="1">
    <nc r="K30" t="inlineStr">
      <is>
        <t>khang.duong-chi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2" sId="8" odxf="1" dxf="1">
    <nc r="K31" t="inlineStr">
      <is>
        <t>chuong.nguyen-minh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3" sId="8" odxf="1" dxf="1">
    <nc r="K32" t="inlineStr">
      <is>
        <t>nam.phan-the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4" sId="8" odxf="1" dxf="1">
    <nc r="K33" t="inlineStr">
      <is>
        <t>huy.nguyen-hoang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5" sId="8">
    <oc r="E12">
      <v>2.02</v>
    </oc>
    <nc r="E12">
      <f>I21/8</f>
    </nc>
  </rcc>
  <rcc rId="426" sId="8">
    <oc r="E13">
      <v>1.76</v>
    </oc>
    <nc r="E13">
      <f>I23/8</f>
    </nc>
  </rcc>
  <rcc rId="427" sId="8">
    <oc r="E14">
      <v>2</v>
    </oc>
    <nc r="E14">
      <f>I28/8</f>
    </nc>
  </rcc>
  <rcc rId="428" sId="8">
    <oc r="E15">
      <v>1.89</v>
    </oc>
    <nc r="E15">
      <f>I22/8</f>
    </nc>
  </rcc>
  <rcc rId="429" sId="8">
    <nc r="E16">
      <f>I30/8</f>
    </nc>
  </rcc>
  <rfmt sheetId="8" sqref="E12:E16">
    <dxf>
      <numFmt numFmtId="165" formatCode="0.0000000"/>
    </dxf>
  </rfmt>
  <rfmt sheetId="8" sqref="E12:E16">
    <dxf>
      <numFmt numFmtId="166" formatCode="0.000000"/>
    </dxf>
  </rfmt>
  <rfmt sheetId="8" sqref="E12:E16">
    <dxf>
      <numFmt numFmtId="167" formatCode="0.00000"/>
    </dxf>
  </rfmt>
  <rfmt sheetId="8" sqref="E12:E16">
    <dxf>
      <numFmt numFmtId="168" formatCode="0.0000"/>
    </dxf>
  </rfmt>
  <rfmt sheetId="8" sqref="E12:E16">
    <dxf>
      <numFmt numFmtId="169" formatCode="0.000"/>
    </dxf>
  </rfmt>
  <rfmt sheetId="8" sqref="E12:E16">
    <dxf>
      <numFmt numFmtId="2" formatCode="0.00"/>
    </dxf>
  </rfmt>
  <rfmt sheetId="8" sqref="E12:E16">
    <dxf>
      <numFmt numFmtId="170" formatCode="0.0"/>
    </dxf>
  </rfmt>
  <rm rId="430" sheetId="8" source="B14" destination="B16" sourceSheetId="8">
    <rfmt sheetId="8" sqref="B16" start="0" length="0">
      <dxf>
        <font>
          <b/>
          <sz val="10"/>
          <color theme="1"/>
          <name val="Arial"/>
          <scheme val="none"/>
        </font>
        <fill>
          <patternFill patternType="solid">
            <bgColor rgb="FFFF0000"/>
          </patternFill>
        </fill>
        <alignment horizontal="center" vertical="center" readingOrder="0"/>
        <border outline="0">
          <left style="thin">
            <color indexed="64"/>
          </left>
          <right style="thin">
            <color indexed="64"/>
          </right>
          <bottom style="thin">
            <color indexed="64"/>
          </bottom>
        </border>
      </dxf>
    </rfmt>
  </rm>
  <rfmt sheetId="8" sqref="B14" start="0" length="0">
    <dxf>
      <font>
        <b/>
        <sz val="10"/>
        <color theme="1"/>
        <name val="Arial"/>
        <scheme val="none"/>
      </font>
      <fill>
        <patternFill patternType="solid">
          <bgColor rgb="FFFF00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</border>
    </dxf>
  </rfmt>
  <rfmt sheetId="8" sqref="B15" start="0" length="0">
    <dxf>
      <border outline="0">
        <bottom/>
      </border>
    </dxf>
  </rfmt>
  <rcc rId="431" sId="8">
    <nc r="I20">
      <f>SUMIFS(Merged_JOEM!$Y$60:$Y$179, Merged_JOEM!$S$60:$S$179,Table!C13,Merged_JOEM!$E$60:$E$179,Check_List!$B$12)</f>
    </nc>
  </rcc>
  <rcc rId="432" sId="8">
    <nc r="I21">
      <f>SUMIFS(Merged_JOEM!$Y$60:$Y$179, Merged_JOEM!$S$60:$S$179,Table!C14,Merged_JOEM!$E$60:$E$179,Check_List!$B$12)</f>
    </nc>
  </rcc>
  <rcc rId="433" sId="8">
    <nc r="I22">
      <f>SUMIFS(Merged_JOEM!$Y$60:$Y$179, Merged_JOEM!$S$60:$S$179,Table!C15,Merged_JOEM!$E$60:$E$179,Check_List!$B$12)</f>
    </nc>
  </rcc>
  <rcc rId="434" sId="8">
    <nc r="I23">
      <f>SUMIFS(Merged_JOEM!$Y$60:$Y$179, Merged_JOEM!$S$60:$S$179,Table!C16,Merged_JOEM!$E$60:$E$179,Check_List!$B$12)</f>
    </nc>
  </rcc>
  <rcc rId="435" sId="8">
    <nc r="I24">
      <f>SUMIFS(Merged_JOEM!$Y$60:$Y$179, Merged_JOEM!$S$60:$S$179,Table!C17,Merged_JOEM!$E$60:$E$179,Check_List!$B$12)</f>
    </nc>
  </rcc>
  <rcc rId="436" sId="8">
    <nc r="I25">
      <f>SUMIFS(Merged_JOEM!$Y$60:$Y$179, Merged_JOEM!$S$60:$S$179,Table!C18,Merged_JOEM!$E$60:$E$179,Check_List!$B$12)</f>
    </nc>
  </rcc>
  <rcc rId="437" sId="8">
    <nc r="I26">
      <f>SUMIFS(Merged_JOEM!$Y$60:$Y$179, Merged_JOEM!$S$60:$S$179,Table!C19,Merged_JOEM!$E$60:$E$179,Check_List!$B$12)</f>
    </nc>
  </rcc>
  <rcc rId="438" sId="8">
    <nc r="I27">
      <f>SUMIFS(Merged_JOEM!$Y$60:$Y$179, Merged_JOEM!$S$60:$S$179,Table!C20,Merged_JOEM!$E$60:$E$179,Check_List!$B$12)</f>
    </nc>
  </rcc>
  <rcc rId="439" sId="8">
    <nc r="I28">
      <f>SUMIFS(Merged_JOEM!$Y$60:$Y$179, Merged_JOEM!$S$60:$S$179,Table!C21,Merged_JOEM!$E$60:$E$179,Check_List!$B$12)</f>
    </nc>
  </rcc>
  <rcc rId="440" sId="8">
    <nc r="I29">
      <f>SUMIFS(Merged_JOEM!$Y$60:$Y$179, Merged_JOEM!$S$60:$S$179,Table!C22,Merged_JOEM!$E$60:$E$179,Check_List!$B$12)</f>
    </nc>
  </rcc>
  <rcc rId="441" sId="8">
    <nc r="I30">
      <f>SUMIFS(Merged_JOEM!$Y$60:$Y$179, Merged_JOEM!$S$60:$S$179,Table!C23,Merged_JOEM!$E$60:$E$179,Check_List!$B$12)</f>
    </nc>
  </rcc>
  <rcc rId="442" sId="8">
    <nc r="I31">
      <f>SUMIFS(Merged_JOEM!$Y$60:$Y$179, Merged_JOEM!$S$60:$S$179,Table!C24,Merged_JOEM!$E$60:$E$179,Check_List!$B$12)</f>
    </nc>
  </rcc>
  <rcc rId="443" sId="8">
    <nc r="I32">
      <f>SUMIFS(Merged_JOEM!$Y$60:$Y$179, Merged_JOEM!$S$60:$S$179,Table!C25,Merged_JOEM!$E$60:$E$179,Check_List!$B$12)</f>
    </nc>
  </rcc>
  <rcc rId="444" sId="8">
    <nc r="I33">
      <f>SUMIFS(Merged_JOEM!$Y$60:$Y$179, Merged_JOEM!$S$60:$S$179,Table!C26,Merged_JOEM!$E$60:$E$179,Check_List!$B$12)</f>
    </nc>
  </rcc>
  <rcv guid="{7ECC2B8E-6A82-42F5-8AB0-4A51C54EA5EC}" action="delete"/>
  <rdn rId="0" localSheetId="1" customView="1" name="Z_7ECC2B8E_6A82_42F5_8AB0_4A51C54EA5EC_.wvu.FilterData" hidden="1" oldHidden="1">
    <formula>Merged_COEM!$A$59:$AN$316</formula>
    <oldFormula>Merged_COEM!$B$59:$AN$316</oldFormula>
  </rdn>
  <rdn rId="0" localSheetId="2" customView="1" name="Z_7ECC2B8E_6A82_42F5_8AB0_4A51C54EA5EC_.wvu.FilterData" hidden="1" oldHidden="1">
    <formula>Merged_JOEM!$B$59:$AN$179</formula>
    <oldFormula>Merged_JOEM!$B$59:$AN$179</oldFormula>
  </rdn>
  <rcv guid="{7ECC2B8E-6A82-42F5-8AB0-4A51C54EA5EC}" action="add"/>
</revisions>
</file>

<file path=xl/revisions/revisionLog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xfDxf="1" sqref="F25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447" sId="1">
    <nc r="F259" t="inlineStr">
      <is>
        <t>GEEA2_0-IB2-CSW-Deuterium-Development\iBoosterGen2\rb\as\mb\ib2\app\net_OBD_On\RBScl\src\Rcv\VFCBrake.c</t>
      </is>
    </nc>
  </rcc>
  <rcc rId="448" sId="1">
    <oc r="W259">
      <f>V259</f>
    </oc>
    <nc r="W259">
      <v>206</v>
    </nc>
  </rcc>
  <rfmt sheetId="1" sqref="W259">
    <dxf>
      <fill>
        <patternFill patternType="solid">
          <bgColor rgb="FFFFFF00"/>
        </patternFill>
      </fill>
    </dxf>
  </rfmt>
  <rcc rId="449" sId="1">
    <nc r="X259">
      <f>W259</f>
    </nc>
  </rcc>
  <rcc rId="450" sId="1">
    <nc r="Z259">
      <v>4</v>
    </nc>
  </rcc>
  <rcc rId="451" sId="1">
    <nc r="AA259" t="inlineStr">
      <is>
        <t>Ready for review</t>
      </is>
    </nc>
  </rcc>
  <rcc rId="452" sId="1" numFmtId="19">
    <nc r="AE259">
      <v>44008</v>
    </nc>
  </rcc>
  <rcc rId="453" sId="1" numFmtId="19">
    <nc r="AF259">
      <v>44008</v>
    </nc>
  </rcc>
  <rcc rId="454" sId="1">
    <nc r="AG259" t="inlineStr">
      <is>
        <t>OK</t>
      </is>
    </nc>
  </rcc>
  <rcc rId="455" sId="1" numFmtId="14">
    <nc r="AH259">
      <v>1</v>
    </nc>
  </rcc>
  <rcc rId="456" sId="1" numFmtId="14">
    <nc r="AI259">
      <v>1</v>
    </nc>
  </rcc>
  <rcc rId="457" sId="1" numFmtId="14">
    <nc r="AJ259">
      <v>1</v>
    </nc>
  </rcc>
  <rcc rId="458" sId="1">
    <nc r="AK259" t="inlineStr">
      <is>
        <t>None</t>
      </is>
    </nc>
  </rcc>
  <rcv guid="{C94451EF-7A3E-4D72-B5A4-3D1B193192CC}" action="delete"/>
  <rdn rId="0" localSheetId="1" customView="1" name="Z_C94451EF_7A3E_4D72_B5A4_3D1B193192CC_.wvu.FilterData" hidden="1" oldHidden="1">
    <formula>Merged_COEM!$B$59:$AN$316</formula>
    <oldFormula>Merged_COEM!$B$59:$AN$316</oldFormula>
  </rdn>
  <rdn rId="0" localSheetId="2" customView="1" name="Z_C94451EF_7A3E_4D72_B5A4_3D1B193192CC_.wvu.FilterData" hidden="1" oldHidden="1">
    <formula>Merged_JOEM!$B$59:$AN$158</formula>
    <oldFormula>Merged_JOEM!$B$59:$AN$158</oldFormula>
  </rdn>
  <rcv guid="{C94451EF-7A3E-4D72-B5A4-3D1B193192CC}" action="add"/>
</revisions>
</file>

<file path=xl/revisions/revisionLog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1" sId="8">
    <nc r="M21" t="inlineStr">
      <is>
        <t>EXTERNAL Nguyen Tai Hau (Ban Vien, RBVH/EPS45)</t>
      </is>
    </nc>
  </rcc>
  <rcc rId="462" sId="8">
    <nc r="M22" t="inlineStr">
      <is>
        <t>EXTERNAL Nguyen Duy Bang (Ban Vien, RBVH/EPS45)</t>
      </is>
    </nc>
  </rcc>
  <rcc rId="463" sId="8">
    <nc r="M23" t="inlineStr">
      <is>
        <t>EXTERNAL Luu Cong Dac (Ban Vien, RBVH/EPS45)</t>
      </is>
    </nc>
  </rcc>
  <rcc rId="464" sId="8">
    <nc r="M28" t="inlineStr">
      <is>
        <t>EXTERNAL Do Anh Huy (Ban Vien, RBVH/EPS45)</t>
      </is>
    </nc>
  </rcc>
  <rcc rId="465" sId="8">
    <nc r="M30" t="inlineStr">
      <is>
        <t>EXTERNAL Duong Chi Khang (Ban Vien, RBVH/EPS45)</t>
      </is>
    </nc>
  </rcc>
</revisions>
</file>

<file path=xl/revisions/revisionLog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Merged_COEM!$B$59:$AN$316</formula>
    <oldFormula>Merged_COEM!$B$59:$AN$316</oldFormula>
  </rdn>
  <rdn rId="0" localSheetId="2" customView="1" name="Z_3B3E6719_EACB_4D2C_89C1_05FFAB6020FD_.wvu.FilterData" hidden="1" oldHidden="1">
    <formula>Merged_JOEM!$B$59:$AN$158</formula>
    <oldFormula>Merged_JOEM!$B$59:$AN$158</oldFormula>
  </rdn>
  <rcv guid="{3B3E6719-EACB-4D2C-89C1-05FFAB6020FD}" action="add"/>
</revisions>
</file>

<file path=xl/revisions/revisionLog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W281">
    <dxf>
      <fill>
        <patternFill patternType="solid">
          <bgColor rgb="FFFF0000"/>
        </patternFill>
      </fill>
    </dxf>
  </rfmt>
  <rcc rId="468" sId="1">
    <nc r="X281">
      <f>W281</f>
    </nc>
  </rcc>
  <rcc rId="469" sId="1">
    <oc r="W281">
      <f>V281</f>
    </oc>
    <nc r="W281">
      <v>52</v>
    </nc>
  </rcc>
  <rcc rId="470" sId="1">
    <nc r="Z281">
      <v>1</v>
    </nc>
  </rcc>
  <rcc rId="471" sId="1">
    <nc r="AA281" t="inlineStr">
      <is>
        <t>Ready for review</t>
      </is>
    </nc>
  </rcc>
  <rcc rId="472" sId="1" numFmtId="19">
    <nc r="AE281">
      <v>44011</v>
    </nc>
  </rcc>
  <rcc rId="473" sId="1" numFmtId="19">
    <nc r="AF281">
      <v>44011</v>
    </nc>
  </rcc>
  <rcc rId="474" sId="1">
    <nc r="AG281" t="inlineStr">
      <is>
        <t>NG</t>
      </is>
    </nc>
  </rcc>
  <rcc rId="475" sId="1" numFmtId="14">
    <nc r="AH281">
      <v>0.66</v>
    </nc>
  </rcc>
  <rcc rId="476" sId="1" numFmtId="14">
    <nc r="AI281">
      <v>0.61</v>
    </nc>
  </rcc>
  <rcc rId="477" sId="1" numFmtId="14">
    <nc r="AJ281">
      <v>1</v>
    </nc>
  </rcc>
  <rcc rId="478" sId="1">
    <nc r="AK281" t="inlineStr">
      <is>
        <t>OPL</t>
      </is>
    </nc>
  </rcc>
  <rcc rId="479" sId="1" quotePrefix="1">
    <oc r="AL281" t="inlineStr">
      <is>
        <t>-</t>
      </is>
    </oc>
    <nc r="AL281" t="inlineStr">
      <is>
        <t>-can't cover function rba_BldrFlsDrv_Cfg_Write because pointer canCore_pvst is set to fix address.</t>
      </is>
    </nc>
  </rcc>
  <rcc rId="480" sId="1">
    <oc r="K261" t="inlineStr">
      <is>
        <t>Test: Auto, Cmt: Auto</t>
      </is>
    </oc>
    <nc r="K261" t="inlineStr">
      <is>
        <t>Test: Manual, Cmt: Auto</t>
      </is>
    </nc>
  </rcc>
  <rcft rId="303" sheetId="1"/>
  <rcv guid="{4E06BDBF-2CED-473B-850B-2A6C7311FF41}" action="delete"/>
  <rdn rId="0" localSheetId="1" customView="1" name="Z_4E06BDBF_2CED_473B_850B_2A6C7311FF41_.wvu.FilterData" hidden="1" oldHidden="1">
    <formula>Merged_COEM!$A$59:$AN$316</formula>
    <oldFormula>Merged_COEM!$A$59:$AN$316</oldFormula>
  </rdn>
  <rdn rId="0" localSheetId="2" customView="1" name="Z_4E06BDBF_2CED_473B_850B_2A6C7311FF41_.wvu.FilterData" hidden="1" oldHidden="1">
    <formula>Merged_JOEM!$B$59:$AN$179</formula>
    <oldFormula>Merged_JOEM!$B$59:$AN$179</oldFormula>
  </rdn>
  <rcv guid="{4E06BDBF-2CED-473B-850B-2A6C7311FF41}" action="add"/>
</revisions>
</file>

<file path=xl/revisions/revisionLog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3" sId="1">
    <nc r="X264">
      <f>W264</f>
    </nc>
  </rcc>
  <rcc rId="484" sId="1">
    <nc r="Z264">
      <v>0.5</v>
    </nc>
  </rcc>
  <rcc rId="485" sId="1">
    <nc r="AA264" t="inlineStr">
      <is>
        <t>Ready for review</t>
      </is>
    </nc>
  </rcc>
  <rcc rId="486" sId="1" numFmtId="19">
    <nc r="AE264">
      <v>44008</v>
    </nc>
  </rcc>
  <rcc rId="487" sId="1" numFmtId="19">
    <nc r="AF264">
      <v>44008</v>
    </nc>
  </rcc>
  <rcc rId="488" sId="1">
    <nc r="AG264" t="inlineStr">
      <is>
        <t>OK</t>
      </is>
    </nc>
  </rcc>
  <rcc rId="489" sId="1" numFmtId="14">
    <nc r="AH264">
      <v>1</v>
    </nc>
  </rcc>
  <rcc rId="490" sId="1" numFmtId="14">
    <nc r="AI264">
      <v>1</v>
    </nc>
  </rcc>
  <rcc rId="491" sId="1" numFmtId="14">
    <nc r="AJ264">
      <v>1</v>
    </nc>
  </rcc>
  <rcc rId="492" sId="1">
    <nc r="AK264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Merged_COEM!$A$59:$AN$316</formula>
    <oldFormula>Merged_COEM!$A$59:$AN$316</oldFormula>
  </rdn>
  <rdn rId="0" localSheetId="2" customView="1" name="Z_60D2C030_4E31_4E07_8E1C_44D2EE84B177_.wvu.FilterData" hidden="1" oldHidden="1">
    <formula>Merged_JOEM!$B$59:$AN$179</formula>
    <oldFormula>Merged_JOEM!$B$59:$AN$179</oldFormula>
  </rdn>
  <rcv guid="{60D2C030-4E31-4E07-8E1C-44D2EE84B177}" action="add"/>
</revisions>
</file>

<file path=xl/revisions/revisionLog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5" sId="1">
    <nc r="X282">
      <f>W282</f>
    </nc>
  </rcc>
  <rcc rId="496" sId="1">
    <nc r="Z282">
      <v>2.5</v>
    </nc>
  </rcc>
  <rcc rId="497" sId="1">
    <nc r="AA282" t="inlineStr">
      <is>
        <t>Ready for review</t>
      </is>
    </nc>
  </rcc>
  <rcc rId="498" sId="1" numFmtId="19">
    <nc r="AE282">
      <v>44011</v>
    </nc>
  </rcc>
  <rcc rId="499" sId="1" numFmtId="19">
    <nc r="AF282">
      <v>44011</v>
    </nc>
  </rcc>
  <rcc rId="500" sId="1">
    <nc r="AG282" t="inlineStr">
      <is>
        <t>OK</t>
      </is>
    </nc>
  </rcc>
  <rcc rId="501" sId="1" numFmtId="14">
    <nc r="AH282">
      <v>1</v>
    </nc>
  </rcc>
  <rcc rId="502" sId="1" numFmtId="14">
    <nc r="AI282">
      <v>1</v>
    </nc>
  </rcc>
  <rcc rId="503" sId="1" numFmtId="14">
    <nc r="AJ282">
      <v>1</v>
    </nc>
  </rcc>
  <rcc rId="504" sId="1">
    <nc r="AK282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Merged_COEM!$A$59:$AN$316</formula>
    <oldFormula>Merged_COEM!$A$59:$AN$316</oldFormula>
  </rdn>
  <rdn rId="0" localSheetId="2" customView="1" name="Z_4E06BDBF_2CED_473B_850B_2A6C7311FF41_.wvu.FilterData" hidden="1" oldHidden="1">
    <formula>Merged_JOEM!$B$59:$AN$179</formula>
    <oldFormula>Merged_JOEM!$B$59:$AN$179</oldFormula>
  </rdn>
  <rcv guid="{4E06BDBF-2CED-473B-850B-2A6C7311FF41}" action="add"/>
</revisions>
</file>

<file path=xl/revisions/revisionLog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7" sId="1">
    <oc r="K103" t="inlineStr">
      <is>
        <t>Test: Auto; Cmt: Manual</t>
      </is>
    </oc>
    <nc r="K103" t="inlineStr">
      <is>
        <t>Test: Manual; Cmt: Manual</t>
      </is>
    </nc>
  </rcc>
  <rcv guid="{4E06BDBF-2CED-473B-850B-2A6C7311FF41}" action="delete"/>
  <rdn rId="0" localSheetId="1" customView="1" name="Z_4E06BDBF_2CED_473B_850B_2A6C7311FF41_.wvu.FilterData" hidden="1" oldHidden="1">
    <formula>Merged_COEM!$A$59:$AN$316</formula>
    <oldFormula>Merged_COEM!$A$59:$AN$316</oldFormula>
  </rdn>
  <rdn rId="0" localSheetId="2" customView="1" name="Z_4E06BDBF_2CED_473B_850B_2A6C7311FF41_.wvu.FilterData" hidden="1" oldHidden="1">
    <formula>Merged_JOEM!$B$59:$AN$179</formula>
    <oldFormula>Merged_JOEM!$B$59:$AN$179</oldFormula>
  </rdn>
  <rcv guid="{4E06BDBF-2CED-473B-850B-2A6C7311FF41}" action="add"/>
</revisions>
</file>

<file path=xl/revisions/revisionLog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0" sId="1">
    <oc r="K105" t="inlineStr">
      <is>
        <t>Test: Auto; Cmt: Manual</t>
      </is>
    </oc>
    <nc r="K105" t="inlineStr">
      <is>
        <t>Test: Manual; Cmt: Manual</t>
      </is>
    </nc>
  </rcc>
  <rcv guid="{4E06BDBF-2CED-473B-850B-2A6C7311FF41}" action="delete"/>
  <rdn rId="0" localSheetId="1" customView="1" name="Z_4E06BDBF_2CED_473B_850B_2A6C7311FF41_.wvu.FilterData" hidden="1" oldHidden="1">
    <formula>Merged_COEM!$A$59:$AN$316</formula>
    <oldFormula>Merged_COEM!$A$59:$AN$316</oldFormula>
  </rdn>
  <rdn rId="0" localSheetId="2" customView="1" name="Z_4E06BDBF_2CED_473B_850B_2A6C7311FF41_.wvu.FilterData" hidden="1" oldHidden="1">
    <formula>Merged_JOEM!$B$59:$AN$179</formula>
    <oldFormula>Merged_JOEM!$B$59:$AN$179</oldFormula>
  </rdn>
  <rcv guid="{4E06BDBF-2CED-473B-850B-2A6C7311FF41}" action="add"/>
</revisions>
</file>

<file path=xl/revisions/revisionLog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3" sId="1">
    <oc r="K60" t="inlineStr">
      <is>
        <t>Test: Auto; Cmt: Auto</t>
      </is>
    </oc>
    <nc r="K60" t="inlineStr">
      <is>
        <t>Test: Manual; Cmt: Manual</t>
      </is>
    </nc>
  </rcc>
  <rcc rId="514" sId="1">
    <oc r="K61" t="inlineStr">
      <is>
        <t>Test: Auto; Cmt: Auto</t>
      </is>
    </oc>
    <nc r="K61" t="inlineStr">
      <is>
        <t>Test: Manual; Cmt: Manual</t>
      </is>
    </nc>
  </rcc>
  <rcc rId="515" sId="1">
    <oc r="K62" t="inlineStr">
      <is>
        <t>Test: Auto; Cmt: Auto</t>
      </is>
    </oc>
    <nc r="K62" t="inlineStr">
      <is>
        <t>Test: Manual; Cmt: Manual</t>
      </is>
    </nc>
  </rcc>
  <rcc rId="516" sId="1">
    <oc r="K88" t="inlineStr">
      <is>
        <t>Test: Auto; Cmt: Auto</t>
      </is>
    </oc>
    <nc r="K88" t="inlineStr">
      <is>
        <t>Test: Manual; Cmt: Manual</t>
      </is>
    </nc>
  </rcc>
  <rcv guid="{4E06BDBF-2CED-473B-850B-2A6C7311FF41}" action="delete"/>
  <rdn rId="0" localSheetId="1" customView="1" name="Z_4E06BDBF_2CED_473B_850B_2A6C7311FF41_.wvu.FilterData" hidden="1" oldHidden="1">
    <formula>Merged_COEM!$A$59:$AN$316</formula>
    <oldFormula>Merged_COEM!$A$59:$AN$316</oldFormula>
  </rdn>
  <rdn rId="0" localSheetId="2" customView="1" name="Z_4E06BDBF_2CED_473B_850B_2A6C7311FF41_.wvu.FilterData" hidden="1" oldHidden="1">
    <formula>Merged_JOEM!$B$59:$AN$179</formula>
    <oldFormula>Merged_JOEM!$B$59:$AN$179</oldFormula>
  </rdn>
  <rcv guid="{4E06BDBF-2CED-473B-850B-2A6C7311FF41}" action="add"/>
</revisions>
</file>

<file path=xl/revisions/revisionLog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9" sId="1">
    <oc r="K218" t="inlineStr">
      <is>
        <t>Test: Auto; Cmt: Auto</t>
      </is>
    </oc>
    <nc r="K218" t="inlineStr">
      <is>
        <t>Test: Manual; Cmt: Auto</t>
      </is>
    </nc>
  </rcc>
  <rcc rId="520" sId="1">
    <oc r="K219" t="inlineStr">
      <is>
        <t>Test: Auto; Cmt: Auto</t>
      </is>
    </oc>
    <nc r="K219" t="inlineStr">
      <is>
        <t>Test: Manual; Cmt: Auto</t>
      </is>
    </nc>
  </rcc>
  <rcc rId="521" sId="1">
    <oc r="K222" t="inlineStr">
      <is>
        <t>Test: Auto; Cmt: Auto</t>
      </is>
    </oc>
    <nc r="K222" t="inlineStr">
      <is>
        <t>Test: Manual; Cmt: Auto</t>
      </is>
    </nc>
  </rcc>
  <rcc rId="522" sId="1">
    <oc r="K224" t="inlineStr">
      <is>
        <t>Test: Auto; Cmt: Auto</t>
      </is>
    </oc>
    <nc r="K224" t="inlineStr">
      <is>
        <t>Test: Manual; Cmt: Auto</t>
      </is>
    </nc>
  </rcc>
  <rcc rId="523" sId="1">
    <oc r="K237" t="inlineStr">
      <is>
        <t>Test: Auto; Cmt: Auto</t>
      </is>
    </oc>
    <nc r="K237" t="inlineStr">
      <is>
        <t>Test: Manual; Cmt: Auto</t>
      </is>
    </nc>
  </rcc>
  <rcc rId="524" sId="1">
    <oc r="K261" t="inlineStr">
      <is>
        <t>Test: Manual, Cmt: Auto</t>
      </is>
    </oc>
    <nc r="K261" t="inlineStr">
      <is>
        <t>Test: Manual; Cmt: Auto</t>
      </is>
    </nc>
  </rcc>
  <rcv guid="{4E06BDBF-2CED-473B-850B-2A6C7311FF41}" action="delete"/>
  <rdn rId="0" localSheetId="1" customView="1" name="Z_4E06BDBF_2CED_473B_850B_2A6C7311FF41_.wvu.FilterData" hidden="1" oldHidden="1">
    <formula>Merged_COEM!$A$59:$AN$316</formula>
    <oldFormula>Merged_COEM!$A$59:$AN$316</oldFormula>
  </rdn>
  <rdn rId="0" localSheetId="2" customView="1" name="Z_4E06BDBF_2CED_473B_850B_2A6C7311FF41_.wvu.FilterData" hidden="1" oldHidden="1">
    <formula>Merged_JOEM!$B$59:$AN$179</formula>
    <oldFormula>Merged_JOEM!$B$59:$AN$179</oldFormula>
  </rdn>
  <rcv guid="{4E06BDBF-2CED-473B-850B-2A6C7311FF41}" action="add"/>
</revisions>
</file>

<file path=xl/revisions/revisionLog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7" sId="1">
    <oc r="K104" t="inlineStr">
      <is>
        <t>Test: Auto; Cmt: Manual</t>
      </is>
    </oc>
    <nc r="K104" t="inlineStr">
      <is>
        <t>Test: Manual; Cmt: Manual</t>
      </is>
    </nc>
  </rcc>
  <rcv guid="{4E06BDBF-2CED-473B-850B-2A6C7311FF41}" action="delete"/>
  <rdn rId="0" localSheetId="1" customView="1" name="Z_4E06BDBF_2CED_473B_850B_2A6C7311FF41_.wvu.FilterData" hidden="1" oldHidden="1">
    <formula>Merged_COEM!$A$59:$AN$316</formula>
    <oldFormula>Merged_COEM!$A$59:$AN$316</oldFormula>
  </rdn>
  <rdn rId="0" localSheetId="2" customView="1" name="Z_4E06BDBF_2CED_473B_850B_2A6C7311FF41_.wvu.FilterData" hidden="1" oldHidden="1">
    <formula>Merged_JOEM!$B$59:$AN$179</formula>
    <oldFormula>Merged_JOEM!$B$59:$AN$179</oldFormula>
  </rdn>
  <rcv guid="{4E06BDBF-2CED-473B-850B-2A6C7311FF41}" action="add"/>
</revisions>
</file>

<file path=xl/revisions/revisionLog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0" sId="1">
    <nc r="AA258" t="inlineStr">
      <is>
        <t>Ready for review</t>
      </is>
    </nc>
  </rcc>
  <rcc rId="531" sId="1">
    <nc r="X258">
      <f>W258</f>
    </nc>
  </rcc>
  <rcc rId="532" sId="1">
    <nc r="Z258">
      <v>2.2999999999999998</v>
    </nc>
  </rcc>
  <rcc rId="533" sId="1" numFmtId="19">
    <nc r="AE258">
      <v>44008</v>
    </nc>
  </rcc>
  <rcc rId="534" sId="1" numFmtId="19">
    <nc r="AF258">
      <v>44008</v>
    </nc>
  </rcc>
  <rcc rId="535" sId="1">
    <nc r="AG258" t="inlineStr">
      <is>
        <t>OK</t>
      </is>
    </nc>
  </rcc>
  <rcc rId="536" sId="1" numFmtId="14">
    <nc r="AH258">
      <v>1</v>
    </nc>
  </rcc>
  <rcc rId="537" sId="1" numFmtId="14">
    <nc r="AI258">
      <v>1</v>
    </nc>
  </rcc>
  <rcc rId="538" sId="1" numFmtId="14">
    <nc r="AJ258">
      <v>1</v>
    </nc>
  </rcc>
  <rcc rId="539" sId="1">
    <nc r="AK258" t="inlineStr">
      <is>
        <t>None</t>
      </is>
    </nc>
  </rcc>
  <rcv guid="{FECB4C41-27E8-4A22-AFB3-4F54CDD4960E}" action="delete"/>
  <rdn rId="0" localSheetId="1" customView="1" name="Z_FECB4C41_27E8_4A22_AFB3_4F54CDD4960E_.wvu.FilterData" hidden="1" oldHidden="1">
    <formula>Merged_COEM!$B$59:$AN$316</formula>
    <oldFormula>Merged_COEM!$B$59:$AN$316</oldFormula>
  </rdn>
  <rdn rId="0" localSheetId="2" customView="1" name="Z_FECB4C41_27E8_4A22_AFB3_4F54CDD4960E_.wvu.FilterData" hidden="1" oldHidden="1">
    <formula>Merged_JOEM!$B$59:$AN$158</formula>
    <oldFormula>Merged_JOEM!$B$59:$AN$158</oldFormula>
  </rdn>
  <rcv guid="{FECB4C41-27E8-4A22-AFB3-4F54CDD4960E}" action="add"/>
</revisions>
</file>

<file path=xl/revisions/revisionLog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2" sId="1">
    <nc r="X257">
      <f>W257</f>
    </nc>
  </rcc>
  <rcc rId="543" sId="1">
    <nc r="Z257">
      <v>1</v>
    </nc>
  </rcc>
  <rcc rId="544" sId="1">
    <nc r="AA257" t="inlineStr">
      <is>
        <t>Ready for review</t>
      </is>
    </nc>
  </rcc>
  <rcc rId="545" sId="1" numFmtId="19">
    <nc r="AE257">
      <v>44007</v>
    </nc>
  </rcc>
  <rcc rId="546" sId="1" numFmtId="19">
    <nc r="AF257">
      <v>44007</v>
    </nc>
  </rcc>
  <rcc rId="547" sId="1">
    <nc r="AG257" t="inlineStr">
      <is>
        <t>OK</t>
      </is>
    </nc>
  </rcc>
  <rcc rId="548" sId="1" numFmtId="14">
    <nc r="AH257">
      <v>1</v>
    </nc>
  </rcc>
  <rcc rId="549" sId="1" numFmtId="14">
    <nc r="AI257">
      <v>1</v>
    </nc>
  </rcc>
  <rcc rId="550" sId="1" numFmtId="14">
    <nc r="AJ257">
      <v>1</v>
    </nc>
  </rcc>
  <rcc rId="551" sId="1">
    <nc r="AK257" t="inlineStr">
      <is>
        <t>None</t>
      </is>
    </nc>
  </rcc>
  <rcv guid="{FECB4C41-27E8-4A22-AFB3-4F54CDD4960E}" action="delete"/>
  <rdn rId="0" localSheetId="1" customView="1" name="Z_FECB4C41_27E8_4A22_AFB3_4F54CDD4960E_.wvu.FilterData" hidden="1" oldHidden="1">
    <formula>Merged_COEM!$B$59:$AN$316</formula>
    <oldFormula>Merged_COEM!$B$59:$AN$316</oldFormula>
  </rdn>
  <rdn rId="0" localSheetId="2" customView="1" name="Z_FECB4C41_27E8_4A22_AFB3_4F54CDD4960E_.wvu.FilterData" hidden="1" oldHidden="1">
    <formula>Merged_JOEM!$B$59:$AN$158</formula>
    <oldFormula>Merged_JOEM!$B$59:$AN$158</oldFormula>
  </rdn>
  <rcv guid="{FECB4C41-27E8-4A22-AFB3-4F54CDD4960E}" action="add"/>
</revisions>
</file>

<file path=xl/revisions/revisionLog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4" sId="1" odxf="1" dxf="1" quotePrefix="1">
    <oc r="AH163">
      <v>1</v>
    </oc>
    <nc r="AH163" t="inlineStr">
      <is>
        <t>-</t>
      </is>
    </nc>
    <odxf>
      <numFmt numFmtId="14" formatCode="0.00%"/>
    </odxf>
    <ndxf>
      <numFmt numFmtId="0" formatCode="General"/>
    </ndxf>
  </rcc>
  <rcc rId="555" sId="1" odxf="1" dxf="1" quotePrefix="1">
    <oc r="AI163">
      <v>1</v>
    </oc>
    <nc r="AI163" t="inlineStr">
      <is>
        <t>-</t>
      </is>
    </nc>
    <odxf>
      <numFmt numFmtId="14" formatCode="0.00%"/>
    </odxf>
    <ndxf>
      <numFmt numFmtId="0" formatCode="General"/>
    </ndxf>
  </rcc>
  <rcc rId="556" sId="1" odxf="1" dxf="1" quotePrefix="1">
    <oc r="AJ163">
      <v>1</v>
    </oc>
    <nc r="AJ163" t="inlineStr">
      <is>
        <t>-</t>
      </is>
    </nc>
    <odxf>
      <numFmt numFmtId="14" formatCode="0.00%"/>
    </odxf>
    <ndxf>
      <numFmt numFmtId="0" formatCode="General"/>
    </ndxf>
  </rcc>
  <rcc rId="557" sId="1" quotePrefix="1">
    <oc r="AN163" t="inlineStr">
      <is>
        <t>-</t>
      </is>
    </oc>
    <nc r="AN163" t="inlineStr">
      <is>
        <t>No have function to test</t>
      </is>
    </nc>
  </rcc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Merged_JOEM!$B$59:$AN$158</formula>
    <oldFormula>Merged_JOEM!$B$59:$AN$179</oldFormula>
  </rdn>
  <rcv guid="{7E0EA425-A420-4443-B9E0-CDF0AA9E5D09}" action="add"/>
</revisions>
</file>

<file path=xl/revisions/revisionLog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0" sId="1">
    <oc r="AA110" t="inlineStr">
      <is>
        <t>Ready for review</t>
      </is>
    </oc>
    <nc r="AA110" t="inlineStr">
      <is>
        <t>Ready for PLC</t>
      </is>
    </nc>
  </rcc>
  <rcc rId="561" sId="1">
    <oc r="AA111" t="inlineStr">
      <is>
        <t>Ready for review</t>
      </is>
    </oc>
    <nc r="AA111" t="inlineStr">
      <is>
        <t>Ready for PLC</t>
      </is>
    </nc>
  </rcc>
  <rcc rId="562" sId="1">
    <oc r="AA112" t="inlineStr">
      <is>
        <t>Ready for review</t>
      </is>
    </oc>
    <nc r="AA112" t="inlineStr">
      <is>
        <t>Ready for PLC</t>
      </is>
    </nc>
  </rcc>
  <rcc rId="563" sId="1">
    <oc r="AA113" t="inlineStr">
      <is>
        <t>Ready for review</t>
      </is>
    </oc>
    <nc r="AA113" t="inlineStr">
      <is>
        <t>Ready for PLC</t>
      </is>
    </nc>
  </rcc>
  <rcc rId="564" sId="1">
    <oc r="AA114" t="inlineStr">
      <is>
        <t>Ready for review</t>
      </is>
    </oc>
    <nc r="AA114" t="inlineStr">
      <is>
        <t>Ready for PLC</t>
      </is>
    </nc>
  </rcc>
  <rcc rId="565" sId="1">
    <oc r="AA115" t="inlineStr">
      <is>
        <t>Ready for review</t>
      </is>
    </oc>
    <nc r="AA115" t="inlineStr">
      <is>
        <t>Ready for PLC</t>
      </is>
    </nc>
  </rcc>
  <rcc rId="566" sId="1">
    <oc r="AA116" t="inlineStr">
      <is>
        <t>Ready for review</t>
      </is>
    </oc>
    <nc r="AA116" t="inlineStr">
      <is>
        <t>Ready for PLC</t>
      </is>
    </nc>
  </rcc>
  <rcc rId="567" sId="1">
    <oc r="AA117" t="inlineStr">
      <is>
        <t>Ready for review</t>
      </is>
    </oc>
    <nc r="AA117" t="inlineStr">
      <is>
        <t>Ready for PLC</t>
      </is>
    </nc>
  </rcc>
  <rcc rId="568" sId="1">
    <oc r="AA118" t="inlineStr">
      <is>
        <t>Ready for review</t>
      </is>
    </oc>
    <nc r="AA118" t="inlineStr">
      <is>
        <t>Ready for PLC</t>
      </is>
    </nc>
  </rcc>
  <rcc rId="569" sId="1">
    <oc r="AA119" t="inlineStr">
      <is>
        <t>Ready for review</t>
      </is>
    </oc>
    <nc r="AA119" t="inlineStr">
      <is>
        <t>Ready for PLC</t>
      </is>
    </nc>
  </rcc>
  <rcc rId="570" sId="1">
    <oc r="AA120" t="inlineStr">
      <is>
        <t>Ready for review</t>
      </is>
    </oc>
    <nc r="AA120" t="inlineStr">
      <is>
        <t>Ready for PLC</t>
      </is>
    </nc>
  </rcc>
  <rcc rId="571" sId="1">
    <oc r="AA121" t="inlineStr">
      <is>
        <t>Ready for review</t>
      </is>
    </oc>
    <nc r="AA121" t="inlineStr">
      <is>
        <t>Ready for PLC</t>
      </is>
    </nc>
  </rcc>
  <rcc rId="572" sId="1">
    <oc r="AA122" t="inlineStr">
      <is>
        <t>Ready for review</t>
      </is>
    </oc>
    <nc r="AA122" t="inlineStr">
      <is>
        <t>Ready for PLC</t>
      </is>
    </nc>
  </rcc>
  <rcc rId="573" sId="1">
    <oc r="AA123" t="inlineStr">
      <is>
        <t>Ready for review</t>
      </is>
    </oc>
    <nc r="AA123" t="inlineStr">
      <is>
        <t>Ready for PLC</t>
      </is>
    </nc>
  </rcc>
  <rcc rId="574" sId="1">
    <oc r="AA124" t="inlineStr">
      <is>
        <t>Ready for review</t>
      </is>
    </oc>
    <nc r="AA124" t="inlineStr">
      <is>
        <t>Ready for PLC</t>
      </is>
    </nc>
  </rcc>
  <rcc rId="575" sId="1">
    <oc r="AA125" t="inlineStr">
      <is>
        <t>Ready for review</t>
      </is>
    </oc>
    <nc r="AA125" t="inlineStr">
      <is>
        <t>Ready for PLC</t>
      </is>
    </nc>
  </rcc>
  <rcc rId="576" sId="1">
    <oc r="AA126" t="inlineStr">
      <is>
        <t>Ready for review</t>
      </is>
    </oc>
    <nc r="AA126" t="inlineStr">
      <is>
        <t>Ready for PLC</t>
      </is>
    </nc>
  </rcc>
  <rcc rId="577" sId="1">
    <oc r="AA127" t="inlineStr">
      <is>
        <t>Ready for review</t>
      </is>
    </oc>
    <nc r="AA127" t="inlineStr">
      <is>
        <t>Ready for PLC</t>
      </is>
    </nc>
  </rcc>
  <rcc rId="578" sId="1">
    <oc r="AA128" t="inlineStr">
      <is>
        <t>Ready for review</t>
      </is>
    </oc>
    <nc r="AA128" t="inlineStr">
      <is>
        <t>Ready for PLC</t>
      </is>
    </nc>
  </rcc>
  <rcc rId="579" sId="1">
    <oc r="AA129" t="inlineStr">
      <is>
        <t>Ready for review</t>
      </is>
    </oc>
    <nc r="AA129" t="inlineStr">
      <is>
        <t>Ready for PLC</t>
      </is>
    </nc>
  </rcc>
  <rcc rId="580" sId="1">
    <oc r="AA130" t="inlineStr">
      <is>
        <t>Ready for review</t>
      </is>
    </oc>
    <nc r="AA130" t="inlineStr">
      <is>
        <t>Ready for PLC</t>
      </is>
    </nc>
  </rcc>
  <rcc rId="581" sId="1">
    <oc r="AA131" t="inlineStr">
      <is>
        <t>Ready for review</t>
      </is>
    </oc>
    <nc r="AA131" t="inlineStr">
      <is>
        <t>Ready for PLC</t>
      </is>
    </nc>
  </rcc>
  <rcc rId="582" sId="1">
    <oc r="AA132" t="inlineStr">
      <is>
        <t>Ready for review</t>
      </is>
    </oc>
    <nc r="AA132" t="inlineStr">
      <is>
        <t>Ready for PLC</t>
      </is>
    </nc>
  </rcc>
  <rcc rId="583" sId="1">
    <oc r="AA133" t="inlineStr">
      <is>
        <t>Ready for review</t>
      </is>
    </oc>
    <nc r="AA133" t="inlineStr">
      <is>
        <t>Ready for PLC</t>
      </is>
    </nc>
  </rcc>
  <rcc rId="584" sId="1">
    <oc r="AA134" t="inlineStr">
      <is>
        <t>Ready for review</t>
      </is>
    </oc>
    <nc r="AA134" t="inlineStr">
      <is>
        <t>Ready for PLC</t>
      </is>
    </nc>
  </rcc>
  <rcc rId="585" sId="1">
    <oc r="AA135" t="inlineStr">
      <is>
        <t>Ready for review</t>
      </is>
    </oc>
    <nc r="AA135" t="inlineStr">
      <is>
        <t>Ready for PLC</t>
      </is>
    </nc>
  </rcc>
  <rcc rId="586" sId="1">
    <oc r="AA136" t="inlineStr">
      <is>
        <t>Ready for review</t>
      </is>
    </oc>
    <nc r="AA136" t="inlineStr">
      <is>
        <t>Ready for PLC</t>
      </is>
    </nc>
  </rcc>
  <rcc rId="587" sId="1">
    <oc r="AA137" t="inlineStr">
      <is>
        <t>Ready for review</t>
      </is>
    </oc>
    <nc r="AA137" t="inlineStr">
      <is>
        <t>Ready for PLC</t>
      </is>
    </nc>
  </rcc>
  <rcc rId="588" sId="1">
    <oc r="AA138" t="inlineStr">
      <is>
        <t>Ready for review</t>
      </is>
    </oc>
    <nc r="AA138" t="inlineStr">
      <is>
        <t>Ready for PLC</t>
      </is>
    </nc>
  </rcc>
  <rcc rId="589" sId="1">
    <oc r="AA139" t="inlineStr">
      <is>
        <t>Ready for review</t>
      </is>
    </oc>
    <nc r="AA139" t="inlineStr">
      <is>
        <t>Ready for PLC</t>
      </is>
    </nc>
  </rcc>
  <rcc rId="590" sId="1">
    <oc r="AA140" t="inlineStr">
      <is>
        <t>Ready for review</t>
      </is>
    </oc>
    <nc r="AA140" t="inlineStr">
      <is>
        <t>Ready for PLC</t>
      </is>
    </nc>
  </rcc>
  <rcc rId="591" sId="1">
    <oc r="AA141" t="inlineStr">
      <is>
        <t>Ready for review</t>
      </is>
    </oc>
    <nc r="AA141" t="inlineStr">
      <is>
        <t>Ready for PLC</t>
      </is>
    </nc>
  </rcc>
  <rcc rId="592" sId="1">
    <oc r="AA142" t="inlineStr">
      <is>
        <t>Ready for review</t>
      </is>
    </oc>
    <nc r="AA142" t="inlineStr">
      <is>
        <t>Ready for PLC</t>
      </is>
    </nc>
  </rcc>
  <rcc rId="593" sId="1">
    <oc r="AA143" t="inlineStr">
      <is>
        <t>Ready for review</t>
      </is>
    </oc>
    <nc r="AA143" t="inlineStr">
      <is>
        <t>Ready for PLC</t>
      </is>
    </nc>
  </rcc>
  <rcc rId="594" sId="1">
    <oc r="AA144" t="inlineStr">
      <is>
        <t>Ready for review</t>
      </is>
    </oc>
    <nc r="AA144" t="inlineStr">
      <is>
        <t>Ready for PLC</t>
      </is>
    </nc>
  </rcc>
  <rcc rId="595" sId="1">
    <oc r="AA145" t="inlineStr">
      <is>
        <t>Ready for review</t>
      </is>
    </oc>
    <nc r="AA145" t="inlineStr">
      <is>
        <t>Ready for PLC</t>
      </is>
    </nc>
  </rcc>
  <rcc rId="596" sId="1">
    <oc r="AA146" t="inlineStr">
      <is>
        <t>Ready for review</t>
      </is>
    </oc>
    <nc r="AA146" t="inlineStr">
      <is>
        <t>Ready for PLC</t>
      </is>
    </nc>
  </rcc>
  <rcc rId="597" sId="1">
    <oc r="AA147" t="inlineStr">
      <is>
        <t>Ready for review</t>
      </is>
    </oc>
    <nc r="AA147" t="inlineStr">
      <is>
        <t>Ready for PLC</t>
      </is>
    </nc>
  </rcc>
  <rcc rId="598" sId="1">
    <oc r="AA148" t="inlineStr">
      <is>
        <t>Ready for review</t>
      </is>
    </oc>
    <nc r="AA148" t="inlineStr">
      <is>
        <t>Ready for PLC</t>
      </is>
    </nc>
  </rcc>
  <rcc rId="599" sId="1">
    <oc r="AA149" t="inlineStr">
      <is>
        <t>Ready for review</t>
      </is>
    </oc>
    <nc r="AA149" t="inlineStr">
      <is>
        <t>Ready for PLC</t>
      </is>
    </nc>
  </rcc>
  <rcc rId="600" sId="1">
    <oc r="AA150" t="inlineStr">
      <is>
        <t>Ready for review</t>
      </is>
    </oc>
    <nc r="AA150" t="inlineStr">
      <is>
        <t>Ready for PLC</t>
      </is>
    </nc>
  </rcc>
  <rcc rId="601" sId="1">
    <oc r="AA151" t="inlineStr">
      <is>
        <t>Ready for review</t>
      </is>
    </oc>
    <nc r="AA151" t="inlineStr">
      <is>
        <t>Ready for PLC</t>
      </is>
    </nc>
  </rcc>
  <rcc rId="602" sId="1">
    <oc r="AA152" t="inlineStr">
      <is>
        <t>Ready for review</t>
      </is>
    </oc>
    <nc r="AA152" t="inlineStr">
      <is>
        <t>Ready for PLC</t>
      </is>
    </nc>
  </rcc>
  <rcc rId="603" sId="1">
    <oc r="AA153" t="inlineStr">
      <is>
        <t>Ready for review</t>
      </is>
    </oc>
    <nc r="AA153" t="inlineStr">
      <is>
        <t>Ready for PLC</t>
      </is>
    </nc>
  </rcc>
  <rcc rId="604" sId="1">
    <oc r="AA154" t="inlineStr">
      <is>
        <t>Ready for review</t>
      </is>
    </oc>
    <nc r="AA154" t="inlineStr">
      <is>
        <t>Ready for PLC</t>
      </is>
    </nc>
  </rcc>
  <rcc rId="605" sId="1">
    <oc r="AA155" t="inlineStr">
      <is>
        <t>Ready for review</t>
      </is>
    </oc>
    <nc r="AA155" t="inlineStr">
      <is>
        <t>Ready for PLC</t>
      </is>
    </nc>
  </rcc>
  <rcc rId="606" sId="1">
    <oc r="AA156" t="inlineStr">
      <is>
        <t>Ready for review</t>
      </is>
    </oc>
    <nc r="AA156" t="inlineStr">
      <is>
        <t>Ready for PLC</t>
      </is>
    </nc>
  </rcc>
  <rcc rId="607" sId="1">
    <oc r="AA157" t="inlineStr">
      <is>
        <t>Ready for review</t>
      </is>
    </oc>
    <nc r="AA157" t="inlineStr">
      <is>
        <t>Ready for PLC</t>
      </is>
    </nc>
  </rcc>
  <rcc rId="608" sId="1">
    <oc r="AA158" t="inlineStr">
      <is>
        <t>Ready for review</t>
      </is>
    </oc>
    <nc r="AA158" t="inlineStr">
      <is>
        <t>Ready for PLC</t>
      </is>
    </nc>
  </rcc>
  <rcc rId="609" sId="1">
    <oc r="AA159" t="inlineStr">
      <is>
        <t>Ready for review</t>
      </is>
    </oc>
    <nc r="AA159" t="inlineStr">
      <is>
        <t>Ready for PLC</t>
      </is>
    </nc>
  </rcc>
  <rcc rId="610" sId="1">
    <oc r="AA160" t="inlineStr">
      <is>
        <t>Ready for review</t>
      </is>
    </oc>
    <nc r="AA160" t="inlineStr">
      <is>
        <t>Ready for PLC</t>
      </is>
    </nc>
  </rcc>
  <rcc rId="611" sId="1">
    <oc r="AA161" t="inlineStr">
      <is>
        <t>Ready for review</t>
      </is>
    </oc>
    <nc r="AA161" t="inlineStr">
      <is>
        <t>Ready for PLC</t>
      </is>
    </nc>
  </rcc>
  <rcc rId="612" sId="1">
    <oc r="AA162" t="inlineStr">
      <is>
        <t>Ready for review</t>
      </is>
    </oc>
    <nc r="AA162" t="inlineStr">
      <is>
        <t>Ready for PLC</t>
      </is>
    </nc>
  </rcc>
  <rcc rId="613" sId="1">
    <oc r="AA163" t="inlineStr">
      <is>
        <t>Ready for review</t>
      </is>
    </oc>
    <nc r="AA163" t="inlineStr">
      <is>
        <t>Ready for PLC</t>
      </is>
    </nc>
  </rcc>
  <rcc rId="614" sId="1">
    <oc r="AA164" t="inlineStr">
      <is>
        <t>Ready for review</t>
      </is>
    </oc>
    <nc r="AA164" t="inlineStr">
      <is>
        <t>Ready for PLC</t>
      </is>
    </nc>
  </rcc>
  <rcc rId="615" sId="1">
    <oc r="AA165" t="inlineStr">
      <is>
        <t>Ready for review</t>
      </is>
    </oc>
    <nc r="AA165" t="inlineStr">
      <is>
        <t>Ready for PLC</t>
      </is>
    </nc>
  </rcc>
  <rcc rId="616" sId="1">
    <oc r="AA166" t="inlineStr">
      <is>
        <t>Ready for review</t>
      </is>
    </oc>
    <nc r="AA166" t="inlineStr">
      <is>
        <t>Ready for PLC</t>
      </is>
    </nc>
  </rcc>
  <rcc rId="617" sId="1" numFmtId="19">
    <nc r="AB110">
      <v>44008</v>
    </nc>
  </rcc>
  <rcc rId="618" sId="1" numFmtId="19">
    <nc r="AB111">
      <v>44008</v>
    </nc>
  </rcc>
  <rcc rId="619" sId="1" numFmtId="19">
    <nc r="AB112">
      <v>44008</v>
    </nc>
  </rcc>
  <rcc rId="620" sId="1" numFmtId="19">
    <nc r="AB113">
      <v>44008</v>
    </nc>
  </rcc>
  <rcc rId="621" sId="1" numFmtId="19">
    <nc r="AB114">
      <v>44008</v>
    </nc>
  </rcc>
  <rcc rId="622" sId="1" numFmtId="19">
    <nc r="AB115">
      <v>44008</v>
    </nc>
  </rcc>
  <rcc rId="623" sId="1" numFmtId="19">
    <nc r="AB116">
      <v>44008</v>
    </nc>
  </rcc>
  <rcc rId="624" sId="1" numFmtId="19">
    <nc r="AB117">
      <v>44008</v>
    </nc>
  </rcc>
  <rcc rId="625" sId="1" numFmtId="19">
    <nc r="AB118">
      <v>44008</v>
    </nc>
  </rcc>
  <rcc rId="626" sId="1" numFmtId="19">
    <nc r="AB119">
      <v>44008</v>
    </nc>
  </rcc>
  <rcc rId="627" sId="1" numFmtId="19">
    <nc r="AB120">
      <v>44008</v>
    </nc>
  </rcc>
  <rcc rId="628" sId="1" numFmtId="19">
    <nc r="AB121">
      <v>44008</v>
    </nc>
  </rcc>
  <rcc rId="629" sId="1" numFmtId="19">
    <nc r="AB122">
      <v>44008</v>
    </nc>
  </rcc>
  <rcc rId="630" sId="1" numFmtId="19">
    <nc r="AB123">
      <v>44008</v>
    </nc>
  </rcc>
  <rcc rId="631" sId="1" numFmtId="19">
    <nc r="AB124">
      <v>44008</v>
    </nc>
  </rcc>
  <rcc rId="632" sId="1" numFmtId="19">
    <nc r="AB125">
      <v>44008</v>
    </nc>
  </rcc>
  <rcc rId="633" sId="1" numFmtId="19">
    <nc r="AB126">
      <v>44008</v>
    </nc>
  </rcc>
  <rcc rId="634" sId="1" numFmtId="19">
    <nc r="AB127">
      <v>44008</v>
    </nc>
  </rcc>
  <rcc rId="635" sId="1" numFmtId="19">
    <nc r="AB128">
      <v>44008</v>
    </nc>
  </rcc>
  <rcc rId="636" sId="1" numFmtId="19">
    <nc r="AB129">
      <v>44008</v>
    </nc>
  </rcc>
  <rcc rId="637" sId="1" numFmtId="19">
    <nc r="AB130">
      <v>44008</v>
    </nc>
  </rcc>
  <rcc rId="638" sId="1" numFmtId="19">
    <nc r="AB131">
      <v>44008</v>
    </nc>
  </rcc>
  <rcc rId="639" sId="1" numFmtId="19">
    <nc r="AB132">
      <v>44008</v>
    </nc>
  </rcc>
  <rcc rId="640" sId="1" numFmtId="19">
    <nc r="AB133">
      <v>44008</v>
    </nc>
  </rcc>
  <rcc rId="641" sId="1" numFmtId="19">
    <nc r="AB134">
      <v>44008</v>
    </nc>
  </rcc>
  <rcc rId="642" sId="1" numFmtId="19">
    <nc r="AB135">
      <v>44008</v>
    </nc>
  </rcc>
  <rcc rId="643" sId="1" numFmtId="19">
    <nc r="AB136">
      <v>44008</v>
    </nc>
  </rcc>
  <rcc rId="644" sId="1" numFmtId="19">
    <nc r="AB137">
      <v>44008</v>
    </nc>
  </rcc>
  <rcc rId="645" sId="1" numFmtId="19">
    <nc r="AB138">
      <v>44008</v>
    </nc>
  </rcc>
  <rcc rId="646" sId="1" numFmtId="19">
    <nc r="AB139">
      <v>44008</v>
    </nc>
  </rcc>
  <rcc rId="647" sId="1" numFmtId="19">
    <nc r="AB140">
      <v>44008</v>
    </nc>
  </rcc>
  <rcc rId="648" sId="1" numFmtId="19">
    <nc r="AB141">
      <v>44008</v>
    </nc>
  </rcc>
  <rcc rId="649" sId="1" numFmtId="19">
    <nc r="AB142">
      <v>44008</v>
    </nc>
  </rcc>
  <rcc rId="650" sId="1" numFmtId="19">
    <nc r="AB143">
      <v>44008</v>
    </nc>
  </rcc>
  <rcc rId="651" sId="1" numFmtId="19">
    <nc r="AB144">
      <v>44008</v>
    </nc>
  </rcc>
  <rcc rId="652" sId="1" numFmtId="19">
    <nc r="AB145">
      <v>44008</v>
    </nc>
  </rcc>
  <rcc rId="653" sId="1" numFmtId="19">
    <nc r="AB146">
      <v>44008</v>
    </nc>
  </rcc>
  <rcc rId="654" sId="1" numFmtId="19">
    <nc r="AB147">
      <v>44008</v>
    </nc>
  </rcc>
  <rcc rId="655" sId="1" numFmtId="19">
    <nc r="AB148">
      <v>44008</v>
    </nc>
  </rcc>
  <rcc rId="656" sId="1" numFmtId="19">
    <nc r="AB149">
      <v>44008</v>
    </nc>
  </rcc>
  <rcc rId="657" sId="1" numFmtId="19">
    <nc r="AB150">
      <v>44008</v>
    </nc>
  </rcc>
  <rcc rId="658" sId="1" numFmtId="19">
    <nc r="AB151">
      <v>44008</v>
    </nc>
  </rcc>
  <rcc rId="659" sId="1" numFmtId="19">
    <nc r="AB152">
      <v>44008</v>
    </nc>
  </rcc>
  <rcc rId="660" sId="1" numFmtId="19">
    <nc r="AB153">
      <v>44008</v>
    </nc>
  </rcc>
  <rcc rId="661" sId="1" numFmtId="19">
    <nc r="AB154">
      <v>44008</v>
    </nc>
  </rcc>
  <rcc rId="662" sId="1" numFmtId="19">
    <nc r="AB155">
      <v>44008</v>
    </nc>
  </rcc>
  <rcc rId="663" sId="1" numFmtId="19">
    <nc r="AB156">
      <v>44008</v>
    </nc>
  </rcc>
  <rcc rId="664" sId="1" numFmtId="19">
    <nc r="AB157">
      <v>44008</v>
    </nc>
  </rcc>
  <rcc rId="665" sId="1" numFmtId="19">
    <nc r="AB158">
      <v>44008</v>
    </nc>
  </rcc>
  <rcc rId="666" sId="1" numFmtId="19">
    <nc r="AB159">
      <v>44008</v>
    </nc>
  </rcc>
  <rcc rId="667" sId="1" numFmtId="19">
    <nc r="AB160">
      <v>44008</v>
    </nc>
  </rcc>
  <rcc rId="668" sId="1" numFmtId="19">
    <nc r="AB161">
      <v>44008</v>
    </nc>
  </rcc>
  <rcc rId="669" sId="1" numFmtId="19">
    <nc r="AB162">
      <v>44008</v>
    </nc>
  </rcc>
  <rcc rId="670" sId="1" numFmtId="19">
    <nc r="AB163">
      <v>44008</v>
    </nc>
  </rcc>
  <rcc rId="671" sId="1" numFmtId="19">
    <nc r="AB164">
      <v>44008</v>
    </nc>
  </rcc>
  <rcc rId="672" sId="1" numFmtId="19">
    <nc r="AB165">
      <v>44008</v>
    </nc>
  </rcc>
  <rcc rId="673" sId="1" numFmtId="19">
    <nc r="AB166">
      <v>44008</v>
    </nc>
  </rcc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Merged_JOEM!$B$59:$AN$158</formula>
    <oldFormula>Merged_JOEM!$B$59:$AN$158</oldFormula>
  </rdn>
  <rcv guid="{7E0EA425-A420-4443-B9E0-CDF0AA9E5D09}" action="add"/>
</revisions>
</file>

<file path=xl/revisions/revisionLog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76" sId="1" odxf="1" dxf="1" quotePrefix="1">
    <nc r="AM145" t="inlineStr">
      <is>
        <t>-</t>
      </is>
    </nc>
    <odxf/>
    <ndxf/>
  </rcc>
</revisions>
</file>

<file path=xl/revisions/revisionLog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77" sId="1">
    <oc r="K238" t="inlineStr">
      <is>
        <t>Test: Manual; Cmt: Auto</t>
      </is>
    </oc>
    <nc r="K238" t="inlineStr">
      <is>
        <t>Test: Auto; Cmt: Auto</t>
      </is>
    </nc>
  </rcc>
  <rcc rId="678" sId="1">
    <oc r="K241" t="inlineStr">
      <is>
        <t>Test: Manual; Cmt: Auto</t>
      </is>
    </oc>
    <nc r="K241" t="inlineStr">
      <is>
        <t>Test: Auto; Cmt: Auto</t>
      </is>
    </nc>
  </rcc>
  <rcc rId="679" sId="1">
    <oc r="K243" t="inlineStr">
      <is>
        <t>Test: Manual; Cmt: Auto</t>
      </is>
    </oc>
    <nc r="K243" t="inlineStr">
      <is>
        <t>Test: Auto; Cmt: Auto</t>
      </is>
    </nc>
  </rcc>
  <rcc rId="680" sId="1">
    <oc r="K246" t="inlineStr">
      <is>
        <t>Test: Manual; Cmt: Auto</t>
      </is>
    </oc>
    <nc r="K246" t="inlineStr">
      <is>
        <t>Test: Auto; Cmt: Auto</t>
      </is>
    </nc>
  </rcc>
  <rcc rId="681" sId="1">
    <oc r="I247" t="inlineStr">
      <is>
        <t xml:space="preserve">rba_BldrCmp_LogBlkHdl.c </t>
      </is>
    </oc>
    <nc r="I247" t="inlineStr">
      <is>
        <t>rba_BldrCmp_LogBlkHdl.c</t>
      </is>
    </nc>
  </rcc>
</revisions>
</file>

<file path=xl/revisions/revisionLog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82" sId="1">
    <oc r="K251" t="inlineStr">
      <is>
        <t>Test: Auto; Cmt: Auto</t>
      </is>
    </oc>
    <nc r="K251" t="inlineStr">
      <is>
        <t>Test: Manual; Cmt: Auto</t>
      </is>
    </nc>
  </rcc>
  <rcc rId="683" sId="1">
    <oc r="K257" t="inlineStr">
      <is>
        <t>Test: Auto; Cmt: Auto</t>
      </is>
    </oc>
    <nc r="K257" t="inlineStr">
      <is>
        <t>Test: Manual; Cmt: Auto</t>
      </is>
    </nc>
  </rcc>
  <rcc rId="684" sId="1">
    <oc r="K258" t="inlineStr">
      <is>
        <t>Test: Auto; Cmt: Auto</t>
      </is>
    </oc>
    <nc r="K258" t="inlineStr">
      <is>
        <t>Test: Manual; Cmt: Auto</t>
      </is>
    </nc>
  </rcc>
  <rcv guid="{FECB4C41-27E8-4A22-AFB3-4F54CDD4960E}" action="delete"/>
  <rdn rId="0" localSheetId="1" customView="1" name="Z_FECB4C41_27E8_4A22_AFB3_4F54CDD4960E_.wvu.FilterData" hidden="1" oldHidden="1">
    <formula>Merged_COEM!$B$59:$AN$316</formula>
    <oldFormula>Merged_COEM!$B$59:$AN$316</oldFormula>
  </rdn>
  <rdn rId="0" localSheetId="2" customView="1" name="Z_FECB4C41_27E8_4A22_AFB3_4F54CDD4960E_.wvu.FilterData" hidden="1" oldHidden="1">
    <formula>Merged_JOEM!$B$59:$AN$158</formula>
    <oldFormula>Merged_JOEM!$B$59:$AN$158</oldFormula>
  </rdn>
  <rcv guid="{FECB4C41-27E8-4A22-AFB3-4F54CDD4960E}" action="add"/>
</revisions>
</file>

<file path=xl/revisions/revisionLog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87" sId="1">
    <oc r="AA238" t="inlineStr">
      <is>
        <t>Ready for review</t>
      </is>
    </oc>
    <nc r="AA238" t="inlineStr">
      <is>
        <t>Ready for PLC</t>
      </is>
    </nc>
  </rcc>
  <rcc rId="688" sId="1">
    <oc r="AA239" t="inlineStr">
      <is>
        <t>Ready for review</t>
      </is>
    </oc>
    <nc r="AA239" t="inlineStr">
      <is>
        <t>Ready for PLC</t>
      </is>
    </nc>
  </rcc>
  <rcc rId="689" sId="1">
    <oc r="AA240" t="inlineStr">
      <is>
        <t>Ready for review</t>
      </is>
    </oc>
    <nc r="AA240" t="inlineStr">
      <is>
        <t>Ready for PLC</t>
      </is>
    </nc>
  </rcc>
  <rcc rId="690" sId="1">
    <oc r="AA241" t="inlineStr">
      <is>
        <t>Ready for review</t>
      </is>
    </oc>
    <nc r="AA241" t="inlineStr">
      <is>
        <t>Ready for PLC</t>
      </is>
    </nc>
  </rcc>
  <rcc rId="691" sId="1">
    <oc r="AA242" t="inlineStr">
      <is>
        <t>Ready for review</t>
      </is>
    </oc>
    <nc r="AA242" t="inlineStr">
      <is>
        <t>Ready for PLC</t>
      </is>
    </nc>
  </rcc>
  <rcc rId="692" sId="1">
    <oc r="AA243" t="inlineStr">
      <is>
        <t>Ready for review</t>
      </is>
    </oc>
    <nc r="AA243" t="inlineStr">
      <is>
        <t>Ready for PLC</t>
      </is>
    </nc>
  </rcc>
  <rcc rId="693" sId="1">
    <oc r="AA244" t="inlineStr">
      <is>
        <t>Ready for review</t>
      </is>
    </oc>
    <nc r="AA244" t="inlineStr">
      <is>
        <t>Ready for PLC</t>
      </is>
    </nc>
  </rcc>
  <rcc rId="694" sId="1">
    <oc r="AA245" t="inlineStr">
      <is>
        <t>Ready for review</t>
      </is>
    </oc>
    <nc r="AA245" t="inlineStr">
      <is>
        <t>Ready for PLC</t>
      </is>
    </nc>
  </rcc>
  <rcc rId="695" sId="1">
    <oc r="AA246" t="inlineStr">
      <is>
        <t>Ready for review</t>
      </is>
    </oc>
    <nc r="AA246" t="inlineStr">
      <is>
        <t>Ready for PLC</t>
      </is>
    </nc>
  </rcc>
  <rcc rId="696" sId="1">
    <oc r="AA247" t="inlineStr">
      <is>
        <t>Ready for review</t>
      </is>
    </oc>
    <nc r="AA247" t="inlineStr">
      <is>
        <t>Ready for PLC</t>
      </is>
    </nc>
  </rcc>
  <rcc rId="697" sId="1">
    <oc r="AA249" t="inlineStr">
      <is>
        <t>Ready for review</t>
      </is>
    </oc>
    <nc r="AA249" t="inlineStr">
      <is>
        <t>Ready for PLC</t>
      </is>
    </nc>
  </rcc>
  <rcc rId="698" sId="1">
    <oc r="AA250" t="inlineStr">
      <is>
        <t>Ready for review</t>
      </is>
    </oc>
    <nc r="AA250" t="inlineStr">
      <is>
        <t>Ready for PLC</t>
      </is>
    </nc>
  </rcc>
  <rcc rId="699" sId="1" numFmtId="19">
    <nc r="AB238">
      <v>44008</v>
    </nc>
  </rcc>
  <rcc rId="700" sId="1" numFmtId="19">
    <nc r="AB239">
      <v>44008</v>
    </nc>
  </rcc>
  <rcc rId="701" sId="1" numFmtId="19">
    <nc r="AB240">
      <v>44008</v>
    </nc>
  </rcc>
  <rcc rId="702" sId="1" numFmtId="19">
    <nc r="AB241">
      <v>44008</v>
    </nc>
  </rcc>
  <rcc rId="703" sId="1" numFmtId="19">
    <nc r="AB242">
      <v>44008</v>
    </nc>
  </rcc>
  <rcc rId="704" sId="1" numFmtId="19">
    <nc r="AB243">
      <v>44008</v>
    </nc>
  </rcc>
  <rcc rId="705" sId="1" numFmtId="19">
    <nc r="AB244">
      <v>44008</v>
    </nc>
  </rcc>
  <rcc rId="706" sId="1" numFmtId="19">
    <nc r="AB245">
      <v>44008</v>
    </nc>
  </rcc>
  <rcc rId="707" sId="1" numFmtId="19">
    <nc r="AB246">
      <v>44008</v>
    </nc>
  </rcc>
  <rcc rId="708" sId="1" numFmtId="19">
    <nc r="AB247">
      <v>44008</v>
    </nc>
  </rcc>
  <rcc rId="709" sId="1" numFmtId="19">
    <nc r="AB249">
      <v>44008</v>
    </nc>
  </rcc>
  <rcc rId="710" sId="1" numFmtId="19">
    <nc r="AB250">
      <v>44008</v>
    </nc>
  </rcc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Merged_JOEM!$B$59:$AN$158</formula>
    <oldFormula>Merged_JOEM!$B$59:$AN$158</oldFormula>
  </rdn>
  <rcv guid="{7E0EA425-A420-4443-B9E0-CDF0AA9E5D09}" action="add"/>
</revisions>
</file>

<file path=xl/revisions/revisionLog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259" start="0" length="2147483647">
    <dxf>
      <font>
        <b/>
      </font>
    </dxf>
  </rfmt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Merged_JOEM!$B$59:$AN$158</formula>
    <oldFormula>Merged_JOEM!$B$59:$AN$158</oldFormula>
  </rdn>
  <rcv guid="{7E0EA425-A420-4443-B9E0-CDF0AA9E5D09}" action="add"/>
</revisions>
</file>

<file path=xl/revisions/revisionLog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15" sId="1">
    <oc r="K259" t="inlineStr">
      <is>
        <t>Test: Manual; Cmt: Auto</t>
      </is>
    </oc>
    <nc r="K259" t="inlineStr">
      <is>
        <t>Test: Auto; Cmt: Auto</t>
      </is>
    </nc>
  </rcc>
  <rcc rId="716" sId="1">
    <oc r="K260" t="inlineStr">
      <is>
        <t>Test: Manual; Cmt: Auto</t>
      </is>
    </oc>
    <nc r="K260" t="inlineStr">
      <is>
        <t>Test: Auto; Cmt: Auto</t>
      </is>
    </nc>
  </rcc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Merged_JOEM!$B$59:$AN$158</formula>
    <oldFormula>Merged_JOEM!$B$59:$AN$158</oldFormula>
  </rdn>
  <rcv guid="{7E0EA425-A420-4443-B9E0-CDF0AA9E5D09}" action="add"/>
</revisions>
</file>

<file path=xl/revisions/revisionLog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19" sId="1">
    <oc r="AA258" t="inlineStr">
      <is>
        <t>Ready for review</t>
      </is>
    </oc>
    <nc r="AA258" t="inlineStr">
      <is>
        <t>Ready for PLC</t>
      </is>
    </nc>
  </rcc>
  <rcc rId="720" sId="1">
    <oc r="AA259" t="inlineStr">
      <is>
        <t>Ready for review</t>
      </is>
    </oc>
    <nc r="AA259" t="inlineStr">
      <is>
        <t>Ready for PLC</t>
      </is>
    </nc>
  </rcc>
  <rcc rId="721" sId="1">
    <oc r="AA260" t="inlineStr">
      <is>
        <t>Ready for review</t>
      </is>
    </oc>
    <nc r="AA260" t="inlineStr">
      <is>
        <t>Ready for PLC</t>
      </is>
    </nc>
  </rcc>
  <rcc rId="722" sId="1" numFmtId="19">
    <nc r="AB258">
      <v>44008</v>
    </nc>
  </rcc>
  <rcc rId="723" sId="1" numFmtId="19">
    <nc r="AB259">
      <v>44008</v>
    </nc>
  </rcc>
  <rcc rId="724" sId="1" numFmtId="19">
    <nc r="AB260">
      <v>44008</v>
    </nc>
  </rcc>
  <rcc rId="725" sId="1" numFmtId="19">
    <oc r="AD254">
      <v>44008</v>
    </oc>
    <nc r="AD254">
      <v>44011</v>
    </nc>
  </rcc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Merged_JOEM!$B$59:$AN$158</formula>
    <oldFormula>Merged_JOEM!$B$59:$AN$158</oldFormula>
  </rdn>
  <rcv guid="{7E0EA425-A420-4443-B9E0-CDF0AA9E5D09}" action="add"/>
</revisions>
</file>

<file path=xl/revisions/revisionLog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28" sId="1">
    <oc r="AA251" t="inlineStr">
      <is>
        <t>Ready for review</t>
      </is>
    </oc>
    <nc r="AA251" t="inlineStr">
      <is>
        <t>Ready for PLC</t>
      </is>
    </nc>
  </rcc>
  <rcc rId="729" sId="1" numFmtId="19">
    <nc r="AB251">
      <v>44008</v>
    </nc>
  </rcc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Merged_JOEM!$B$59:$AN$158</formula>
    <oldFormula>Merged_JOEM!$B$59:$AN$158</oldFormula>
  </rdn>
  <rcv guid="{7E0EA425-A420-4443-B9E0-CDF0AA9E5D09}" action="add"/>
</revisions>
</file>

<file path=xl/revisions/revisionLog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Merged_JOEM!$B$59:$AN$158</formula>
    <oldFormula>Merged_JOEM!$B$59:$AN$158</oldFormula>
  </rdn>
  <rcv guid="{7E0EA425-A420-4443-B9E0-CDF0AA9E5D09}" action="add"/>
</revisions>
</file>

<file path=xl/revisions/revisionLog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Merged_JOEM!$B$59:$AN$158</formula>
    <oldFormula>Merged_JOEM!$B$59:$AN$158</oldFormula>
  </rdn>
  <rcv guid="{7E0EA425-A420-4443-B9E0-CDF0AA9E5D09}" action="add"/>
</revisions>
</file>

<file path=xl/revisions/revisionLog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Merged_JOEM!$B$59:$AN$158</formula>
    <oldFormula>Merged_JOEM!$B$59:$AN$158</oldFormula>
  </rdn>
  <rcv guid="{7E0EA425-A420-4443-B9E0-CDF0AA9E5D09}" action="add"/>
</revisions>
</file>

<file path=xl/revisions/revisionLog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8" sId="1">
    <nc r="X293">
      <f>W293</f>
    </nc>
  </rcc>
  <rcc rId="739" sId="1">
    <nc r="Z293">
      <v>1</v>
    </nc>
  </rcc>
  <rcc rId="740" sId="1" numFmtId="19">
    <nc r="AE293">
      <v>44008</v>
    </nc>
  </rcc>
  <rcc rId="741" sId="1" numFmtId="19">
    <nc r="AF293">
      <v>44008</v>
    </nc>
  </rcc>
  <rcc rId="742" sId="1">
    <nc r="AG293" t="inlineStr">
      <is>
        <t>OK</t>
      </is>
    </nc>
  </rcc>
  <rcc rId="743" sId="1" numFmtId="14">
    <nc r="AH293">
      <v>1</v>
    </nc>
  </rcc>
  <rcc rId="744" sId="1" numFmtId="14">
    <nc r="AI293">
      <v>1</v>
    </nc>
  </rcc>
  <rcc rId="745" sId="1" numFmtId="14">
    <nc r="AJ293">
      <v>1</v>
    </nc>
  </rcc>
  <rcc rId="746" sId="1">
    <nc r="AK293" t="inlineStr">
      <is>
        <t>None</t>
      </is>
    </nc>
  </rcc>
  <rcv guid="{970EE037-F5E5-47AF-896A-0F6222879EBC}" action="delete"/>
  <rdn rId="0" localSheetId="1" customView="1" name="Z_970EE037_F5E5_47AF_896A_0F6222879EBC_.wvu.FilterData" hidden="1" oldHidden="1">
    <formula>Merged_COEM!$B$59:$AN$316</formula>
    <oldFormula>Merged_COEM!$B$59:$AN$316</oldFormula>
  </rdn>
  <rdn rId="0" localSheetId="2" customView="1" name="Z_970EE037_F5E5_47AF_896A_0F6222879EBC_.wvu.FilterData" hidden="1" oldHidden="1">
    <formula>Merged_JOEM!$B$59:$AN$158</formula>
    <oldFormula>Merged_JOEM!$B$59:$AN$158</oldFormula>
  </rdn>
  <rcv guid="{970EE037-F5E5-47AF-896A-0F6222879EBC}" action="add"/>
</revisions>
</file>

<file path=xl/revisions/revisionLog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Merged_COEM!$B$59:$AN$316</formula>
    <oldFormula>Merged_COEM!$B$59:$AN$316</oldFormula>
  </rdn>
  <rdn rId="0" localSheetId="2" customView="1" name="Z_FECB4C41_27E8_4A22_AFB3_4F54CDD4960E_.wvu.FilterData" hidden="1" oldHidden="1">
    <formula>Merged_JOEM!$B$59:$AN$158</formula>
    <oldFormula>Merged_JOEM!$B$59:$AN$158</oldFormula>
  </rdn>
  <rcv guid="{FECB4C41-27E8-4A22-AFB3-4F54CDD4960E}" action="add"/>
</revisions>
</file>

<file path=xl/revisions/revisionLog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Merged_COEM!$B$59:$AN$316</formula>
    <oldFormula>Merged_COEM!$B$59:$AN$316</oldFormula>
  </rdn>
  <rdn rId="0" localSheetId="2" customView="1" name="Z_970EE037_F5E5_47AF_896A_0F6222879EBC_.wvu.FilterData" hidden="1" oldHidden="1">
    <formula>Merged_JOEM!$B$59:$AN$158</formula>
    <oldFormula>Merged_JOEM!$B$59:$AN$158</oldFormula>
  </rdn>
  <rcv guid="{970EE037-F5E5-47AF-896A-0F6222879EBC}" action="add"/>
</revisions>
</file>

<file path=xl/revisions/revisionLog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53" sId="8">
    <oc r="I20">
      <f>SUMIFS(Merged_JOEM!$Y$60:$Y$179, Merged_JOEM!$S$60:$S$179,Table!C13,Merged_JOEM!$E$60:$E$179,Check_List!$B$12)</f>
    </oc>
    <nc r="I20">
      <f>SUMIFS(Merged_JOEM!$Y$60:$Y$179, Merged_JOEM!$E$60:$E$179, Check_List!$B$12,Merged_JOEM!$S$60:$S$179,Table!C13)</f>
    </nc>
  </rcc>
  <rcc rId="754" sId="8">
    <oc r="I21">
      <f>SUMIFS(Merged_JOEM!$Y$60:$Y$179, Merged_JOEM!$S$60:$S$179,Table!C14,Merged_JOEM!$E$60:$E$179,Check_List!$B$12)</f>
    </oc>
    <nc r="I21">
      <f>SUMIFS(Merged_JOEM!$Y$60:$Y$179, Merged_JOEM!$E$60:$E$179, Check_List!$B$12,Merged_JOEM!$S$60:$S$179,Table!C14)</f>
    </nc>
  </rcc>
  <rcc rId="755" sId="8">
    <oc r="I22">
      <f>SUMIFS(Merged_JOEM!$Y$60:$Y$179, Merged_JOEM!$S$60:$S$179,Table!C15,Merged_JOEM!$E$60:$E$179,Check_List!$B$12)</f>
    </oc>
    <nc r="I22">
      <f>SUMIFS(Merged_JOEM!$Y$60:$Y$179, Merged_JOEM!$E$60:$E$179, Check_List!$B$12,Merged_JOEM!$S$60:$S$179,Table!C15)</f>
    </nc>
  </rcc>
  <rcc rId="756" sId="8">
    <oc r="I23">
      <f>SUMIFS(Merged_JOEM!$Y$60:$Y$179, Merged_JOEM!$S$60:$S$179,Table!C16,Merged_JOEM!$E$60:$E$179,Check_List!$B$12)</f>
    </oc>
    <nc r="I23">
      <f>SUMIFS(Merged_JOEM!$Y$60:$Y$179, Merged_JOEM!$E$60:$E$179, Check_List!$B$12,Merged_JOEM!$S$60:$S$179,Table!C16)</f>
    </nc>
  </rcc>
  <rcc rId="757" sId="8">
    <oc r="I24">
      <f>SUMIFS(Merged_JOEM!$Y$60:$Y$179, Merged_JOEM!$S$60:$S$179,Table!C17,Merged_JOEM!$E$60:$E$179,Check_List!$B$12)</f>
    </oc>
    <nc r="I24">
      <f>SUMIFS(Merged_JOEM!$Y$60:$Y$179, Merged_JOEM!$E$60:$E$179, Check_List!$B$12,Merged_JOEM!$S$60:$S$179,Table!C17)</f>
    </nc>
  </rcc>
  <rcc rId="758" sId="8">
    <oc r="I25">
      <f>SUMIFS(Merged_JOEM!$Y$60:$Y$179, Merged_JOEM!$S$60:$S$179,Table!C18,Merged_JOEM!$E$60:$E$179,Check_List!$B$12)</f>
    </oc>
    <nc r="I25">
      <f>SUMIFS(Merged_JOEM!$Y$60:$Y$179, Merged_JOEM!$E$60:$E$179, Check_List!$B$12,Merged_JOEM!$S$60:$S$179,Table!C18)</f>
    </nc>
  </rcc>
  <rcc rId="759" sId="8">
    <oc r="I26">
      <f>SUMIFS(Merged_JOEM!$Y$60:$Y$179, Merged_JOEM!$S$60:$S$179,Table!C19,Merged_JOEM!$E$60:$E$179,Check_List!$B$12)</f>
    </oc>
    <nc r="I26">
      <f>SUMIFS(Merged_JOEM!$Y$60:$Y$179, Merged_JOEM!$E$60:$E$179, Check_List!$B$12,Merged_JOEM!$S$60:$S$179,Table!C19)</f>
    </nc>
  </rcc>
  <rcc rId="760" sId="8">
    <oc r="I27">
      <f>SUMIFS(Merged_JOEM!$Y$60:$Y$179, Merged_JOEM!$S$60:$S$179,Table!C20,Merged_JOEM!$E$60:$E$179,Check_List!$B$12)</f>
    </oc>
    <nc r="I27">
      <f>SUMIFS(Merged_JOEM!$Y$60:$Y$179, Merged_JOEM!$E$60:$E$179, Check_List!$B$12,Merged_JOEM!$S$60:$S$179,Table!C20)</f>
    </nc>
  </rcc>
  <rcc rId="761" sId="8">
    <oc r="I28">
      <f>SUMIFS(Merged_JOEM!$Y$60:$Y$179, Merged_JOEM!$S$60:$S$179,Table!C21,Merged_JOEM!$E$60:$E$179,Check_List!$B$12)</f>
    </oc>
    <nc r="I28">
      <f>SUMIFS(Merged_JOEM!$Y$60:$Y$179, Merged_JOEM!$E$60:$E$179, Check_List!$B$12,Merged_JOEM!$S$60:$S$179,Table!C21)</f>
    </nc>
  </rcc>
  <rcc rId="762" sId="8">
    <oc r="I29">
      <f>SUMIFS(Merged_JOEM!$Y$60:$Y$179, Merged_JOEM!$S$60:$S$179,Table!C22,Merged_JOEM!$E$60:$E$179,Check_List!$B$12)</f>
    </oc>
    <nc r="I29">
      <f>SUMIFS(Merged_JOEM!$Y$60:$Y$179, Merged_JOEM!$E$60:$E$179, Check_List!$B$12,Merged_JOEM!$S$60:$S$179,Table!C22)</f>
    </nc>
  </rcc>
  <rcc rId="763" sId="8">
    <oc r="I30">
      <f>SUMIFS(Merged_JOEM!$Y$60:$Y$179, Merged_JOEM!$S$60:$S$179,Table!C23,Merged_JOEM!$E$60:$E$179,Check_List!$B$12)</f>
    </oc>
    <nc r="I30">
      <f>SUMIFS(Merged_JOEM!$Y$60:$Y$179, Merged_JOEM!$E$60:$E$179, Check_List!$B$12,Merged_JOEM!$S$60:$S$179,Table!C23)</f>
    </nc>
  </rcc>
  <rcc rId="764" sId="8">
    <oc r="I31">
      <f>SUMIFS(Merged_JOEM!$Y$60:$Y$179, Merged_JOEM!$S$60:$S$179,Table!C24,Merged_JOEM!$E$60:$E$179,Check_List!$B$12)</f>
    </oc>
    <nc r="I31">
      <f>SUMIFS(Merged_JOEM!$Y$60:$Y$179, Merged_JOEM!$E$60:$E$179, Check_List!$B$12,Merged_JOEM!$S$60:$S$179,Table!C24)</f>
    </nc>
  </rcc>
  <rcc rId="765" sId="8">
    <oc r="I32">
      <f>SUMIFS(Merged_JOEM!$Y$60:$Y$179, Merged_JOEM!$S$60:$S$179,Table!C25,Merged_JOEM!$E$60:$E$179,Check_List!$B$12)</f>
    </oc>
    <nc r="I32">
      <f>SUMIFS(Merged_JOEM!$Y$60:$Y$179, Merged_JOEM!$E$60:$E$179, Check_List!$B$12,Merged_JOEM!$S$60:$S$179,Table!C25)</f>
    </nc>
  </rcc>
  <rcc rId="766" sId="8">
    <oc r="I33">
      <f>SUMIFS(Merged_JOEM!$Y$60:$Y$179, Merged_JOEM!$S$60:$S$179,Table!C26,Merged_JOEM!$E$60:$E$179,Check_List!$B$12)</f>
    </oc>
    <nc r="I33">
      <f>SUMIFS(Merged_JOEM!$Y$60:$Y$179, Merged_JOEM!$E$60:$E$179, Check_List!$B$12,Merged_JOEM!$S$60:$S$179,Table!C26)</f>
    </nc>
  </rcc>
  <rcc rId="767" sId="2">
    <nc r="X142">
      <f>W142</f>
    </nc>
  </rcc>
  <rcc rId="768" sId="2">
    <nc r="AA142" t="inlineStr">
      <is>
        <t>Ready for review</t>
      </is>
    </nc>
  </rcc>
  <rcc rId="769" sId="2">
    <nc r="X60">
      <f>W60</f>
    </nc>
  </rcc>
  <rcc rId="770" sId="2">
    <nc r="X62">
      <f>W62</f>
    </nc>
  </rcc>
  <rcc rId="771" sId="2">
    <nc r="AA60" t="inlineStr">
      <is>
        <t>Ready for review</t>
      </is>
    </nc>
  </rcc>
  <rcc rId="772" sId="2">
    <nc r="AA62" t="inlineStr">
      <is>
        <t>Ready for review</t>
      </is>
    </nc>
  </rcc>
  <rcc rId="773" sId="5" quotePrefix="1">
    <oc r="D13" t="inlineStr">
      <is>
        <t>- Get assignment phase 1: 6/19/2020 =&gt; Complete 6/26/2020???</t>
      </is>
    </oc>
    <nc r="D13" t="inlineStr">
      <is>
        <t>- Get assignment phase 1: 6/19/2020 =&gt; Complete 6/26/2020</t>
      </is>
    </nc>
  </rcc>
  <rcc rId="774" sId="5" numFmtId="19">
    <oc r="H4">
      <v>43977</v>
    </oc>
    <nc r="H4">
      <v>44008</v>
    </nc>
  </rcc>
  <rcc rId="775" sId="5" numFmtId="19">
    <oc r="H5">
      <v>43977</v>
    </oc>
    <nc r="H5">
      <v>44008</v>
    </nc>
  </rcc>
  <rcc rId="776" sId="5" numFmtId="19">
    <oc r="F4">
      <v>43962</v>
    </oc>
    <nc r="F4">
      <v>44004</v>
    </nc>
  </rcc>
  <rcc rId="777" sId="5" numFmtId="19">
    <oc r="F5">
      <v>43962</v>
    </oc>
    <nc r="F5">
      <v>44004</v>
    </nc>
  </rcc>
  <rcv guid="{7ECC2B8E-6A82-42F5-8AB0-4A51C54EA5EC}" action="delete"/>
  <rdn rId="0" localSheetId="1" customView="1" name="Z_7ECC2B8E_6A82_42F5_8AB0_4A51C54EA5EC_.wvu.FilterData" hidden="1" oldHidden="1">
    <formula>Merged_COEM!$A$59:$AN$316</formula>
    <oldFormula>Merged_COEM!$A$59:$AN$316</oldFormula>
  </rdn>
  <rdn rId="0" localSheetId="2" customView="1" name="Z_7ECC2B8E_6A82_42F5_8AB0_4A51C54EA5EC_.wvu.FilterData" hidden="1" oldHidden="1">
    <formula>Merged_JOEM!$B$59:$AN$179</formula>
    <oldFormula>Merged_JOEM!$B$59:$AN$179</oldFormula>
  </rdn>
  <rcv guid="{7ECC2B8E-6A82-42F5-8AB0-4A51C54EA5EC}" action="add"/>
</revisions>
</file>

<file path=xl/revisions/revisionLog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255">
    <dxf>
      <fill>
        <patternFill patternType="none">
          <bgColor auto="1"/>
        </patternFill>
      </fill>
    </dxf>
  </rfmt>
  <rcv guid="{89C03E1E-B6A8-49A1-B29C-5DC4FAB2FBC6}" action="delete"/>
  <rdn rId="0" localSheetId="1" customView="1" name="Z_89C03E1E_B6A8_49A1_B29C_5DC4FAB2FBC6_.wvu.FilterData" hidden="1" oldHidden="1">
    <formula>Merged_COEM!$A$59:$AN$316</formula>
    <oldFormula>Merged_COEM!$A$59:$AN$316</oldFormula>
  </rdn>
  <rdn rId="0" localSheetId="2" customView="1" name="Z_89C03E1E_B6A8_49A1_B29C_5DC4FAB2FBC6_.wvu.FilterData" hidden="1" oldHidden="1">
    <formula>Merged_JOEM!$B$59:$AN$158</formula>
    <oldFormula>Merged_JOEM!$B$59:$AN$158</oldFormula>
  </rdn>
  <rcv guid="{89C03E1E-B6A8-49A1-B29C-5DC4FAB2FBC6}" action="add"/>
</revisions>
</file>

<file path=xl/revisions/revisionLog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2E8CE38-D15E-4374-89B2-69D9421C4465}" action="delete"/>
  <rdn rId="0" localSheetId="1" customView="1" name="Z_A2E8CE38_D15E_4374_89B2_69D9421C4465_.wvu.FilterData" hidden="1" oldHidden="1">
    <formula>Merged_COEM!$B$59:$AN$316</formula>
    <oldFormula>Merged_COEM!$B$59:$AN$316</oldFormula>
  </rdn>
  <rdn rId="0" localSheetId="2" customView="1" name="Z_A2E8CE38_D15E_4374_89B2_69D9421C4465_.wvu.FilterData" hidden="1" oldHidden="1">
    <formula>Merged_JOEM!$B$59:$AN$158</formula>
    <oldFormula>Merged_JOEM!$B$59:$AN$158</oldFormula>
  </rdn>
  <rcv guid="{A2E8CE38-D15E-4374-89B2-69D9421C4465}" action="add"/>
</revisions>
</file>

<file path=xl/revisions/revisionLog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84" sId="1">
    <nc r="X255">
      <f>W255</f>
    </nc>
  </rcc>
  <rcc rId="785" sId="1">
    <nc r="Z255">
      <v>5</v>
    </nc>
  </rcc>
  <rcc rId="786" sId="1" numFmtId="19">
    <nc r="AE253">
      <v>44008</v>
    </nc>
  </rcc>
  <rcc rId="787" sId="1" numFmtId="19">
    <nc r="AF253">
      <v>44008</v>
    </nc>
  </rcc>
  <rcc rId="788" sId="1">
    <nc r="AG253" t="inlineStr">
      <is>
        <t>NG</t>
      </is>
    </nc>
  </rcc>
  <rcc rId="789" sId="1" numFmtId="14">
    <nc r="AH253">
      <v>1</v>
    </nc>
  </rcc>
  <rcc rId="790" sId="1" numFmtId="14">
    <nc r="AI253">
      <v>1</v>
    </nc>
  </rcc>
  <rcc rId="791" sId="1" numFmtId="14">
    <nc r="AJ253">
      <v>0.89</v>
    </nc>
  </rcc>
  <rcc rId="792" sId="1">
    <nc r="AK253" t="inlineStr">
      <is>
        <t>OPL</t>
      </is>
    </nc>
  </rcc>
  <rfmt sheetId="1" sqref="AL253" start="0" length="0">
    <dxf>
      <alignment wrapText="1" readingOrder="0"/>
    </dxf>
  </rfmt>
  <rcc rId="793" sId="1" quotePrefix="1">
    <oc r="AL253" t="inlineStr">
      <is>
        <t>-</t>
      </is>
    </oc>
    <nc r="AL253" t="inlineStr">
      <is>
        <t xml:space="preserve">- Can’t cover case (F &amp;&amp; ?) || (T &amp;&amp; T) of decision: if(((ls_HMI_SmmCurrModestate_N == C_SMM_NET_ON_N) &amp;&amp; (ls_HMI_SmmPrevModestate_N == C_SMM_NORMAL_N)) || 
((ls_PostRun_B == TRUE) &amp;&amp; (ls_HMI_SmmCurrModestate_N == C_SMM_NET_ON_N))) at line #281
- Can’t cover case (T &amp;&amp; F) of decision: else if((g_ApbNodeNotInit_B == true) &amp;&amp; (STM_InfoState_getDegradationReason(STM_INFOSTATE_ApbDriveOff) !=InfoState_NotInitialized)) at line #323. Because when else if happened, the condition (STM_InfoState_getDegradationReason(STM_INFOSTATE_ApbDriveOff) !=InfoState_NotInitialized) always be true. </t>
      </is>
    </nc>
  </rcc>
  <rfmt sheetId="1" sqref="AL253">
    <dxf>
      <alignment wrapText="0" readingOrder="0"/>
    </dxf>
  </rfmt>
  <rcv guid="{89C03E1E-B6A8-49A1-B29C-5DC4FAB2FBC6}" action="delete"/>
  <rdn rId="0" localSheetId="1" customView="1" name="Z_89C03E1E_B6A8_49A1_B29C_5DC4FAB2FBC6_.wvu.FilterData" hidden="1" oldHidden="1">
    <formula>Merged_COEM!$A$59:$AN$316</formula>
    <oldFormula>Merged_COEM!$A$59:$AN$316</oldFormula>
  </rdn>
  <rdn rId="0" localSheetId="2" customView="1" name="Z_89C03E1E_B6A8_49A1_B29C_5DC4FAB2FBC6_.wvu.FilterData" hidden="1" oldHidden="1">
    <formula>Merged_JOEM!$B$59:$AN$158</formula>
    <oldFormula>Merged_JOEM!$B$59:$AN$158</oldFormula>
  </rdn>
  <rcv guid="{89C03E1E-B6A8-49A1-B29C-5DC4FAB2FBC6}" action="add"/>
</revisions>
</file>

<file path=xl/revisions/revisionLog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96" sId="1" quotePrefix="1">
    <oc r="AL252" t="inlineStr">
      <is>
        <t>-Can’t cover case F &amp;&amp; T of decision if(warmUpCycleStarted &amp;&amp; !warmUpCycleStartState) at line #561. warmUpCycleStarted is always set to true before this condition.</t>
      </is>
    </oc>
    <nc r="AL252" t="inlineStr">
      <is>
        <t>- Can’t cover case F &amp;&amp; T of decision if(warmUpCycleStarted &amp;&amp; !warmUpCycleStartState) at line #561. warmUpCycleStarted is always set to true before this condition.</t>
      </is>
    </nc>
  </rcc>
  <rcc rId="797" sId="1" quotePrefix="1">
    <oc r="AN253" t="inlineStr">
      <is>
        <t>-</t>
      </is>
    </oc>
    <nc r="AN253" t="inlineStr">
      <is>
        <t>-Waiting owner confirm; Manual</t>
      </is>
    </nc>
  </rcc>
  <rm rId="798" sheetId="1" source="AE253:AN253" destination="AE255:AN255" sourceSheetId="1">
    <rfmt sheetId="1" sqref="AE255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AF255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AG255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AH255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AI255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AJ255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AK255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 quotePrefix="1">
      <nc r="AL255" t="inlineStr">
        <is>
          <t>-</t>
        </is>
      </nc>
      <n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 quotePrefix="1">
      <nc r="AM255" t="inlineStr">
        <is>
          <t>-</t>
        </is>
      </nc>
      <n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 quotePrefix="1">
      <nc r="AN255" t="inlineStr">
        <is>
          <t>-</t>
        </is>
      </nc>
      <n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m>
  <rcv guid="{89C03E1E-B6A8-49A1-B29C-5DC4FAB2FBC6}" action="delete"/>
  <rdn rId="0" localSheetId="1" customView="1" name="Z_89C03E1E_B6A8_49A1_B29C_5DC4FAB2FBC6_.wvu.FilterData" hidden="1" oldHidden="1">
    <formula>Merged_COEM!$A$59:$AN$316</formula>
    <oldFormula>Merged_COEM!$A$59:$AN$316</oldFormula>
  </rdn>
  <rdn rId="0" localSheetId="2" customView="1" name="Z_89C03E1E_B6A8_49A1_B29C_5DC4FAB2FBC6_.wvu.FilterData" hidden="1" oldHidden="1">
    <formula>Merged_JOEM!$B$59:$AN$158</formula>
    <oldFormula>Merged_JOEM!$B$59:$AN$158</oldFormula>
  </rdn>
  <rcv guid="{89C03E1E-B6A8-49A1-B29C-5DC4FAB2FBC6}" action="add"/>
</revisions>
</file>

<file path=xl/revisions/revisionLog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01" sId="2" numFmtId="19">
    <nc r="AE60">
      <v>44008</v>
    </nc>
  </rcc>
  <rcc rId="802" sId="2" numFmtId="19">
    <nc r="AE62">
      <v>44008</v>
    </nc>
  </rcc>
  <rcc rId="803" sId="2" numFmtId="19">
    <nc r="AE142">
      <v>44008</v>
    </nc>
  </rcc>
  <rcc rId="804" sId="2" numFmtId="19">
    <nc r="AF60">
      <v>44008</v>
    </nc>
  </rcc>
  <rcc rId="805" sId="2" numFmtId="19">
    <nc r="AF62">
      <v>44008</v>
    </nc>
  </rcc>
  <rcc rId="806" sId="2" numFmtId="19">
    <nc r="AF142">
      <v>44008</v>
    </nc>
  </rcc>
  <rcc rId="807" sId="2">
    <nc r="AG142" t="inlineStr">
      <is>
        <t>OK</t>
      </is>
    </nc>
  </rcc>
  <rcc rId="808" sId="2">
    <nc r="AG62" t="inlineStr">
      <is>
        <t>OK</t>
      </is>
    </nc>
  </rcc>
  <rcc rId="809" sId="2">
    <nc r="AG60" t="inlineStr">
      <is>
        <t>OK</t>
      </is>
    </nc>
  </rcc>
  <rcv guid="{A2E8CE38-D15E-4374-89B2-69D9421C4465}" action="delete"/>
  <rdn rId="0" localSheetId="1" customView="1" name="Z_A2E8CE38_D15E_4374_89B2_69D9421C4465_.wvu.FilterData" hidden="1" oldHidden="1">
    <formula>Merged_COEM!$B$59:$AN$316</formula>
    <oldFormula>Merged_COEM!$B$59:$AN$316</oldFormula>
  </rdn>
  <rdn rId="0" localSheetId="2" customView="1" name="Z_A2E8CE38_D15E_4374_89B2_69D9421C4465_.wvu.FilterData" hidden="1" oldHidden="1">
    <formula>Merged_JOEM!$B$59:$AN$158</formula>
    <oldFormula>Merged_JOEM!$B$59:$AN$158</oldFormula>
  </rdn>
  <rcv guid="{A2E8CE38-D15E-4374-89B2-69D9421C4465}" action="add"/>
</revisions>
</file>

<file path=xl/revisions/revisionLog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E253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F253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G253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H253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I253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J253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K253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L25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M25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N25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</revisions>
</file>

<file path=xl/revisions/revisionLog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2" sId="1">
    <oc r="K252" t="inlineStr">
      <is>
        <t>Test: Auto; Cmt: Auto</t>
      </is>
    </oc>
    <nc r="K252" t="inlineStr">
      <is>
        <t>Test: Manual; Cmt: Auto</t>
      </is>
    </nc>
  </rcc>
  <rcc rId="813" sId="1">
    <oc r="K255" t="inlineStr">
      <is>
        <t>Test: Auto; Cmt: Auto</t>
      </is>
    </oc>
    <nc r="K255" t="inlineStr">
      <is>
        <t>Test: Manual; Cmt: Auto</t>
      </is>
    </nc>
  </rcc>
  <rcc rId="814" sId="1">
    <nc r="AA255" t="inlineStr">
      <is>
        <t>Pending for OPL</t>
      </is>
    </nc>
  </rcc>
  <rcv guid="{89C03E1E-B6A8-49A1-B29C-5DC4FAB2FBC6}" action="delete"/>
  <rdn rId="0" localSheetId="1" customView="1" name="Z_89C03E1E_B6A8_49A1_B29C_5DC4FAB2FBC6_.wvu.FilterData" hidden="1" oldHidden="1">
    <formula>Merged_COEM!$A$59:$AN$316</formula>
    <oldFormula>Merged_COEM!$A$59:$AN$316</oldFormula>
  </rdn>
  <rdn rId="0" localSheetId="2" customView="1" name="Z_89C03E1E_B6A8_49A1_B29C_5DC4FAB2FBC6_.wvu.FilterData" hidden="1" oldHidden="1">
    <formula>Merged_JOEM!$B$59:$AN$158</formula>
    <oldFormula>Merged_JOEM!$B$59:$AN$158</oldFormula>
  </rdn>
  <rcv guid="{89C03E1E-B6A8-49A1-B29C-5DC4FAB2FBC6}" action="add"/>
</revisions>
</file>

<file path=xl/revisions/revisionLog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7" sId="1" quotePrefix="1">
    <oc r="AN257" t="inlineStr">
      <is>
        <t>-</t>
      </is>
    </oc>
    <nc r="AN257" t="inlineStr">
      <is>
        <t>-Manual</t>
      </is>
    </nc>
  </rcc>
  <rcc rId="818" sId="1" quotePrefix="1">
    <oc r="AN258" t="inlineStr">
      <is>
        <t>-</t>
      </is>
    </oc>
    <nc r="AN258" t="inlineStr">
      <is>
        <t>-Manual</t>
      </is>
    </nc>
  </rcc>
  <rcv guid="{FECB4C41-27E8-4A22-AFB3-4F54CDD4960E}" action="delete"/>
  <rdn rId="0" localSheetId="1" customView="1" name="Z_FECB4C41_27E8_4A22_AFB3_4F54CDD4960E_.wvu.FilterData" hidden="1" oldHidden="1">
    <formula>Merged_COEM!$B$59:$AN$316</formula>
    <oldFormula>Merged_COEM!$B$59:$AN$316</oldFormula>
  </rdn>
  <rdn rId="0" localSheetId="2" customView="1" name="Z_FECB4C41_27E8_4A22_AFB3_4F54CDD4960E_.wvu.FilterData" hidden="1" oldHidden="1">
    <formula>Merged_JOEM!$B$59:$AN$158</formula>
    <oldFormula>Merged_JOEM!$B$59:$AN$158</oldFormula>
  </rdn>
  <rcv guid="{FECB4C41-27E8-4A22-AFB3-4F54CDD4960E}" action="add"/>
</revisions>
</file>

<file path=xl/revisions/revisionLog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1" sId="2" numFmtId="14">
    <nc r="AH142">
      <v>1</v>
    </nc>
  </rcc>
  <rcc rId="822" sId="2" numFmtId="14">
    <nc r="AI142">
      <v>1</v>
    </nc>
  </rcc>
  <rcc rId="823" sId="2" numFmtId="14">
    <nc r="AJ142">
      <v>0.72199999999999998</v>
    </nc>
  </rcc>
  <rcc rId="824" sId="2" quotePrefix="1">
    <nc r="AK142" t="inlineStr">
      <is>
        <t>None</t>
      </is>
    </nc>
  </rcc>
  <rcv guid="{A2E8CE38-D15E-4374-89B2-69D9421C4465}" action="delete"/>
  <rdn rId="0" localSheetId="1" customView="1" name="Z_A2E8CE38_D15E_4374_89B2_69D9421C4465_.wvu.FilterData" hidden="1" oldHidden="1">
    <formula>Merged_COEM!$B$59:$AN$316</formula>
    <oldFormula>Merged_COEM!$B$59:$AN$316</oldFormula>
  </rdn>
  <rdn rId="0" localSheetId="2" customView="1" name="Z_A2E8CE38_D15E_4374_89B2_69D9421C4465_.wvu.FilterData" hidden="1" oldHidden="1">
    <formula>Merged_JOEM!$B$59:$AN$158</formula>
    <oldFormula>Merged_JOEM!$B$59:$AN$158</oldFormula>
  </rdn>
  <rcv guid="{A2E8CE38-D15E-4374-89B2-69D9421C4465}" action="add"/>
</revisions>
</file>

<file path=xl/revisions/revisionLog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Merged_COEM!$B$59:$AN$316</formula>
    <oldFormula>Merged_COEM!$B$59:$AN$316</oldFormula>
  </rdn>
  <rdn rId="0" localSheetId="2" customView="1" name="Z_3B3E6719_EACB_4D2C_89C1_05FFAB6020FD_.wvu.FilterData" hidden="1" oldHidden="1">
    <formula>Merged_JOEM!$B$59:$AN$179</formula>
    <oldFormula>Merged_JOEM!$B$59:$AN$158</oldFormula>
  </rdn>
  <rcv guid="{3B3E6719-EACB-4D2C-89C1-05FFAB6020FD}" action="add"/>
</revisions>
</file>

<file path=xl/revisions/revisionLog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9" sId="1" quotePrefix="1">
    <oc r="AN252" t="inlineStr">
      <is>
        <t>-Waiting owner confirm; Manual</t>
      </is>
    </oc>
    <nc r="AN252" t="inlineStr">
      <is>
        <t>Owner confirm it can be ignore</t>
      </is>
    </nc>
  </rcc>
  <rfmt sheetId="1" sqref="AN253" start="0" length="0">
    <dxf/>
  </rfmt>
  <rcc rId="830" sId="1" quotePrefix="1">
    <oc r="AN255" t="inlineStr">
      <is>
        <t>-Waiting owner confirm; Manual</t>
      </is>
    </oc>
    <nc r="AN255" t="inlineStr">
      <is>
        <t>Owner confirm it can be ignore</t>
      </is>
    </nc>
  </rcc>
  <rcv guid="{89C03E1E-B6A8-49A1-B29C-5DC4FAB2FBC6}" action="delete"/>
  <rdn rId="0" localSheetId="1" customView="1" name="Z_89C03E1E_B6A8_49A1_B29C_5DC4FAB2FBC6_.wvu.FilterData" hidden="1" oldHidden="1">
    <formula>Merged_COEM!$A$59:$AN$316</formula>
    <oldFormula>Merged_COEM!$A$59:$AN$316</oldFormula>
  </rdn>
  <rdn rId="0" localSheetId="2" customView="1" name="Z_89C03E1E_B6A8_49A1_B29C_5DC4FAB2FBC6_.wvu.FilterData" hidden="1" oldHidden="1">
    <formula>Merged_JOEM!$B$59:$AN$179</formula>
    <oldFormula>Merged_JOEM!$B$59:$AN$158</oldFormula>
  </rdn>
  <rcv guid="{89C03E1E-B6A8-49A1-B29C-5DC4FAB2FBC6}" action="add"/>
</revisions>
</file>

<file path=xl/revisions/revisionLog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3" sId="1">
    <oc r="AA255" t="inlineStr">
      <is>
        <t>Pending for OPL</t>
      </is>
    </oc>
    <nc r="AA255" t="inlineStr">
      <is>
        <t>Ready for review</t>
      </is>
    </nc>
  </rcc>
  <rcc rId="834" sId="1">
    <oc r="AA252" t="inlineStr">
      <is>
        <t>Pending for OPL</t>
      </is>
    </oc>
    <nc r="AA252" t="inlineStr">
      <is>
        <t>Ready for review</t>
      </is>
    </nc>
  </rcc>
  <rcc rId="835" sId="1">
    <oc r="AA212" t="inlineStr">
      <is>
        <t>Pending for OPL</t>
      </is>
    </oc>
    <nc r="AA212" t="inlineStr">
      <is>
        <t>Ready for review</t>
      </is>
    </nc>
  </rcc>
  <rcv guid="{89C03E1E-B6A8-49A1-B29C-5DC4FAB2FBC6}" action="delete"/>
  <rdn rId="0" localSheetId="1" customView="1" name="Z_89C03E1E_B6A8_49A1_B29C_5DC4FAB2FBC6_.wvu.FilterData" hidden="1" oldHidden="1">
    <formula>Merged_COEM!$A$59:$AN$316</formula>
    <oldFormula>Merged_COEM!$A$59:$AN$316</oldFormula>
  </rdn>
  <rdn rId="0" localSheetId="2" customView="1" name="Z_89C03E1E_B6A8_49A1_B29C_5DC4FAB2FBC6_.wvu.FilterData" hidden="1" oldHidden="1">
    <formula>Merged_JOEM!$B$59:$AN$179</formula>
    <oldFormula>Merged_JOEM!$B$59:$AN$179</oldFormula>
  </rdn>
  <rcv guid="{89C03E1E-B6A8-49A1-B29C-5DC4FAB2FBC6}" action="add"/>
</revisions>
</file>

<file path=xl/revisions/revisionLog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Merged_JOEM!$B$59:$AN$179</formula>
    <oldFormula>Merged_JOEM!$B$59:$AN$158</oldFormula>
  </rdn>
  <rcv guid="{7E0EA425-A420-4443-B9E0-CDF0AA9E5D09}" action="add"/>
</revisions>
</file>

<file path=xl/revisions/revisionLog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D255:AD257 AD261:AD301">
    <dxf>
      <fill>
        <patternFill patternType="solid">
          <bgColor rgb="FFFF0000"/>
        </patternFill>
      </fill>
    </dxf>
  </rfmt>
  <rfmt sheetId="1" sqref="AD253">
    <dxf>
      <fill>
        <patternFill patternType="solid">
          <bgColor rgb="FFFF0000"/>
        </patternFill>
      </fill>
    </dxf>
  </rfmt>
</revisions>
</file>

<file path=xl/revisions/revisionLog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40" sId="1">
    <nc r="AA254" t="inlineStr">
      <is>
        <t>Ready for review</t>
      </is>
    </nc>
  </rcc>
  <rcc rId="841" sId="1" numFmtId="19">
    <nc r="AE254">
      <v>44008</v>
    </nc>
  </rcc>
  <rcc rId="842" sId="1" numFmtId="19">
    <nc r="AF254">
      <v>44008</v>
    </nc>
  </rcc>
  <rcc rId="843" sId="1" numFmtId="14">
    <nc r="AH254">
      <v>1</v>
    </nc>
  </rcc>
  <rcc rId="844" sId="1" numFmtId="14">
    <nc r="AI254">
      <v>1</v>
    </nc>
  </rcc>
  <rcc rId="845" sId="1" numFmtId="14">
    <nc r="AJ254">
      <v>1</v>
    </nc>
  </rcc>
  <rcc rId="846" sId="1">
    <oc r="K254" t="inlineStr">
      <is>
        <t>Test: Auto; Cmt: Auto</t>
      </is>
    </oc>
    <nc r="K254" t="inlineStr">
      <is>
        <t>Test: Manual; Cmt: Auto</t>
      </is>
    </nc>
  </rcc>
  <rcc rId="847" sId="1">
    <nc r="AG254" t="inlineStr">
      <is>
        <t>OK</t>
      </is>
    </nc>
  </rcc>
  <rcc rId="848" sId="1">
    <nc r="AK254" t="inlineStr">
      <is>
        <t>None</t>
      </is>
    </nc>
  </rcc>
  <rcv guid="{99BC1C51-34DC-4BF2-906C-1E31B6171D71}" action="delete"/>
  <rdn rId="0" localSheetId="1" customView="1" name="Z_99BC1C51_34DC_4BF2_906C_1E31B6171D71_.wvu.FilterData" hidden="1" oldHidden="1">
    <formula>Merged_COEM!$A$59:$AN$316</formula>
    <oldFormula>Merged_COEM!$A$59:$AN$316</oldFormula>
  </rdn>
  <rdn rId="0" localSheetId="2" customView="1" name="Z_99BC1C51_34DC_4BF2_906C_1E31B6171D71_.wvu.FilterData" hidden="1" oldHidden="1">
    <formula>Merged_JOEM!$B$59:$AN$179</formula>
    <oldFormula>Merged_JOEM!$B$59:$AN$179</oldFormula>
  </rdn>
  <rcv guid="{99BC1C51-34DC-4BF2-906C-1E31B6171D71}" action="add"/>
</revisions>
</file>

<file path=xl/revisions/revisionLog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51" sId="1">
    <oc r="W254">
      <f>V254</f>
    </oc>
    <nc r="W254">
      <v>1014</v>
    </nc>
  </rcc>
  <rfmt sheetId="1" sqref="W254" start="0" length="2147483647">
    <dxf>
      <font>
        <color rgb="FFFF0000"/>
      </font>
    </dxf>
  </rfmt>
  <rfmt sheetId="1" sqref="W254">
    <dxf>
      <fill>
        <patternFill patternType="solid">
          <bgColor rgb="FFFF0000"/>
        </patternFill>
      </fill>
    </dxf>
  </rfmt>
  <rfmt sheetId="1" sqref="W254" start="0" length="2147483647">
    <dxf>
      <font>
        <color auto="1"/>
      </font>
    </dxf>
  </rfmt>
  <rcc rId="852" sId="1">
    <nc r="X254">
      <f>W254</f>
    </nc>
  </rcc>
  <rcv guid="{99BC1C51-34DC-4BF2-906C-1E31B6171D71}" action="delete"/>
  <rdn rId="0" localSheetId="1" customView="1" name="Z_99BC1C51_34DC_4BF2_906C_1E31B6171D71_.wvu.FilterData" hidden="1" oldHidden="1">
    <formula>Merged_COEM!$A$59:$AN$316</formula>
    <oldFormula>Merged_COEM!$A$59:$AN$316</oldFormula>
  </rdn>
  <rdn rId="0" localSheetId="2" customView="1" name="Z_99BC1C51_34DC_4BF2_906C_1E31B6171D71_.wvu.FilterData" hidden="1" oldHidden="1">
    <formula>Merged_JOEM!$B$59:$AN$179</formula>
    <oldFormula>Merged_JOEM!$B$59:$AN$179</oldFormula>
  </rdn>
  <rcv guid="{99BC1C51-34DC-4BF2-906C-1E31B6171D71}" action="add"/>
</revisions>
</file>

<file path=xl/revisions/revisionLog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55" sId="1" quotePrefix="1">
    <oc r="AN254" t="inlineStr">
      <is>
        <t>-</t>
      </is>
    </oc>
    <nc r="AN254" t="inlineStr">
      <is>
        <t>-Actual LOC is 1014</t>
      </is>
    </nc>
  </rcc>
</revisions>
</file>

<file path=xl/revisions/revisionLog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56" sId="1" quotePrefix="1">
    <oc r="AN254" t="inlineStr">
      <is>
        <t>-Actual LOC is 1014</t>
      </is>
    </oc>
    <nc r="AN254" t="inlineStr">
      <is>
        <t>-Actual ELOC is 1014</t>
      </is>
    </nc>
  </rcc>
</revisions>
</file>

<file path=xl/revisions/revisionLog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4E06BDBF-2CED-473B-850B-2A6C7311FF41}" action="delete"/>
  <rdn rId="0" localSheetId="1" customView="1" name="Z_4E06BDBF_2CED_473B_850B_2A6C7311FF41_.wvu.FilterData" hidden="1" oldHidden="1">
    <formula>Merged_COEM!$A$59:$AN$316</formula>
    <oldFormula>Merged_COEM!$A$59:$AN$316</oldFormula>
  </rdn>
  <rdn rId="0" localSheetId="2" customView="1" name="Z_4E06BDBF_2CED_473B_850B_2A6C7311FF41_.wvu.FilterData" hidden="1" oldHidden="1">
    <formula>Merged_JOEM!$B$59:$AN$179</formula>
    <oldFormula>Merged_JOEM!$B$59:$AN$179</oldFormula>
  </rdn>
  <rcv guid="{4E06BDBF-2CED-473B-850B-2A6C7311FF41}" action="add"/>
</revisions>
</file>

<file path=xl/revisions/revisionLog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859" sId="2" ref="A160:XFD178" action="insertRow"/>
  <rrc rId="860" sId="2" ref="A160:XFD178" action="insertRow"/>
  <rrc rId="861" sId="2" ref="A160:XFD178" action="insertRow"/>
  <rrc rId="862" sId="2" ref="A160:XFD178" action="insertRow"/>
  <rrc rId="863" sId="2" ref="A160:XFD178" action="insertRow"/>
  <rcc rId="864" sId="2">
    <nc r="J159" t="inlineStr">
      <is>
        <t>New</t>
      </is>
    </nc>
  </rcc>
  <rcc rId="865" sId="2">
    <nc r="J160" t="inlineStr">
      <is>
        <t>New</t>
      </is>
    </nc>
  </rcc>
  <rcc rId="866" sId="2">
    <nc r="J161" t="inlineStr">
      <is>
        <t>New</t>
      </is>
    </nc>
  </rcc>
  <rcc rId="867" sId="2">
    <nc r="J162" t="inlineStr">
      <is>
        <t>New</t>
      </is>
    </nc>
  </rcc>
  <rcc rId="868" sId="2">
    <nc r="J163" t="inlineStr">
      <is>
        <t>New</t>
      </is>
    </nc>
  </rcc>
  <rcc rId="869" sId="2">
    <nc r="J164" t="inlineStr">
      <is>
        <t>New</t>
      </is>
    </nc>
  </rcc>
  <rcc rId="870" sId="2">
    <nc r="J165" t="inlineStr">
      <is>
        <t>New</t>
      </is>
    </nc>
  </rcc>
  <rcc rId="871" sId="2">
    <nc r="J166" t="inlineStr">
      <is>
        <t>New</t>
      </is>
    </nc>
  </rcc>
  <rcc rId="872" sId="2">
    <nc r="J167" t="inlineStr">
      <is>
        <t>New</t>
      </is>
    </nc>
  </rcc>
  <rcc rId="873" sId="2">
    <nc r="J168" t="inlineStr">
      <is>
        <t>New</t>
      </is>
    </nc>
  </rcc>
  <rcc rId="874" sId="2">
    <nc r="J169" t="inlineStr">
      <is>
        <t>New</t>
      </is>
    </nc>
  </rcc>
  <rcc rId="875" sId="2">
    <nc r="J170" t="inlineStr">
      <is>
        <t>New</t>
      </is>
    </nc>
  </rcc>
  <rcc rId="876" sId="2">
    <nc r="J171" t="inlineStr">
      <is>
        <t>New</t>
      </is>
    </nc>
  </rcc>
  <rcc rId="877" sId="2">
    <nc r="J172" t="inlineStr">
      <is>
        <t>Delta</t>
      </is>
    </nc>
  </rcc>
  <rcc rId="878" sId="2">
    <nc r="J173" t="inlineStr">
      <is>
        <t>New</t>
      </is>
    </nc>
  </rcc>
  <rcc rId="879" sId="2">
    <nc r="J174" t="inlineStr">
      <is>
        <t>New</t>
      </is>
    </nc>
  </rcc>
  <rcc rId="880" sId="2">
    <nc r="J175" t="inlineStr">
      <is>
        <t>New</t>
      </is>
    </nc>
  </rcc>
  <rcc rId="881" sId="2">
    <nc r="J176" t="inlineStr">
      <is>
        <t>Delta</t>
      </is>
    </nc>
  </rcc>
  <rcc rId="882" sId="2">
    <nc r="J177" t="inlineStr">
      <is>
        <t>New</t>
      </is>
    </nc>
  </rcc>
  <rcc rId="883" sId="2">
    <nc r="J178" t="inlineStr">
      <is>
        <t>New</t>
      </is>
    </nc>
  </rcc>
  <rcc rId="884" sId="2">
    <nc r="J179" t="inlineStr">
      <is>
        <t>New</t>
      </is>
    </nc>
  </rcc>
  <rcc rId="885" sId="2">
    <nc r="J180" t="inlineStr">
      <is>
        <t>New</t>
      </is>
    </nc>
  </rcc>
  <rcc rId="886" sId="2">
    <nc r="J181" t="inlineStr">
      <is>
        <t>New</t>
      </is>
    </nc>
  </rcc>
  <rcc rId="887" sId="2">
    <nc r="J182" t="inlineStr">
      <is>
        <t>New</t>
      </is>
    </nc>
  </rcc>
  <rcc rId="888" sId="2">
    <nc r="J183" t="inlineStr">
      <is>
        <t>New</t>
      </is>
    </nc>
  </rcc>
  <rcc rId="889" sId="2">
    <nc r="J184" t="inlineStr">
      <is>
        <t>New</t>
      </is>
    </nc>
  </rcc>
  <rcc rId="890" sId="2">
    <nc r="J185" t="inlineStr">
      <is>
        <t>New</t>
      </is>
    </nc>
  </rcc>
  <rcc rId="891" sId="2">
    <nc r="J186" t="inlineStr">
      <is>
        <t>New</t>
      </is>
    </nc>
  </rcc>
  <rcc rId="892" sId="2">
    <nc r="J187" t="inlineStr">
      <is>
        <t>New</t>
      </is>
    </nc>
  </rcc>
  <rcc rId="893" sId="2">
    <nc r="J188" t="inlineStr">
      <is>
        <t>Delta</t>
      </is>
    </nc>
  </rcc>
  <rcc rId="894" sId="2">
    <nc r="J189" t="inlineStr">
      <is>
        <t>New</t>
      </is>
    </nc>
  </rcc>
  <rcc rId="895" sId="2">
    <nc r="J190" t="inlineStr">
      <is>
        <t>Delta</t>
      </is>
    </nc>
  </rcc>
  <rcc rId="896" sId="2">
    <nc r="J191" t="inlineStr">
      <is>
        <t>New</t>
      </is>
    </nc>
  </rcc>
  <rcc rId="897" sId="2">
    <nc r="J192" t="inlineStr">
      <is>
        <t>New</t>
      </is>
    </nc>
  </rcc>
  <rcc rId="898" sId="2">
    <nc r="J193" t="inlineStr">
      <is>
        <t>New</t>
      </is>
    </nc>
  </rcc>
  <rcc rId="899" sId="2">
    <nc r="J194" t="inlineStr">
      <is>
        <t>New</t>
      </is>
    </nc>
  </rcc>
  <rcc rId="900" sId="2">
    <nc r="J195" t="inlineStr">
      <is>
        <t>New</t>
      </is>
    </nc>
  </rcc>
  <rcc rId="901" sId="2">
    <nc r="J196" t="inlineStr">
      <is>
        <t>New</t>
      </is>
    </nc>
  </rcc>
  <rcc rId="902" sId="2">
    <nc r="J197" t="inlineStr">
      <is>
        <t>New</t>
      </is>
    </nc>
  </rcc>
  <rcc rId="903" sId="2">
    <nc r="J198" t="inlineStr">
      <is>
        <t>New</t>
      </is>
    </nc>
  </rcc>
  <rcc rId="904" sId="2">
    <nc r="J199" t="inlineStr">
      <is>
        <t>New</t>
      </is>
    </nc>
  </rcc>
  <rcc rId="905" sId="2">
    <nc r="J200" t="inlineStr">
      <is>
        <t>New</t>
      </is>
    </nc>
  </rcc>
  <rcc rId="906" sId="2">
    <nc r="J201" t="inlineStr">
      <is>
        <t>New</t>
      </is>
    </nc>
  </rcc>
  <rcc rId="907" sId="2">
    <nc r="J202" t="inlineStr">
      <is>
        <t>New</t>
      </is>
    </nc>
  </rcc>
  <rcc rId="908" sId="2">
    <nc r="J203" t="inlineStr">
      <is>
        <t>New</t>
      </is>
    </nc>
  </rcc>
  <rcc rId="909" sId="2">
    <nc r="J204" t="inlineStr">
      <is>
        <t>New</t>
      </is>
    </nc>
  </rcc>
  <rcc rId="910" sId="2">
    <nc r="J205" t="inlineStr">
      <is>
        <t>New</t>
      </is>
    </nc>
  </rcc>
  <rcc rId="911" sId="2">
    <nc r="J206" t="inlineStr">
      <is>
        <t>Delta</t>
      </is>
    </nc>
  </rcc>
  <rcc rId="912" sId="2">
    <nc r="J207" t="inlineStr">
      <is>
        <t>Delta</t>
      </is>
    </nc>
  </rcc>
  <rcc rId="913" sId="2">
    <nc r="J208" t="inlineStr">
      <is>
        <t>New</t>
      </is>
    </nc>
  </rcc>
  <rcc rId="914" sId="2">
    <nc r="J209" t="inlineStr">
      <is>
        <t>New</t>
      </is>
    </nc>
  </rcc>
  <rcc rId="915" sId="2">
    <nc r="J210" t="inlineStr">
      <is>
        <t>Delta</t>
      </is>
    </nc>
  </rcc>
  <rcc rId="916" sId="2">
    <nc r="J211" t="inlineStr">
      <is>
        <t>New</t>
      </is>
    </nc>
  </rcc>
  <rcc rId="917" sId="2">
    <nc r="J212" t="inlineStr">
      <is>
        <t>New</t>
      </is>
    </nc>
  </rcc>
  <rcc rId="918" sId="2">
    <nc r="J213" t="inlineStr">
      <is>
        <t>New</t>
      </is>
    </nc>
  </rcc>
  <rcc rId="919" sId="2">
    <nc r="J214" t="inlineStr">
      <is>
        <t>Delta</t>
      </is>
    </nc>
  </rcc>
  <rcc rId="920" sId="2">
    <nc r="J215" t="inlineStr">
      <is>
        <t>New</t>
      </is>
    </nc>
  </rcc>
  <rcc rId="921" sId="2">
    <nc r="J216" t="inlineStr">
      <is>
        <t>New</t>
      </is>
    </nc>
  </rcc>
  <rcc rId="922" sId="2">
    <nc r="J217" t="inlineStr">
      <is>
        <t>New</t>
      </is>
    </nc>
  </rcc>
  <rcc rId="923" sId="2">
    <nc r="J218" t="inlineStr">
      <is>
        <t>New</t>
      </is>
    </nc>
  </rcc>
  <rcc rId="924" sId="2">
    <nc r="J219" t="inlineStr">
      <is>
        <t>Delta</t>
      </is>
    </nc>
  </rcc>
  <rcc rId="925" sId="2">
    <nc r="J220" t="inlineStr">
      <is>
        <t>Delta</t>
      </is>
    </nc>
  </rcc>
  <rcc rId="926" sId="2">
    <nc r="J221" t="inlineStr">
      <is>
        <t>Delta</t>
      </is>
    </nc>
  </rcc>
  <rcc rId="927" sId="2">
    <nc r="J222" t="inlineStr">
      <is>
        <t>Delta</t>
      </is>
    </nc>
  </rcc>
  <rcc rId="928" sId="2">
    <nc r="J223" t="inlineStr">
      <is>
        <t>Delta</t>
      </is>
    </nc>
  </rcc>
  <rcc rId="929" sId="2">
    <nc r="J224" t="inlineStr">
      <is>
        <t>Delta</t>
      </is>
    </nc>
  </rcc>
  <rcc rId="930" sId="2">
    <nc r="J225" t="inlineStr">
      <is>
        <t>New</t>
      </is>
    </nc>
  </rcc>
  <rcc rId="931" sId="2">
    <nc r="J226" t="inlineStr">
      <is>
        <t>New</t>
      </is>
    </nc>
  </rcc>
  <rcc rId="932" sId="2">
    <nc r="J227" t="inlineStr">
      <is>
        <t>New</t>
      </is>
    </nc>
  </rcc>
  <rcc rId="933" sId="2">
    <nc r="J228" t="inlineStr">
      <is>
        <t>New</t>
      </is>
    </nc>
  </rcc>
  <rcc rId="934" sId="2">
    <nc r="J229" t="inlineStr">
      <is>
        <t>New</t>
      </is>
    </nc>
  </rcc>
  <rcc rId="935" sId="2">
    <nc r="J230" t="inlineStr">
      <is>
        <t>New</t>
      </is>
    </nc>
  </rcc>
  <rcc rId="936" sId="2">
    <nc r="J231" t="inlineStr">
      <is>
        <t>New</t>
      </is>
    </nc>
  </rcc>
  <rcc rId="937" sId="2">
    <nc r="J232" t="inlineStr">
      <is>
        <t>New</t>
      </is>
    </nc>
  </rcc>
  <rcc rId="938" sId="2">
    <nc r="J233" t="inlineStr">
      <is>
        <t>New</t>
      </is>
    </nc>
  </rcc>
  <rcc rId="939" sId="2" quotePrefix="1">
    <nc r="F159" t="inlineStr">
      <is>
        <t>rb.as.psa.core.app.asw.vdc.vdcwaddons_leantcs</t>
      </is>
    </nc>
  </rcc>
  <rcc rId="940" sId="2" quotePrefix="1">
    <nc r="F160" t="inlineStr">
      <is>
        <t>rb.as.psa.core.app.asw.vdc.vdcwaddons_leantcs</t>
      </is>
    </nc>
  </rcc>
  <rcc rId="941" sId="2" quotePrefix="1">
    <nc r="F161" t="inlineStr">
      <is>
        <t>rb.as.psa.core.app.asw.vdc.vdcwaddons_leantcs</t>
      </is>
    </nc>
  </rcc>
  <rcc rId="942" sId="2" quotePrefix="1">
    <nc r="F162" t="inlineStr">
      <is>
        <t>rb.as.psa.core.app.asw.vdc.vdcwaddons_leantcs</t>
      </is>
    </nc>
  </rcc>
  <rcc rId="943" sId="2" quotePrefix="1">
    <nc r="F163" t="inlineStr">
      <is>
        <t>rb.as.psa.core.app.asw.tcs.leantcs20msvse</t>
      </is>
    </nc>
  </rcc>
  <rcc rId="944" sId="2" quotePrefix="1">
    <nc r="F164" t="inlineStr">
      <is>
        <t>rb.as.psa.core.app.asw.tcs.leantcs20msvse</t>
      </is>
    </nc>
  </rcc>
  <rcc rId="945" sId="2" quotePrefix="1">
    <nc r="F165" t="inlineStr">
      <is>
        <t>rb.as.psa.core.app.asw.tcs.leantcs20msvse</t>
      </is>
    </nc>
  </rcc>
  <rcc rId="946" sId="2" quotePrefix="1">
    <nc r="F166" t="inlineStr">
      <is>
        <t>rb.as.psa.core.app.asw.tcs.leantcs20msvse</t>
      </is>
    </nc>
  </rcc>
  <rcc rId="947" sId="2" quotePrefix="1">
    <nc r="F167" t="inlineStr">
      <is>
        <t>rb.as.psa.core.app.asw.tcs.leantcs20msvse</t>
      </is>
    </nc>
  </rcc>
  <rcc rId="948" sId="2" quotePrefix="1">
    <nc r="F168" t="inlineStr">
      <is>
        <t>rb.as.psa.core.app.asw.tcs.leantcs20msvse</t>
      </is>
    </nc>
  </rcc>
  <rcc rId="949" sId="2" quotePrefix="1">
    <nc r="F169" t="inlineStr">
      <is>
        <t>rb.as.psa.core.app.asw.tcs.leantcs20msvse</t>
      </is>
    </nc>
  </rcc>
  <rcc rId="950" sId="2" quotePrefix="1">
    <nc r="F170" t="inlineStr">
      <is>
        <t>rb.as.psa.core.app.asw.tcs.leantcs20msvse</t>
      </is>
    </nc>
  </rcc>
  <rcc rId="951" sId="2" quotePrefix="1">
    <nc r="F171" t="inlineStr">
      <is>
        <t>rb.as.psa.core.app.asw.tcs.leantcs20msvse</t>
      </is>
    </nc>
  </rcc>
  <rcc rId="952" sId="2" quotePrefix="1">
    <nc r="F172" t="inlineStr">
      <is>
        <t>rb.as.psa.core.app.asw.tcs.leantcs20msvse</t>
      </is>
    </nc>
  </rcc>
  <rcc rId="953" sId="2" quotePrefix="1">
    <nc r="F173" t="inlineStr">
      <is>
        <t>rb.as.psa.core.app.asw.tcs.leantcs20msvse</t>
      </is>
    </nc>
  </rcc>
  <rcc rId="954" sId="2" quotePrefix="1">
    <nc r="F174" t="inlineStr">
      <is>
        <t>rb.as.psa.core.app.asw.tcs.leantcs20msvse</t>
      </is>
    </nc>
  </rcc>
  <rcc rId="955" sId="2" quotePrefix="1">
    <nc r="F175" t="inlineStr">
      <is>
        <t>rb.as.psa.core.app.asw.tcs.leantcs20msvse</t>
      </is>
    </nc>
  </rcc>
  <rcc rId="956" sId="2" quotePrefix="1">
    <nc r="F176" t="inlineStr">
      <is>
        <t>rb.as.psa.core.app.asw.tcs.leantcs20msvse</t>
      </is>
    </nc>
  </rcc>
  <rcc rId="957" sId="2" quotePrefix="1">
    <nc r="F177" t="inlineStr">
      <is>
        <t>rb.as.psa.core.app.asw.tcs.leantcs20msvse</t>
      </is>
    </nc>
  </rcc>
  <rcc rId="958" sId="2" quotePrefix="1">
    <nc r="F178" t="inlineStr">
      <is>
        <t>rb.as.psa.core.app.asw.tcs.leantcs20msvse</t>
      </is>
    </nc>
  </rcc>
  <rcc rId="959" sId="2" quotePrefix="1">
    <nc r="F179" t="inlineStr">
      <is>
        <t>rb.as.psa.core.app.asw.tcs.leantcs20msvse</t>
      </is>
    </nc>
  </rcc>
  <rcc rId="960" sId="2" quotePrefix="1">
    <nc r="F180" t="inlineStr">
      <is>
        <t>rb.as.psa.core.app.asw.tcs.leantcs20msvse</t>
      </is>
    </nc>
  </rcc>
  <rcc rId="961" sId="2" quotePrefix="1">
    <nc r="F181" t="inlineStr">
      <is>
        <t>rb.as.psa.core.app.asw.tcs.leantcs20msvse</t>
      </is>
    </nc>
  </rcc>
  <rcc rId="962" sId="2" quotePrefix="1">
    <nc r="F182" t="inlineStr">
      <is>
        <t>rb.as.psa.core.app.asw.tcs.leantcs20msvse</t>
      </is>
    </nc>
  </rcc>
  <rcc rId="963" sId="2" quotePrefix="1">
    <nc r="F183" t="inlineStr">
      <is>
        <t>rb.as.psa.core.app.asw.pwt.ptaxlesplit</t>
      </is>
    </nc>
  </rcc>
  <rcc rId="964" sId="2" quotePrefix="1">
    <nc r="F184" t="inlineStr">
      <is>
        <t>rb.as.psa.core.app.asw.custtarball</t>
      </is>
    </nc>
  </rcc>
  <rcc rId="965" sId="2" quotePrefix="1">
    <nc r="F185" t="inlineStr">
      <is>
        <t>rb.as.psa.core.app.asw.custtarball</t>
      </is>
    </nc>
  </rcc>
  <rcc rId="966" sId="2" quotePrefix="1">
    <nc r="F186" t="inlineStr">
      <is>
        <t>rb.as.psa.core.app.asw.custtarball</t>
      </is>
    </nc>
  </rcc>
  <rcc rId="967" sId="2" quotePrefix="1">
    <nc r="F187" t="inlineStr">
      <is>
        <t>rb.as.psa.core.app.asw.custtarball</t>
      </is>
    </nc>
  </rcc>
  <rcc rId="968" sId="2" quotePrefix="1">
    <nc r="F188" t="inlineStr">
      <is>
        <t>rb.as.psa.core.app.asw.custtarball</t>
      </is>
    </nc>
  </rcc>
  <rcc rId="969" sId="2" quotePrefix="1">
    <nc r="F189" t="inlineStr">
      <is>
        <t>rb.as.psa.core.app.asw.custtarball</t>
      </is>
    </nc>
  </rcc>
  <rcc rId="970" sId="2" quotePrefix="1">
    <nc r="F190" t="inlineStr">
      <is>
        <t>rb.as.psa.core.app.asw.custtarball</t>
      </is>
    </nc>
  </rcc>
  <rcc rId="971" sId="2" quotePrefix="1">
    <nc r="F191" t="inlineStr">
      <is>
        <t>rb.as.psa.core.app.asw.custtarball</t>
      </is>
    </nc>
  </rcc>
  <rcc rId="972" sId="2" quotePrefix="1">
    <nc r="F192" t="inlineStr">
      <is>
        <t>rb.as.psa.core.app.asw.custtarball</t>
      </is>
    </nc>
  </rcc>
  <rcc rId="973" sId="2" quotePrefix="1">
    <nc r="F193" t="inlineStr">
      <is>
        <t>rb.as.psa.core.app.asw.custtarball</t>
      </is>
    </nc>
  </rcc>
  <rcc rId="974" sId="2" quotePrefix="1">
    <nc r="F194" t="inlineStr">
      <is>
        <t>rb.as.psa.core.app.asw.custtarball</t>
      </is>
    </nc>
  </rcc>
  <rcc rId="975" sId="2" quotePrefix="1">
    <nc r="F195" t="inlineStr">
      <is>
        <t>rb.as.psa.core.app.asw.custtarball</t>
      </is>
    </nc>
  </rcc>
  <rcc rId="976" sId="2" quotePrefix="1">
    <nc r="F196" t="inlineStr">
      <is>
        <t>rb.as.psa.core.app.asw.custtarball</t>
      </is>
    </nc>
  </rcc>
  <rcc rId="977" sId="2" quotePrefix="1">
    <nc r="F197" t="inlineStr">
      <is>
        <t>rb.as.psa.core.app.asw.custtarball</t>
      </is>
    </nc>
  </rcc>
  <rcc rId="978" sId="2" quotePrefix="1">
    <nc r="F198" t="inlineStr">
      <is>
        <t>rb.as.psa.core.app.asw.custtarball</t>
      </is>
    </nc>
  </rcc>
  <rcc rId="979" sId="2" quotePrefix="1">
    <nc r="F199" t="inlineStr">
      <is>
        <t>rb.as.psa.core.app.asw.custtarball</t>
      </is>
    </nc>
  </rcc>
  <rcc rId="980" sId="2" quotePrefix="1">
    <nc r="F200" t="inlineStr">
      <is>
        <t>rb.as.psa.core.app.asw.custtarball</t>
      </is>
    </nc>
  </rcc>
  <rcc rId="981" sId="2" quotePrefix="1">
    <nc r="F201" t="inlineStr">
      <is>
        <t>rb.as.psa.core.app.asw.custtarball</t>
      </is>
    </nc>
  </rcc>
  <rcc rId="982" sId="2" quotePrefix="1">
    <nc r="F202" t="inlineStr">
      <is>
        <t>rb.as.psa.core.app.asw.custtarball</t>
      </is>
    </nc>
  </rcc>
  <rcc rId="983" sId="2" quotePrefix="1">
    <nc r="F203" t="inlineStr">
      <is>
        <t>rb.as.psa.core.app.asw.custtarball</t>
      </is>
    </nc>
  </rcc>
  <rcc rId="984" sId="2" quotePrefix="1">
    <nc r="F204" t="inlineStr">
      <is>
        <t>rb.as.psa.core.app.asw.custtarball</t>
      </is>
    </nc>
  </rcc>
  <rcc rId="985" sId="2" quotePrefix="1">
    <nc r="F205" t="inlineStr">
      <is>
        <t>rb.as.psa.core.app.asw.custtarball</t>
      </is>
    </nc>
  </rcc>
  <rcc rId="986" sId="2" quotePrefix="1">
    <nc r="F206" t="inlineStr">
      <is>
        <t>rb.as.psa.core.app.asw.custtarball</t>
      </is>
    </nc>
  </rcc>
  <rcc rId="987" sId="2" quotePrefix="1">
    <nc r="F207" t="inlineStr">
      <is>
        <t>rb.as.psa.core.app.asw.custtarball</t>
      </is>
    </nc>
  </rcc>
  <rcc rId="988" sId="2" quotePrefix="1">
    <nc r="F208" t="inlineStr">
      <is>
        <t>rb.as.psa.core.app.asw.custtarball</t>
      </is>
    </nc>
  </rcc>
  <rcc rId="989" sId="2" quotePrefix="1">
    <nc r="F209" t="inlineStr">
      <is>
        <t>rb.as.psa.core.app.asw.custtarball</t>
      </is>
    </nc>
  </rcc>
  <rcc rId="990" sId="2" quotePrefix="1">
    <nc r="F210" t="inlineStr">
      <is>
        <t>rb.as.psa.core.app.asw.custtarball</t>
      </is>
    </nc>
  </rcc>
  <rcc rId="991" sId="2" quotePrefix="1">
    <nc r="F211" t="inlineStr">
      <is>
        <t>rb.as.psa.core.app.asw.custtarball</t>
      </is>
    </nc>
  </rcc>
  <rcc rId="992" sId="2" quotePrefix="1">
    <nc r="F212" t="inlineStr">
      <is>
        <t>rb.as.psa.core.app.asw.custtarball</t>
      </is>
    </nc>
  </rcc>
  <rcc rId="993" sId="2" quotePrefix="1">
    <nc r="F213" t="inlineStr">
      <is>
        <t>rb.as.psa.core.app.asw.custtarball</t>
      </is>
    </nc>
  </rcc>
  <rcc rId="994" sId="2" quotePrefix="1">
    <nc r="F214" t="inlineStr">
      <is>
        <t>rb.as.psa.core.app.asw.custtarball</t>
      </is>
    </nc>
  </rcc>
  <rcc rId="995" sId="2" quotePrefix="1">
    <nc r="F215" t="inlineStr">
      <is>
        <t>rb.as.psa.core.app.asw.custtarball</t>
      </is>
    </nc>
  </rcc>
  <rcc rId="996" sId="2" quotePrefix="1">
    <nc r="F216" t="inlineStr">
      <is>
        <t>rb.as.psa.core.app.asw.custtarball</t>
      </is>
    </nc>
  </rcc>
  <rcc rId="997" sId="2" quotePrefix="1">
    <nc r="F217" t="inlineStr">
      <is>
        <t>rb.as.psa.core.app.asw.custtarball</t>
      </is>
    </nc>
  </rcc>
  <rcc rId="998" sId="2" quotePrefix="1">
    <nc r="F218" t="inlineStr">
      <is>
        <t>rb.as.psa.core.app.asw.custtarball</t>
      </is>
    </nc>
  </rcc>
  <rcc rId="999" sId="2" quotePrefix="1">
    <nc r="F219" t="inlineStr">
      <is>
        <t>rb.as.psa.core.app.asw.custtarball</t>
      </is>
    </nc>
  </rcc>
  <rcc rId="1000" sId="2" quotePrefix="1">
    <nc r="F220" t="inlineStr">
      <is>
        <t>rb.as.psa.core.app.asw.custtarball</t>
      </is>
    </nc>
  </rcc>
  <rcc rId="1001" sId="2" quotePrefix="1">
    <nc r="F221" t="inlineStr">
      <is>
        <t>rb.as.psa.core.app.asw.custtarball</t>
      </is>
    </nc>
  </rcc>
  <rcc rId="1002" sId="2" quotePrefix="1">
    <nc r="F222" t="inlineStr">
      <is>
        <t>rb.as.psa.core.app.asw.custtarball</t>
      </is>
    </nc>
  </rcc>
  <rcc rId="1003" sId="2" quotePrefix="1">
    <nc r="F223" t="inlineStr">
      <is>
        <t>rb.as.psa.core.app.asw.custtarball</t>
      </is>
    </nc>
  </rcc>
  <rcc rId="1004" sId="2" quotePrefix="1">
    <nc r="F224" t="inlineStr">
      <is>
        <t>rb.as.psa.core.app.asw.custtarball</t>
      </is>
    </nc>
  </rcc>
  <rcc rId="1005" sId="2" quotePrefix="1">
    <nc r="F225" t="inlineStr">
      <is>
        <t>rb.as.psa.core.app.asw.custtarball</t>
      </is>
    </nc>
  </rcc>
  <rcc rId="1006" sId="2" quotePrefix="1">
    <nc r="F226" t="inlineStr">
      <is>
        <t>rb.as.psa.core.app.asw.custtarball</t>
      </is>
    </nc>
  </rcc>
  <rcc rId="1007" sId="2" quotePrefix="1">
    <nc r="F227" t="inlineStr">
      <is>
        <t>rb.as.psa.core.app.asw.custtarball</t>
      </is>
    </nc>
  </rcc>
  <rcc rId="1008" sId="2" quotePrefix="1">
    <nc r="F228" t="inlineStr">
      <is>
        <t>rb.as.psa.core.app.asw.custtarball</t>
      </is>
    </nc>
  </rcc>
  <rcc rId="1009" sId="2" quotePrefix="1">
    <nc r="F229" t="inlineStr">
      <is>
        <t>rb.as.psa.core.app.asw.custtarball</t>
      </is>
    </nc>
  </rcc>
  <rcc rId="1010" sId="2" quotePrefix="1">
    <nc r="F230" t="inlineStr">
      <is>
        <t>rb.as.psa.core.app.asw.custtarball</t>
      </is>
    </nc>
  </rcc>
  <rcc rId="1011" sId="2" quotePrefix="1">
    <nc r="F231" t="inlineStr">
      <is>
        <t>rb.as.psa.core.app.asw.beo</t>
      </is>
    </nc>
  </rcc>
  <rcc rId="1012" sId="2" quotePrefix="1">
    <nc r="F232" t="inlineStr">
      <is>
        <t>rb.as.psa.core.app.asw.beo</t>
      </is>
    </nc>
  </rcc>
  <rcc rId="1013" sId="2" quotePrefix="1">
    <nc r="F233" t="inlineStr">
      <is>
        <t>rb.as.psa.core.app.asw.beo</t>
      </is>
    </nc>
  </rcc>
  <rcc rId="1014" sId="2">
    <nc r="E159" t="inlineStr">
      <is>
        <t>PSA_PHEVV1_BL16S2_83ASW_22June</t>
      </is>
    </nc>
  </rcc>
  <rcc rId="1015" sId="2">
    <nc r="E160" t="inlineStr">
      <is>
        <t>PSA_PHEVV1_BL16S2_83ASW_22June</t>
      </is>
    </nc>
  </rcc>
  <rcc rId="1016" sId="2">
    <nc r="E161" t="inlineStr">
      <is>
        <t>PSA_PHEVV1_BL16S2_83ASW_22June</t>
      </is>
    </nc>
  </rcc>
  <rcc rId="1017" sId="2">
    <nc r="E162" t="inlineStr">
      <is>
        <t>PSA_PHEVV1_BL16S2_83ASW_22June</t>
      </is>
    </nc>
  </rcc>
  <rcc rId="1018" sId="2">
    <nc r="E163" t="inlineStr">
      <is>
        <t>PSA_PHEVV1_BL16S2_83ASW_22June</t>
      </is>
    </nc>
  </rcc>
  <rcc rId="1019" sId="2">
    <nc r="E164" t="inlineStr">
      <is>
        <t>PSA_PHEVV1_BL16S2_83ASW_22June</t>
      </is>
    </nc>
  </rcc>
  <rcc rId="1020" sId="2">
    <nc r="E165" t="inlineStr">
      <is>
        <t>PSA_PHEVV1_BL16S2_83ASW_22June</t>
      </is>
    </nc>
  </rcc>
  <rcc rId="1021" sId="2">
    <nc r="E166" t="inlineStr">
      <is>
        <t>PSA_PHEVV1_BL16S2_83ASW_22June</t>
      </is>
    </nc>
  </rcc>
  <rcc rId="1022" sId="2">
    <nc r="E167" t="inlineStr">
      <is>
        <t>PSA_PHEVV1_BL16S2_83ASW_22June</t>
      </is>
    </nc>
  </rcc>
  <rcc rId="1023" sId="2">
    <nc r="E168" t="inlineStr">
      <is>
        <t>PSA_PHEVV1_BL16S2_83ASW_22June</t>
      </is>
    </nc>
  </rcc>
  <rcc rId="1024" sId="2">
    <nc r="E169" t="inlineStr">
      <is>
        <t>PSA_PHEVV1_BL16S2_83ASW_22June</t>
      </is>
    </nc>
  </rcc>
  <rcc rId="1025" sId="2">
    <nc r="E170" t="inlineStr">
      <is>
        <t>PSA_PHEVV1_BL16S2_83ASW_22June</t>
      </is>
    </nc>
  </rcc>
  <rcc rId="1026" sId="2">
    <nc r="E171" t="inlineStr">
      <is>
        <t>PSA_PHEVV1_BL16S2_83ASW_22June</t>
      </is>
    </nc>
  </rcc>
  <rcc rId="1027" sId="2">
    <nc r="E172" t="inlineStr">
      <is>
        <t>PSA_PHEVV1_BL16S2_83ASW_22June</t>
      </is>
    </nc>
  </rcc>
  <rcc rId="1028" sId="2">
    <nc r="E173" t="inlineStr">
      <is>
        <t>PSA_PHEVV1_BL16S2_83ASW_22June</t>
      </is>
    </nc>
  </rcc>
  <rcc rId="1029" sId="2">
    <nc r="E174" t="inlineStr">
      <is>
        <t>PSA_PHEVV1_BL16S2_83ASW_22June</t>
      </is>
    </nc>
  </rcc>
  <rcc rId="1030" sId="2">
    <nc r="E175" t="inlineStr">
      <is>
        <t>PSA_PHEVV1_BL16S2_83ASW_22June</t>
      </is>
    </nc>
  </rcc>
  <rcc rId="1031" sId="2">
    <nc r="E176" t="inlineStr">
      <is>
        <t>PSA_PHEVV1_BL16S2_83ASW_22June</t>
      </is>
    </nc>
  </rcc>
  <rcc rId="1032" sId="2">
    <nc r="E177" t="inlineStr">
      <is>
        <t>PSA_PHEVV1_BL16S2_83ASW_22June</t>
      </is>
    </nc>
  </rcc>
  <rcc rId="1033" sId="2">
    <nc r="E178" t="inlineStr">
      <is>
        <t>PSA_PHEVV1_BL16S2_83ASW_22June</t>
      </is>
    </nc>
  </rcc>
  <rcc rId="1034" sId="2">
    <nc r="E179" t="inlineStr">
      <is>
        <t>PSA_PHEVV1_BL16S2_83ASW_22June</t>
      </is>
    </nc>
  </rcc>
  <rcc rId="1035" sId="2">
    <nc r="E180" t="inlineStr">
      <is>
        <t>PSA_PHEVV1_BL16S2_83ASW_22June</t>
      </is>
    </nc>
  </rcc>
  <rcc rId="1036" sId="2">
    <nc r="E181" t="inlineStr">
      <is>
        <t>PSA_PHEVV1_BL16S2_83ASW_22June</t>
      </is>
    </nc>
  </rcc>
  <rcc rId="1037" sId="2">
    <nc r="E182" t="inlineStr">
      <is>
        <t>PSA_PHEVV1_BL16S2_83ASW_22June</t>
      </is>
    </nc>
  </rcc>
  <rcc rId="1038" sId="2">
    <nc r="E183" t="inlineStr">
      <is>
        <t>PSA_PHEVV1_BL16S2_83ASW_22June</t>
      </is>
    </nc>
  </rcc>
  <rcc rId="1039" sId="2">
    <nc r="E184" t="inlineStr">
      <is>
        <t>PSA_PHEVV1_BL16S2_83ASW_22June</t>
      </is>
    </nc>
  </rcc>
  <rcc rId="1040" sId="2">
    <nc r="E185" t="inlineStr">
      <is>
        <t>PSA_PHEVV1_BL16S2_83ASW_22June</t>
      </is>
    </nc>
  </rcc>
  <rcc rId="1041" sId="2">
    <nc r="E186" t="inlineStr">
      <is>
        <t>PSA_PHEVV1_BL16S2_83ASW_22June</t>
      </is>
    </nc>
  </rcc>
  <rcc rId="1042" sId="2">
    <nc r="E187" t="inlineStr">
      <is>
        <t>PSA_PHEVV1_BL16S2_83ASW_22June</t>
      </is>
    </nc>
  </rcc>
  <rcc rId="1043" sId="2">
    <nc r="E188" t="inlineStr">
      <is>
        <t>PSA_PHEVV1_BL16S2_83ASW_22June</t>
      </is>
    </nc>
  </rcc>
  <rcc rId="1044" sId="2">
    <nc r="E189" t="inlineStr">
      <is>
        <t>PSA_PHEVV1_BL16S2_83ASW_22June</t>
      </is>
    </nc>
  </rcc>
  <rcc rId="1045" sId="2">
    <nc r="E190" t="inlineStr">
      <is>
        <t>PSA_PHEVV1_BL16S2_83ASW_22June</t>
      </is>
    </nc>
  </rcc>
  <rcc rId="1046" sId="2">
    <nc r="E191" t="inlineStr">
      <is>
        <t>PSA_PHEVV1_BL16S2_83ASW_22June</t>
      </is>
    </nc>
  </rcc>
  <rcc rId="1047" sId="2">
    <nc r="E192" t="inlineStr">
      <is>
        <t>PSA_PHEVV1_BL16S2_83ASW_22June</t>
      </is>
    </nc>
  </rcc>
  <rcc rId="1048" sId="2">
    <nc r="E193" t="inlineStr">
      <is>
        <t>PSA_PHEVV1_BL16S2_83ASW_22June</t>
      </is>
    </nc>
  </rcc>
  <rcc rId="1049" sId="2">
    <nc r="E194" t="inlineStr">
      <is>
        <t>PSA_PHEVV1_BL16S2_83ASW_22June</t>
      </is>
    </nc>
  </rcc>
  <rcc rId="1050" sId="2">
    <nc r="E195" t="inlineStr">
      <is>
        <t>PSA_PHEVV1_BL16S2_83ASW_22June</t>
      </is>
    </nc>
  </rcc>
  <rcc rId="1051" sId="2">
    <nc r="E196" t="inlineStr">
      <is>
        <t>PSA_PHEVV1_BL16S2_83ASW_22June</t>
      </is>
    </nc>
  </rcc>
  <rcc rId="1052" sId="2">
    <nc r="E197" t="inlineStr">
      <is>
        <t>PSA_PHEVV1_BL16S2_83ASW_22June</t>
      </is>
    </nc>
  </rcc>
  <rcc rId="1053" sId="2">
    <nc r="E198" t="inlineStr">
      <is>
        <t>PSA_PHEVV1_BL16S2_83ASW_22June</t>
      </is>
    </nc>
  </rcc>
  <rcc rId="1054" sId="2">
    <nc r="E199" t="inlineStr">
      <is>
        <t>PSA_PHEVV1_BL16S2_83ASW_22June</t>
      </is>
    </nc>
  </rcc>
  <rcc rId="1055" sId="2">
    <nc r="E200" t="inlineStr">
      <is>
        <t>PSA_PHEVV1_BL16S2_83ASW_22June</t>
      </is>
    </nc>
  </rcc>
  <rcc rId="1056" sId="2">
    <nc r="E201" t="inlineStr">
      <is>
        <t>PSA_PHEVV1_BL16S2_83ASW_22June</t>
      </is>
    </nc>
  </rcc>
  <rcc rId="1057" sId="2">
    <nc r="E202" t="inlineStr">
      <is>
        <t>PSA_PHEVV1_BL16S2_83ASW_22June</t>
      </is>
    </nc>
  </rcc>
  <rcc rId="1058" sId="2">
    <nc r="E203" t="inlineStr">
      <is>
        <t>PSA_PHEVV1_BL16S2_83ASW_22June</t>
      </is>
    </nc>
  </rcc>
  <rcc rId="1059" sId="2">
    <nc r="E204" t="inlineStr">
      <is>
        <t>PSA_PHEVV1_BL16S2_83ASW_22June</t>
      </is>
    </nc>
  </rcc>
  <rcc rId="1060" sId="2">
    <nc r="E205" t="inlineStr">
      <is>
        <t>PSA_PHEVV1_BL16S2_83ASW_22June</t>
      </is>
    </nc>
  </rcc>
  <rcc rId="1061" sId="2">
    <nc r="E206" t="inlineStr">
      <is>
        <t>PSA_PHEVV1_BL16S2_83ASW_22June</t>
      </is>
    </nc>
  </rcc>
  <rcc rId="1062" sId="2">
    <nc r="E207" t="inlineStr">
      <is>
        <t>PSA_PHEVV1_BL16S2_83ASW_22June</t>
      </is>
    </nc>
  </rcc>
  <rcc rId="1063" sId="2">
    <nc r="E208" t="inlineStr">
      <is>
        <t>PSA_PHEVV1_BL16S2_83ASW_22June</t>
      </is>
    </nc>
  </rcc>
  <rcc rId="1064" sId="2">
    <nc r="E209" t="inlineStr">
      <is>
        <t>PSA_PHEVV1_BL16S2_83ASW_22June</t>
      </is>
    </nc>
  </rcc>
  <rcc rId="1065" sId="2">
    <nc r="E210" t="inlineStr">
      <is>
        <t>PSA_PHEVV1_BL16S2_83ASW_22June</t>
      </is>
    </nc>
  </rcc>
  <rcc rId="1066" sId="2">
    <nc r="E211" t="inlineStr">
      <is>
        <t>PSA_PHEVV1_BL16S2_83ASW_22June</t>
      </is>
    </nc>
  </rcc>
  <rcc rId="1067" sId="2">
    <nc r="E212" t="inlineStr">
      <is>
        <t>PSA_PHEVV1_BL16S2_83ASW_22June</t>
      </is>
    </nc>
  </rcc>
  <rcc rId="1068" sId="2">
    <nc r="E213" t="inlineStr">
      <is>
        <t>PSA_PHEVV1_BL16S2_83ASW_22June</t>
      </is>
    </nc>
  </rcc>
  <rcc rId="1069" sId="2">
    <nc r="E214" t="inlineStr">
      <is>
        <t>PSA_PHEVV1_BL16S2_83ASW_22June</t>
      </is>
    </nc>
  </rcc>
  <rcc rId="1070" sId="2">
    <nc r="E215" t="inlineStr">
      <is>
        <t>PSA_PHEVV1_BL16S2_83ASW_22June</t>
      </is>
    </nc>
  </rcc>
  <rcc rId="1071" sId="2">
    <nc r="E216" t="inlineStr">
      <is>
        <t>PSA_PHEVV1_BL16S2_83ASW_22June</t>
      </is>
    </nc>
  </rcc>
  <rcc rId="1072" sId="2">
    <nc r="E217" t="inlineStr">
      <is>
        <t>PSA_PHEVV1_BL16S2_83ASW_22June</t>
      </is>
    </nc>
  </rcc>
  <rcc rId="1073" sId="2">
    <nc r="E218" t="inlineStr">
      <is>
        <t>PSA_PHEVV1_BL16S2_83ASW_22June</t>
      </is>
    </nc>
  </rcc>
  <rcc rId="1074" sId="2">
    <nc r="E219" t="inlineStr">
      <is>
        <t>PSA_PHEVV1_BL16S2_83ASW_22June</t>
      </is>
    </nc>
  </rcc>
  <rcc rId="1075" sId="2">
    <nc r="E220" t="inlineStr">
      <is>
        <t>PSA_PHEVV1_BL16S2_83ASW_22June</t>
      </is>
    </nc>
  </rcc>
  <rcc rId="1076" sId="2">
    <nc r="E221" t="inlineStr">
      <is>
        <t>PSA_PHEVV1_BL16S2_83ASW_22June</t>
      </is>
    </nc>
  </rcc>
  <rcc rId="1077" sId="2">
    <nc r="E222" t="inlineStr">
      <is>
        <t>PSA_PHEVV1_BL16S2_83ASW_22June</t>
      </is>
    </nc>
  </rcc>
  <rcc rId="1078" sId="2">
    <nc r="E223" t="inlineStr">
      <is>
        <t>PSA_PHEVV1_BL16S2_83ASW_22June</t>
      </is>
    </nc>
  </rcc>
  <rcc rId="1079" sId="2">
    <nc r="E224" t="inlineStr">
      <is>
        <t>PSA_PHEVV1_BL16S2_83ASW_22June</t>
      </is>
    </nc>
  </rcc>
  <rcc rId="1080" sId="2">
    <nc r="E225" t="inlineStr">
      <is>
        <t>PSA_PHEVV1_BL16S2_83ASW_22June</t>
      </is>
    </nc>
  </rcc>
  <rcc rId="1081" sId="2">
    <nc r="E226" t="inlineStr">
      <is>
        <t>PSA_PHEVV1_BL16S2_83ASW_22June</t>
      </is>
    </nc>
  </rcc>
  <rcc rId="1082" sId="2">
    <nc r="E227" t="inlineStr">
      <is>
        <t>PSA_PHEVV1_BL16S2_83ASW_22June</t>
      </is>
    </nc>
  </rcc>
  <rcc rId="1083" sId="2">
    <nc r="E228" t="inlineStr">
      <is>
        <t>PSA_PHEVV1_BL16S2_83ASW_22June</t>
      </is>
    </nc>
  </rcc>
  <rcc rId="1084" sId="2">
    <nc r="E229" t="inlineStr">
      <is>
        <t>PSA_PHEVV1_BL16S2_83ASW_22June</t>
      </is>
    </nc>
  </rcc>
  <rcc rId="1085" sId="2">
    <nc r="E230" t="inlineStr">
      <is>
        <t>PSA_PHEVV1_BL16S2_83ASW_22June</t>
      </is>
    </nc>
  </rcc>
  <rcc rId="1086" sId="2">
    <nc r="E231" t="inlineStr">
      <is>
        <t>PSA_PHEVV1_BL16S2_83ASW_22June</t>
      </is>
    </nc>
  </rcc>
  <rcc rId="1087" sId="2">
    <nc r="E232" t="inlineStr">
      <is>
        <t>PSA_PHEVV1_BL16S2_83ASW_22June</t>
      </is>
    </nc>
  </rcc>
  <rcc rId="1088" sId="2">
    <nc r="E233" t="inlineStr">
      <is>
        <t>PSA_PHEVV1_BL16S2_83ASW_22June</t>
      </is>
    </nc>
  </rcc>
  <rcc rId="1089" sId="2">
    <nc r="D159" t="inlineStr">
      <is>
        <t>ASW</t>
      </is>
    </nc>
  </rcc>
  <rcc rId="1090" sId="2">
    <nc r="D160" t="inlineStr">
      <is>
        <t>ASW</t>
      </is>
    </nc>
  </rcc>
  <rcc rId="1091" sId="2">
    <nc r="D161" t="inlineStr">
      <is>
        <t>ASW</t>
      </is>
    </nc>
  </rcc>
  <rcc rId="1092" sId="2">
    <nc r="D162" t="inlineStr">
      <is>
        <t>ASW</t>
      </is>
    </nc>
  </rcc>
  <rcc rId="1093" sId="2">
    <nc r="D163" t="inlineStr">
      <is>
        <t>ASW</t>
      </is>
    </nc>
  </rcc>
  <rcc rId="1094" sId="2">
    <nc r="D164" t="inlineStr">
      <is>
        <t>ASW</t>
      </is>
    </nc>
  </rcc>
  <rcc rId="1095" sId="2">
    <nc r="D165" t="inlineStr">
      <is>
        <t>ASW</t>
      </is>
    </nc>
  </rcc>
  <rcc rId="1096" sId="2">
    <nc r="D166" t="inlineStr">
      <is>
        <t>ASW</t>
      </is>
    </nc>
  </rcc>
  <rcc rId="1097" sId="2">
    <nc r="D167" t="inlineStr">
      <is>
        <t>ASW</t>
      </is>
    </nc>
  </rcc>
  <rcc rId="1098" sId="2">
    <nc r="D168" t="inlineStr">
      <is>
        <t>ASW</t>
      </is>
    </nc>
  </rcc>
  <rcc rId="1099" sId="2">
    <nc r="D169" t="inlineStr">
      <is>
        <t>ASW</t>
      </is>
    </nc>
  </rcc>
  <rcc rId="1100" sId="2">
    <nc r="D170" t="inlineStr">
      <is>
        <t>ASW</t>
      </is>
    </nc>
  </rcc>
  <rcc rId="1101" sId="2">
    <nc r="D171" t="inlineStr">
      <is>
        <t>ASW</t>
      </is>
    </nc>
  </rcc>
  <rcc rId="1102" sId="2">
    <nc r="D172" t="inlineStr">
      <is>
        <t>ASW</t>
      </is>
    </nc>
  </rcc>
  <rcc rId="1103" sId="2">
    <nc r="D173" t="inlineStr">
      <is>
        <t>ASW</t>
      </is>
    </nc>
  </rcc>
  <rcc rId="1104" sId="2">
    <nc r="D174" t="inlineStr">
      <is>
        <t>ASW</t>
      </is>
    </nc>
  </rcc>
  <rcc rId="1105" sId="2">
    <nc r="D175" t="inlineStr">
      <is>
        <t>ASW</t>
      </is>
    </nc>
  </rcc>
  <rcc rId="1106" sId="2">
    <nc r="D176" t="inlineStr">
      <is>
        <t>ASW</t>
      </is>
    </nc>
  </rcc>
  <rcc rId="1107" sId="2">
    <nc r="D177" t="inlineStr">
      <is>
        <t>ASW</t>
      </is>
    </nc>
  </rcc>
  <rcc rId="1108" sId="2">
    <nc r="D178" t="inlineStr">
      <is>
        <t>ASW</t>
      </is>
    </nc>
  </rcc>
  <rcc rId="1109" sId="2">
    <nc r="D179" t="inlineStr">
      <is>
        <t>ASW</t>
      </is>
    </nc>
  </rcc>
  <rcc rId="1110" sId="2">
    <nc r="D180" t="inlineStr">
      <is>
        <t>ASW</t>
      </is>
    </nc>
  </rcc>
  <rcc rId="1111" sId="2">
    <nc r="D181" t="inlineStr">
      <is>
        <t>ASW</t>
      </is>
    </nc>
  </rcc>
  <rcc rId="1112" sId="2">
    <nc r="D182" t="inlineStr">
      <is>
        <t>ASW</t>
      </is>
    </nc>
  </rcc>
  <rcc rId="1113" sId="2">
    <nc r="D183" t="inlineStr">
      <is>
        <t>ASW</t>
      </is>
    </nc>
  </rcc>
  <rcc rId="1114" sId="2">
    <nc r="D184" t="inlineStr">
      <is>
        <t>ASW</t>
      </is>
    </nc>
  </rcc>
  <rcc rId="1115" sId="2">
    <nc r="D185" t="inlineStr">
      <is>
        <t>ASW</t>
      </is>
    </nc>
  </rcc>
  <rcc rId="1116" sId="2">
    <nc r="D186" t="inlineStr">
      <is>
        <t>ASW</t>
      </is>
    </nc>
  </rcc>
  <rcc rId="1117" sId="2">
    <nc r="D187" t="inlineStr">
      <is>
        <t>ASW</t>
      </is>
    </nc>
  </rcc>
  <rcc rId="1118" sId="2">
    <nc r="D188" t="inlineStr">
      <is>
        <t>ASW</t>
      </is>
    </nc>
  </rcc>
  <rcc rId="1119" sId="2">
    <nc r="D189" t="inlineStr">
      <is>
        <t>ASW</t>
      </is>
    </nc>
  </rcc>
  <rcc rId="1120" sId="2">
    <nc r="D190" t="inlineStr">
      <is>
        <t>ASW</t>
      </is>
    </nc>
  </rcc>
  <rcc rId="1121" sId="2">
    <nc r="D191" t="inlineStr">
      <is>
        <t>ASW</t>
      </is>
    </nc>
  </rcc>
  <rcc rId="1122" sId="2">
    <nc r="D192" t="inlineStr">
      <is>
        <t>ASW</t>
      </is>
    </nc>
  </rcc>
  <rcc rId="1123" sId="2">
    <nc r="D193" t="inlineStr">
      <is>
        <t>ASW</t>
      </is>
    </nc>
  </rcc>
  <rcc rId="1124" sId="2">
    <nc r="D194" t="inlineStr">
      <is>
        <t>ASW</t>
      </is>
    </nc>
  </rcc>
  <rcc rId="1125" sId="2">
    <nc r="D195" t="inlineStr">
      <is>
        <t>ASW</t>
      </is>
    </nc>
  </rcc>
  <rcc rId="1126" sId="2">
    <nc r="D196" t="inlineStr">
      <is>
        <t>ASW</t>
      </is>
    </nc>
  </rcc>
  <rcc rId="1127" sId="2">
    <nc r="D197" t="inlineStr">
      <is>
        <t>ASW</t>
      </is>
    </nc>
  </rcc>
  <rcc rId="1128" sId="2">
    <nc r="D198" t="inlineStr">
      <is>
        <t>ASW</t>
      </is>
    </nc>
  </rcc>
  <rcc rId="1129" sId="2">
    <nc r="D199" t="inlineStr">
      <is>
        <t>ASW</t>
      </is>
    </nc>
  </rcc>
  <rcc rId="1130" sId="2">
    <nc r="D200" t="inlineStr">
      <is>
        <t>ASW</t>
      </is>
    </nc>
  </rcc>
  <rcc rId="1131" sId="2">
    <nc r="D201" t="inlineStr">
      <is>
        <t>ASW</t>
      </is>
    </nc>
  </rcc>
  <rcc rId="1132" sId="2">
    <nc r="D202" t="inlineStr">
      <is>
        <t>ASW</t>
      </is>
    </nc>
  </rcc>
  <rcc rId="1133" sId="2">
    <nc r="D203" t="inlineStr">
      <is>
        <t>ASW</t>
      </is>
    </nc>
  </rcc>
  <rcc rId="1134" sId="2">
    <nc r="D204" t="inlineStr">
      <is>
        <t>ASW</t>
      </is>
    </nc>
  </rcc>
  <rcc rId="1135" sId="2">
    <nc r="D205" t="inlineStr">
      <is>
        <t>ASW</t>
      </is>
    </nc>
  </rcc>
  <rcc rId="1136" sId="2">
    <nc r="D206" t="inlineStr">
      <is>
        <t>ASW</t>
      </is>
    </nc>
  </rcc>
  <rcc rId="1137" sId="2">
    <nc r="D207" t="inlineStr">
      <is>
        <t>ASW</t>
      </is>
    </nc>
  </rcc>
  <rcc rId="1138" sId="2">
    <nc r="D208" t="inlineStr">
      <is>
        <t>ASW</t>
      </is>
    </nc>
  </rcc>
  <rcc rId="1139" sId="2">
    <nc r="D209" t="inlineStr">
      <is>
        <t>ASW</t>
      </is>
    </nc>
  </rcc>
  <rcc rId="1140" sId="2">
    <nc r="D210" t="inlineStr">
      <is>
        <t>ASW</t>
      </is>
    </nc>
  </rcc>
  <rcc rId="1141" sId="2">
    <nc r="D211" t="inlineStr">
      <is>
        <t>ASW</t>
      </is>
    </nc>
  </rcc>
  <rcc rId="1142" sId="2">
    <nc r="D212" t="inlineStr">
      <is>
        <t>ASW</t>
      </is>
    </nc>
  </rcc>
  <rcc rId="1143" sId="2">
    <nc r="D213" t="inlineStr">
      <is>
        <t>ASW</t>
      </is>
    </nc>
  </rcc>
  <rcc rId="1144" sId="2">
    <nc r="D214" t="inlineStr">
      <is>
        <t>ASW</t>
      </is>
    </nc>
  </rcc>
  <rcc rId="1145" sId="2">
    <nc r="D215" t="inlineStr">
      <is>
        <t>ASW</t>
      </is>
    </nc>
  </rcc>
  <rcc rId="1146" sId="2">
    <nc r="D216" t="inlineStr">
      <is>
        <t>ASW</t>
      </is>
    </nc>
  </rcc>
  <rcc rId="1147" sId="2">
    <nc r="D217" t="inlineStr">
      <is>
        <t>ASW</t>
      </is>
    </nc>
  </rcc>
  <rcc rId="1148" sId="2">
    <nc r="D218" t="inlineStr">
      <is>
        <t>ASW</t>
      </is>
    </nc>
  </rcc>
  <rcc rId="1149" sId="2">
    <nc r="D219" t="inlineStr">
      <is>
        <t>ASW</t>
      </is>
    </nc>
  </rcc>
  <rcc rId="1150" sId="2">
    <nc r="D220" t="inlineStr">
      <is>
        <t>ASW</t>
      </is>
    </nc>
  </rcc>
  <rcc rId="1151" sId="2">
    <nc r="D221" t="inlineStr">
      <is>
        <t>ASW</t>
      </is>
    </nc>
  </rcc>
  <rcc rId="1152" sId="2">
    <nc r="D222" t="inlineStr">
      <is>
        <t>ASW</t>
      </is>
    </nc>
  </rcc>
  <rcc rId="1153" sId="2">
    <nc r="D223" t="inlineStr">
      <is>
        <t>ASW</t>
      </is>
    </nc>
  </rcc>
  <rcc rId="1154" sId="2">
    <nc r="D224" t="inlineStr">
      <is>
        <t>ASW</t>
      </is>
    </nc>
  </rcc>
  <rcc rId="1155" sId="2">
    <nc r="D225" t="inlineStr">
      <is>
        <t>ASW</t>
      </is>
    </nc>
  </rcc>
  <rcc rId="1156" sId="2">
    <nc r="D226" t="inlineStr">
      <is>
        <t>ASW</t>
      </is>
    </nc>
  </rcc>
  <rcc rId="1157" sId="2">
    <nc r="D227" t="inlineStr">
      <is>
        <t>ASW</t>
      </is>
    </nc>
  </rcc>
  <rcc rId="1158" sId="2">
    <nc r="D228" t="inlineStr">
      <is>
        <t>ASW</t>
      </is>
    </nc>
  </rcc>
  <rcc rId="1159" sId="2">
    <nc r="D229" t="inlineStr">
      <is>
        <t>ASW</t>
      </is>
    </nc>
  </rcc>
  <rcc rId="1160" sId="2">
    <nc r="D230" t="inlineStr">
      <is>
        <t>ASW</t>
      </is>
    </nc>
  </rcc>
  <rcc rId="1161" sId="2">
    <nc r="D231" t="inlineStr">
      <is>
        <t>ASW</t>
      </is>
    </nc>
  </rcc>
  <rcc rId="1162" sId="2">
    <nc r="D232" t="inlineStr">
      <is>
        <t>ASW</t>
      </is>
    </nc>
  </rcc>
  <rcc rId="1163" sId="2">
    <nc r="D233" t="inlineStr">
      <is>
        <t>ASW</t>
      </is>
    </nc>
  </rcc>
  <rcc rId="1164" sId="2">
    <nc r="C159">
      <v>20200629</v>
    </nc>
  </rcc>
  <rcc rId="1165" sId="2">
    <nc r="C160">
      <v>20200629</v>
    </nc>
  </rcc>
  <rcc rId="1166" sId="2">
    <nc r="C161">
      <v>20200629</v>
    </nc>
  </rcc>
  <rcc rId="1167" sId="2">
    <nc r="C162">
      <v>20200629</v>
    </nc>
  </rcc>
  <rcc rId="1168" sId="2">
    <nc r="C163">
      <v>20200629</v>
    </nc>
  </rcc>
  <rcc rId="1169" sId="2">
    <nc r="C164">
      <v>20200629</v>
    </nc>
  </rcc>
  <rcc rId="1170" sId="2">
    <nc r="C165">
      <v>20200629</v>
    </nc>
  </rcc>
  <rcc rId="1171" sId="2">
    <nc r="C166">
      <v>20200629</v>
    </nc>
  </rcc>
  <rcc rId="1172" sId="2">
    <nc r="C167">
      <v>20200629</v>
    </nc>
  </rcc>
  <rcc rId="1173" sId="2">
    <nc r="C168">
      <v>20200629</v>
    </nc>
  </rcc>
  <rcc rId="1174" sId="2">
    <nc r="C169">
      <v>20200629</v>
    </nc>
  </rcc>
  <rcc rId="1175" sId="2">
    <nc r="C170">
      <v>20200629</v>
    </nc>
  </rcc>
  <rcc rId="1176" sId="2">
    <nc r="C171">
      <v>20200629</v>
    </nc>
  </rcc>
  <rcc rId="1177" sId="2">
    <nc r="C172">
      <v>20200629</v>
    </nc>
  </rcc>
  <rcc rId="1178" sId="2">
    <nc r="C173">
      <v>20200629</v>
    </nc>
  </rcc>
  <rcc rId="1179" sId="2">
    <nc r="C174">
      <v>20200629</v>
    </nc>
  </rcc>
  <rcc rId="1180" sId="2">
    <nc r="C175">
      <v>20200629</v>
    </nc>
  </rcc>
  <rcc rId="1181" sId="2">
    <nc r="C176">
      <v>20200629</v>
    </nc>
  </rcc>
  <rcc rId="1182" sId="2">
    <nc r="C177">
      <v>20200629</v>
    </nc>
  </rcc>
  <rcc rId="1183" sId="2">
    <nc r="C178">
      <v>20200629</v>
    </nc>
  </rcc>
  <rcc rId="1184" sId="2">
    <nc r="C179">
      <v>20200629</v>
    </nc>
  </rcc>
  <rcc rId="1185" sId="2">
    <nc r="C180">
      <v>20200629</v>
    </nc>
  </rcc>
  <rcc rId="1186" sId="2">
    <nc r="C181">
      <v>20200629</v>
    </nc>
  </rcc>
  <rcc rId="1187" sId="2">
    <nc r="C182">
      <v>20200629</v>
    </nc>
  </rcc>
  <rcc rId="1188" sId="2">
    <nc r="C183">
      <v>20200629</v>
    </nc>
  </rcc>
  <rcc rId="1189" sId="2">
    <nc r="C184">
      <v>20200629</v>
    </nc>
  </rcc>
  <rcc rId="1190" sId="2">
    <nc r="C185">
      <v>20200629</v>
    </nc>
  </rcc>
  <rcc rId="1191" sId="2">
    <nc r="C186">
      <v>20200629</v>
    </nc>
  </rcc>
  <rcc rId="1192" sId="2">
    <nc r="C187">
      <v>20200629</v>
    </nc>
  </rcc>
  <rcc rId="1193" sId="2">
    <nc r="C188">
      <v>20200629</v>
    </nc>
  </rcc>
  <rcc rId="1194" sId="2">
    <nc r="C189">
      <v>20200629</v>
    </nc>
  </rcc>
  <rcc rId="1195" sId="2">
    <nc r="C190">
      <v>20200629</v>
    </nc>
  </rcc>
  <rcc rId="1196" sId="2">
    <nc r="C191">
      <v>20200629</v>
    </nc>
  </rcc>
  <rcc rId="1197" sId="2">
    <nc r="C192">
      <v>20200629</v>
    </nc>
  </rcc>
  <rcc rId="1198" sId="2">
    <nc r="C193">
      <v>20200629</v>
    </nc>
  </rcc>
  <rcc rId="1199" sId="2">
    <nc r="C194">
      <v>20200629</v>
    </nc>
  </rcc>
  <rcc rId="1200" sId="2">
    <nc r="C195">
      <v>20200629</v>
    </nc>
  </rcc>
  <rcc rId="1201" sId="2">
    <nc r="C196">
      <v>20200629</v>
    </nc>
  </rcc>
  <rcc rId="1202" sId="2">
    <nc r="C197">
      <v>20200629</v>
    </nc>
  </rcc>
  <rcc rId="1203" sId="2">
    <nc r="C198">
      <v>20200629</v>
    </nc>
  </rcc>
  <rcc rId="1204" sId="2">
    <nc r="C199">
      <v>20200629</v>
    </nc>
  </rcc>
  <rcc rId="1205" sId="2">
    <nc r="C200">
      <v>20200629</v>
    </nc>
  </rcc>
  <rcc rId="1206" sId="2">
    <nc r="C201">
      <v>20200629</v>
    </nc>
  </rcc>
  <rcc rId="1207" sId="2">
    <nc r="C202">
      <v>20200629</v>
    </nc>
  </rcc>
  <rcc rId="1208" sId="2">
    <nc r="C203">
      <v>20200629</v>
    </nc>
  </rcc>
  <rcc rId="1209" sId="2">
    <nc r="C204">
      <v>20200629</v>
    </nc>
  </rcc>
  <rcc rId="1210" sId="2">
    <nc r="C205">
      <v>20200629</v>
    </nc>
  </rcc>
  <rcc rId="1211" sId="2">
    <nc r="C206">
      <v>20200629</v>
    </nc>
  </rcc>
  <rcc rId="1212" sId="2">
    <nc r="C207">
      <v>20200629</v>
    </nc>
  </rcc>
  <rcc rId="1213" sId="2">
    <nc r="C208">
      <v>20200629</v>
    </nc>
  </rcc>
  <rcc rId="1214" sId="2">
    <nc r="C209">
      <v>20200629</v>
    </nc>
  </rcc>
  <rcc rId="1215" sId="2">
    <nc r="C210">
      <v>20200629</v>
    </nc>
  </rcc>
  <rcc rId="1216" sId="2">
    <nc r="C211">
      <v>20200629</v>
    </nc>
  </rcc>
  <rcc rId="1217" sId="2">
    <nc r="C212">
      <v>20200629</v>
    </nc>
  </rcc>
  <rcc rId="1218" sId="2">
    <nc r="C213">
      <v>20200629</v>
    </nc>
  </rcc>
  <rcc rId="1219" sId="2">
    <nc r="C214">
      <v>20200629</v>
    </nc>
  </rcc>
  <rcc rId="1220" sId="2">
    <nc r="C215">
      <v>20200629</v>
    </nc>
  </rcc>
  <rcc rId="1221" sId="2">
    <nc r="C216">
      <v>20200629</v>
    </nc>
  </rcc>
  <rcc rId="1222" sId="2">
    <nc r="C217">
      <v>20200629</v>
    </nc>
  </rcc>
  <rcc rId="1223" sId="2">
    <nc r="C218">
      <v>20200629</v>
    </nc>
  </rcc>
  <rcc rId="1224" sId="2">
    <nc r="C219">
      <v>20200629</v>
    </nc>
  </rcc>
  <rcc rId="1225" sId="2">
    <nc r="C220">
      <v>20200629</v>
    </nc>
  </rcc>
  <rcc rId="1226" sId="2">
    <nc r="C221">
      <v>20200629</v>
    </nc>
  </rcc>
  <rcc rId="1227" sId="2">
    <nc r="C222">
      <v>20200629</v>
    </nc>
  </rcc>
  <rcc rId="1228" sId="2">
    <nc r="C223">
      <v>20200629</v>
    </nc>
  </rcc>
  <rcc rId="1229" sId="2">
    <nc r="C224">
      <v>20200629</v>
    </nc>
  </rcc>
  <rcc rId="1230" sId="2">
    <nc r="C225">
      <v>20200629</v>
    </nc>
  </rcc>
  <rcc rId="1231" sId="2">
    <nc r="C226">
      <v>20200629</v>
    </nc>
  </rcc>
  <rcc rId="1232" sId="2">
    <nc r="C227">
      <v>20200629</v>
    </nc>
  </rcc>
  <rcc rId="1233" sId="2">
    <nc r="C228">
      <v>20200629</v>
    </nc>
  </rcc>
  <rcc rId="1234" sId="2">
    <nc r="C229">
      <v>20200629</v>
    </nc>
  </rcc>
  <rcc rId="1235" sId="2">
    <nc r="C230">
      <v>20200629</v>
    </nc>
  </rcc>
  <rcc rId="1236" sId="2">
    <nc r="C231">
      <v>20200629</v>
    </nc>
  </rcc>
  <rcc rId="1237" sId="2">
    <nc r="C232">
      <v>20200629</v>
    </nc>
  </rcc>
  <rcc rId="1238" sId="2">
    <nc r="C233">
      <v>20200629</v>
    </nc>
  </rcc>
  <rcc rId="1239" sId="2">
    <nc r="B159">
      <v>100</v>
    </nc>
  </rcc>
  <rcc rId="1240" sId="2">
    <nc r="B160">
      <v>101</v>
    </nc>
  </rcc>
  <rcc rId="1241" sId="2">
    <nc r="B161">
      <v>102</v>
    </nc>
  </rcc>
  <rcc rId="1242" sId="2">
    <nc r="B162">
      <v>103</v>
    </nc>
  </rcc>
  <rcc rId="1243" sId="2">
    <nc r="B163">
      <v>104</v>
    </nc>
  </rcc>
  <rcc rId="1244" sId="2">
    <nc r="B164">
      <v>105</v>
    </nc>
  </rcc>
  <rcc rId="1245" sId="2">
    <nc r="B165">
      <v>106</v>
    </nc>
  </rcc>
  <rcc rId="1246" sId="2">
    <nc r="B166">
      <v>107</v>
    </nc>
  </rcc>
  <rcc rId="1247" sId="2">
    <nc r="B167">
      <v>108</v>
    </nc>
  </rcc>
  <rcc rId="1248" sId="2">
    <nc r="B168">
      <v>109</v>
    </nc>
  </rcc>
  <rcc rId="1249" sId="2">
    <nc r="B169">
      <v>110</v>
    </nc>
  </rcc>
  <rcc rId="1250" sId="2">
    <nc r="B170">
      <v>111</v>
    </nc>
  </rcc>
  <rcc rId="1251" sId="2">
    <nc r="B171">
      <v>112</v>
    </nc>
  </rcc>
  <rcc rId="1252" sId="2">
    <nc r="B172">
      <v>113</v>
    </nc>
  </rcc>
  <rcc rId="1253" sId="2">
    <nc r="B173">
      <v>114</v>
    </nc>
  </rcc>
  <rcc rId="1254" sId="2">
    <nc r="B174">
      <v>115</v>
    </nc>
  </rcc>
  <rcc rId="1255" sId="2">
    <nc r="B175">
      <v>116</v>
    </nc>
  </rcc>
  <rcc rId="1256" sId="2">
    <nc r="B176">
      <v>117</v>
    </nc>
  </rcc>
  <rcc rId="1257" sId="2">
    <nc r="B177">
      <v>118</v>
    </nc>
  </rcc>
  <rcc rId="1258" sId="2">
    <nc r="B178">
      <v>119</v>
    </nc>
  </rcc>
  <rcc rId="1259" sId="2">
    <nc r="B179">
      <v>120</v>
    </nc>
  </rcc>
  <rcc rId="1260" sId="2">
    <nc r="B180">
      <v>121</v>
    </nc>
  </rcc>
  <rcc rId="1261" sId="2">
    <nc r="B181">
      <v>122</v>
    </nc>
  </rcc>
  <rcc rId="1262" sId="2">
    <nc r="B182">
      <v>123</v>
    </nc>
  </rcc>
  <rcc rId="1263" sId="2">
    <nc r="B183">
      <v>124</v>
    </nc>
  </rcc>
  <rcc rId="1264" sId="2">
    <nc r="B184">
      <v>125</v>
    </nc>
  </rcc>
  <rcc rId="1265" sId="2">
    <nc r="B185">
      <v>126</v>
    </nc>
  </rcc>
  <rcc rId="1266" sId="2">
    <nc r="B186">
      <v>127</v>
    </nc>
  </rcc>
  <rcc rId="1267" sId="2">
    <nc r="B187">
      <v>128</v>
    </nc>
  </rcc>
  <rcc rId="1268" sId="2">
    <nc r="B188">
      <v>129</v>
    </nc>
  </rcc>
  <rcc rId="1269" sId="2">
    <nc r="B189">
      <v>130</v>
    </nc>
  </rcc>
  <rcc rId="1270" sId="2">
    <nc r="B190">
      <v>131</v>
    </nc>
  </rcc>
  <rcc rId="1271" sId="2">
    <nc r="B191">
      <v>132</v>
    </nc>
  </rcc>
  <rcc rId="1272" sId="2">
    <nc r="B192">
      <v>133</v>
    </nc>
  </rcc>
  <rcc rId="1273" sId="2">
    <nc r="B193">
      <v>134</v>
    </nc>
  </rcc>
  <rcc rId="1274" sId="2">
    <nc r="B194">
      <v>135</v>
    </nc>
  </rcc>
  <rcc rId="1275" sId="2">
    <nc r="B195">
      <v>136</v>
    </nc>
  </rcc>
  <rcc rId="1276" sId="2">
    <nc r="B196">
      <v>137</v>
    </nc>
  </rcc>
  <rcc rId="1277" sId="2">
    <nc r="B197">
      <v>138</v>
    </nc>
  </rcc>
  <rcc rId="1278" sId="2">
    <nc r="B198">
      <v>139</v>
    </nc>
  </rcc>
  <rcc rId="1279" sId="2">
    <nc r="B199">
      <v>140</v>
    </nc>
  </rcc>
  <rcc rId="1280" sId="2">
    <nc r="B200">
      <v>141</v>
    </nc>
  </rcc>
  <rcc rId="1281" sId="2">
    <nc r="B201">
      <v>142</v>
    </nc>
  </rcc>
  <rcc rId="1282" sId="2">
    <nc r="B202">
      <v>143</v>
    </nc>
  </rcc>
  <rcc rId="1283" sId="2">
    <nc r="B203">
      <v>144</v>
    </nc>
  </rcc>
  <rcc rId="1284" sId="2">
    <nc r="B204">
      <v>145</v>
    </nc>
  </rcc>
  <rcc rId="1285" sId="2">
    <nc r="B205">
      <v>146</v>
    </nc>
  </rcc>
  <rcc rId="1286" sId="2">
    <nc r="B206">
      <v>147</v>
    </nc>
  </rcc>
  <rcc rId="1287" sId="2">
    <nc r="B207">
      <v>148</v>
    </nc>
  </rcc>
  <rcc rId="1288" sId="2">
    <nc r="B208">
      <v>149</v>
    </nc>
  </rcc>
  <rcc rId="1289" sId="2">
    <nc r="B209">
      <v>150</v>
    </nc>
  </rcc>
  <rcc rId="1290" sId="2">
    <nc r="B210">
      <v>151</v>
    </nc>
  </rcc>
  <rcc rId="1291" sId="2">
    <nc r="B211">
      <v>152</v>
    </nc>
  </rcc>
  <rcc rId="1292" sId="2">
    <nc r="B212">
      <v>153</v>
    </nc>
  </rcc>
  <rcc rId="1293" sId="2">
    <nc r="B213">
      <v>154</v>
    </nc>
  </rcc>
  <rcc rId="1294" sId="2">
    <nc r="B214">
      <v>155</v>
    </nc>
  </rcc>
  <rcc rId="1295" sId="2">
    <nc r="B215">
      <v>156</v>
    </nc>
  </rcc>
  <rcc rId="1296" sId="2">
    <nc r="B216">
      <v>157</v>
    </nc>
  </rcc>
  <rcc rId="1297" sId="2">
    <nc r="B217">
      <v>158</v>
    </nc>
  </rcc>
  <rcc rId="1298" sId="2">
    <nc r="B218">
      <v>159</v>
    </nc>
  </rcc>
  <rcc rId="1299" sId="2">
    <nc r="B219">
      <v>160</v>
    </nc>
  </rcc>
  <rcc rId="1300" sId="2">
    <nc r="B220">
      <v>161</v>
    </nc>
  </rcc>
  <rcc rId="1301" sId="2">
    <nc r="B221">
      <v>162</v>
    </nc>
  </rcc>
  <rcc rId="1302" sId="2">
    <nc r="B222">
      <v>163</v>
    </nc>
  </rcc>
  <rcc rId="1303" sId="2">
    <nc r="B223">
      <v>164</v>
    </nc>
  </rcc>
  <rcc rId="1304" sId="2">
    <nc r="B224">
      <v>165</v>
    </nc>
  </rcc>
  <rcc rId="1305" sId="2">
    <nc r="B225">
      <v>166</v>
    </nc>
  </rcc>
  <rcc rId="1306" sId="2">
    <nc r="B226">
      <v>167</v>
    </nc>
  </rcc>
  <rcc rId="1307" sId="2">
    <nc r="B227">
      <v>168</v>
    </nc>
  </rcc>
  <rcc rId="1308" sId="2">
    <nc r="B228">
      <v>169</v>
    </nc>
  </rcc>
  <rcc rId="1309" sId="2">
    <nc r="B229">
      <v>170</v>
    </nc>
  </rcc>
  <rcc rId="1310" sId="2">
    <nc r="B230">
      <v>171</v>
    </nc>
  </rcc>
  <rcc rId="1311" sId="2">
    <nc r="B231">
      <v>172</v>
    </nc>
  </rcc>
  <rcc rId="1312" sId="2">
    <nc r="B232">
      <v>173</v>
    </nc>
  </rcc>
  <rcc rId="1313" sId="2">
    <nc r="B233">
      <v>174</v>
    </nc>
  </rcc>
  <rfmt sheetId="2" sqref="B159:B233">
    <dxf>
      <fill>
        <patternFill patternType="solid">
          <bgColor theme="6" tint="0.39997558519241921"/>
        </patternFill>
      </fill>
    </dxf>
  </rfmt>
  <rcc rId="1314" sId="2" quotePrefix="1">
    <nc r="P159" t="inlineStr">
      <is>
        <t>EXTERNAL Sravani Poojari (Brigosha, RBEI/PJ-OM-NE2-VS); Priyadarshini Sharma (RBEI/ESE31) Srivenkateswaran Narayanan (RBEI/ESE31)</t>
      </is>
    </nc>
  </rcc>
  <rcc rId="1315" sId="2" quotePrefix="1">
    <nc r="P160" t="inlineStr">
      <is>
        <t>EXTERNAL Sravani Poojari (Brigosha, RBEI/PJ-OM-NE2-VS); Priyadarshini Sharma (RBEI/ESE31) Srivenkateswaran Narayanan (RBEI/ESE31)</t>
      </is>
    </nc>
  </rcc>
  <rcc rId="1316" sId="2" quotePrefix="1">
    <nc r="P161" t="inlineStr">
      <is>
        <t>EXTERNAL Sravani Poojari (Brigosha, RBEI/PJ-OM-NE2-VS); Priyadarshini Sharma (RBEI/ESE31) Srivenkateswaran Narayanan (RBEI/ESE31)</t>
      </is>
    </nc>
  </rcc>
  <rcc rId="1317" sId="2" quotePrefix="1">
    <nc r="P162" t="inlineStr">
      <is>
        <t>EXTERNAL Sravani Poojari (Brigosha, RBEI/PJ-OM-NE2-VS); Priyadarshini Sharma (RBEI/ESE31) Srivenkateswaran Narayanan (RBEI/ESE31)</t>
      </is>
    </nc>
  </rcc>
  <rcc rId="1318" sId="2" quotePrefix="1">
    <nc r="P163" t="inlineStr">
      <is>
        <t>EXTERNAL Sravani Poojari (Brigosha, RBEI/PJ-OM-NE2-VS); Priyadarshini Sharma (RBEI/ESE31) Srivenkateswaran Narayanan (RBEI/ESE31)</t>
      </is>
    </nc>
  </rcc>
  <rcc rId="1319" sId="2" quotePrefix="1">
    <nc r="P164" t="inlineStr">
      <is>
        <t>EXTERNAL Sravani Poojari (Brigosha, RBEI/PJ-OM-NE2-VS); Priyadarshini Sharma (RBEI/ESE31) Srivenkateswaran Narayanan (RBEI/ESE31)</t>
      </is>
    </nc>
  </rcc>
  <rcc rId="1320" sId="2" quotePrefix="1">
    <nc r="P165" t="inlineStr">
      <is>
        <t>EXTERNAL Sravani Poojari (Brigosha, RBEI/PJ-OM-NE2-VS); Priyadarshini Sharma (RBEI/ESE31) Srivenkateswaran Narayanan (RBEI/ESE31)</t>
      </is>
    </nc>
  </rcc>
  <rcc rId="1321" sId="2" quotePrefix="1">
    <nc r="P166" t="inlineStr">
      <is>
        <t>EXTERNAL Sravani Poojari (Brigosha, RBEI/PJ-OM-NE2-VS); Priyadarshini Sharma (RBEI/ESE31) Srivenkateswaran Narayanan (RBEI/ESE31)</t>
      </is>
    </nc>
  </rcc>
  <rcc rId="1322" sId="2" quotePrefix="1">
    <nc r="P167" t="inlineStr">
      <is>
        <t>EXTERNAL Sravani Poojari (Brigosha, RBEI/PJ-OM-NE2-VS); Priyadarshini Sharma (RBEI/ESE31) Srivenkateswaran Narayanan (RBEI/ESE31)</t>
      </is>
    </nc>
  </rcc>
  <rcc rId="1323" sId="2" quotePrefix="1">
    <nc r="P168" t="inlineStr">
      <is>
        <t>EXTERNAL Sravani Poojari (Brigosha, RBEI/PJ-OM-NE2-VS); Priyadarshini Sharma (RBEI/ESE31) Srivenkateswaran Narayanan (RBEI/ESE31)</t>
      </is>
    </nc>
  </rcc>
  <rcc rId="1324" sId="2" quotePrefix="1">
    <nc r="P169" t="inlineStr">
      <is>
        <t>EXTERNAL Sravani Poojari (Brigosha, RBEI/PJ-OM-NE2-VS); Priyadarshini Sharma (RBEI/ESE31) Srivenkateswaran Narayanan (RBEI/ESE31)</t>
      </is>
    </nc>
  </rcc>
  <rcc rId="1325" sId="2" quotePrefix="1">
    <nc r="P170" t="inlineStr">
      <is>
        <t>EXTERNAL Sravani Poojari (Brigosha, RBEI/PJ-OM-NE2-VS); Priyadarshini Sharma (RBEI/ESE31) Srivenkateswaran Narayanan (RBEI/ESE31)</t>
      </is>
    </nc>
  </rcc>
  <rcc rId="1326" sId="2" quotePrefix="1">
    <nc r="P171" t="inlineStr">
      <is>
        <t>EXTERNAL Sravani Poojari (Brigosha, RBEI/PJ-OM-NE2-VS); Priyadarshini Sharma (RBEI/ESE31) Srivenkateswaran Narayanan (RBEI/ESE31)</t>
      </is>
    </nc>
  </rcc>
  <rcc rId="1327" sId="2" quotePrefix="1">
    <nc r="P172" t="inlineStr">
      <is>
        <t>EXTERNAL Sravani Poojari (Brigosha, RBEI/PJ-OM-NE2-VS); Priyadarshini Sharma (RBEI/ESE31) Srivenkateswaran Narayanan (RBEI/ESE31)</t>
      </is>
    </nc>
  </rcc>
  <rcc rId="1328" sId="2" quotePrefix="1">
    <nc r="P173" t="inlineStr">
      <is>
        <t>EXTERNAL Sravani Poojari (Brigosha, RBEI/PJ-OM-NE2-VS); Priyadarshini Sharma (RBEI/ESE31) Srivenkateswaran Narayanan (RBEI/ESE31)</t>
      </is>
    </nc>
  </rcc>
  <rcc rId="1329" sId="2" quotePrefix="1">
    <nc r="P174" t="inlineStr">
      <is>
        <t>EXTERNAL Sravani Poojari (Brigosha, RBEI/PJ-OM-NE2-VS); Priyadarshini Sharma (RBEI/ESE31) Srivenkateswaran Narayanan (RBEI/ESE31)</t>
      </is>
    </nc>
  </rcc>
  <rcc rId="1330" sId="2" quotePrefix="1">
    <nc r="P175" t="inlineStr">
      <is>
        <t>EXTERNAL Sravani Poojari (Brigosha, RBEI/PJ-OM-NE2-VS); Priyadarshini Sharma (RBEI/ESE31) Srivenkateswaran Narayanan (RBEI/ESE31)</t>
      </is>
    </nc>
  </rcc>
  <rcc rId="1331" sId="2" quotePrefix="1">
    <nc r="P176" t="inlineStr">
      <is>
        <t>EXTERNAL Sravani Poojari (Brigosha, RBEI/PJ-OM-NE2-VS); Priyadarshini Sharma (RBEI/ESE31) Srivenkateswaran Narayanan (RBEI/ESE31)</t>
      </is>
    </nc>
  </rcc>
  <rcc rId="1332" sId="2" quotePrefix="1">
    <nc r="P177" t="inlineStr">
      <is>
        <t>EXTERNAL Sravani Poojari (Brigosha, RBEI/PJ-OM-NE2-VS); Priyadarshini Sharma (RBEI/ESE31) Srivenkateswaran Narayanan (RBEI/ESE31)</t>
      </is>
    </nc>
  </rcc>
  <rcc rId="1333" sId="2" quotePrefix="1">
    <nc r="P178" t="inlineStr">
      <is>
        <t>EXTERNAL Sravani Poojari (Brigosha, RBEI/PJ-OM-NE2-VS); Priyadarshini Sharma (RBEI/ESE31) Srivenkateswaran Narayanan (RBEI/ESE31)</t>
      </is>
    </nc>
  </rcc>
  <rcc rId="1334" sId="2" quotePrefix="1">
    <nc r="P179" t="inlineStr">
      <is>
        <t>EXTERNAL Sravani Poojari (Brigosha, RBEI/PJ-OM-NE2-VS); Priyadarshini Sharma (RBEI/ESE31) Srivenkateswaran Narayanan (RBEI/ESE31)</t>
      </is>
    </nc>
  </rcc>
  <rcc rId="1335" sId="2" quotePrefix="1">
    <nc r="P180" t="inlineStr">
      <is>
        <t>EXTERNAL Sravani Poojari (Brigosha, RBEI/PJ-OM-NE2-VS); Priyadarshini Sharma (RBEI/ESE31) Srivenkateswaran Narayanan (RBEI/ESE31)</t>
      </is>
    </nc>
  </rcc>
  <rcc rId="1336" sId="2" quotePrefix="1">
    <nc r="P181" t="inlineStr">
      <is>
        <t>EXTERNAL Sravani Poojari (Brigosha, RBEI/PJ-OM-NE2-VS); Priyadarshini Sharma (RBEI/ESE31) Srivenkateswaran Narayanan (RBEI/ESE31)</t>
      </is>
    </nc>
  </rcc>
  <rcc rId="1337" sId="2" quotePrefix="1">
    <nc r="P182" t="inlineStr">
      <is>
        <t>EXTERNAL Sravani Poojari (Brigosha, RBEI/PJ-OM-NE2-VS); Priyadarshini Sharma (RBEI/ESE31) Srivenkateswaran Narayanan (RBEI/ESE31)</t>
      </is>
    </nc>
  </rcc>
  <rcc rId="1338" sId="2" quotePrefix="1">
    <nc r="P183" t="inlineStr">
      <is>
        <t>EXTERNAL Sravani Poojari (Brigosha, RBEI/PJ-OM-NE2-VS); Priyadarshini Sharma (RBEI/ESE31) Srivenkateswaran Narayanan (RBEI/ESE31)</t>
      </is>
    </nc>
  </rcc>
  <rcc rId="1339" sId="2" quotePrefix="1">
    <nc r="P184" t="inlineStr">
      <is>
        <t>EXTERNAL Sravani Poojari (Brigosha, RBEI/PJ-OM-NE2-VS); Priyadarshini Sharma (RBEI/ESE31) Srivenkateswaran Narayanan (RBEI/ESE31)</t>
      </is>
    </nc>
  </rcc>
  <rcc rId="1340" sId="2" quotePrefix="1">
    <nc r="P185" t="inlineStr">
      <is>
        <t>EXTERNAL Sravani Poojari (Brigosha, RBEI/PJ-OM-NE2-VS); Priyadarshini Sharma (RBEI/ESE31) Srivenkateswaran Narayanan (RBEI/ESE31)</t>
      </is>
    </nc>
  </rcc>
  <rcc rId="1341" sId="2" quotePrefix="1">
    <nc r="P186" t="inlineStr">
      <is>
        <t>EXTERNAL Sravani Poojari (Brigosha, RBEI/PJ-OM-NE2-VS); Priyadarshini Sharma (RBEI/ESE31) Srivenkateswaran Narayanan (RBEI/ESE31)</t>
      </is>
    </nc>
  </rcc>
  <rcc rId="1342" sId="2" quotePrefix="1">
    <nc r="P187" t="inlineStr">
      <is>
        <t>EXTERNAL Sravani Poojari (Brigosha, RBEI/PJ-OM-NE2-VS); Priyadarshini Sharma (RBEI/ESE31) Srivenkateswaran Narayanan (RBEI/ESE31)</t>
      </is>
    </nc>
  </rcc>
  <rcc rId="1343" sId="2" quotePrefix="1">
    <nc r="P188" t="inlineStr">
      <is>
        <t>EXTERNAL Sravani Poojari (Brigosha, RBEI/PJ-OM-NE2-VS); Priyadarshini Sharma (RBEI/ESE31) Srivenkateswaran Narayanan (RBEI/ESE31)</t>
      </is>
    </nc>
  </rcc>
  <rcc rId="1344" sId="2" quotePrefix="1">
    <nc r="P189" t="inlineStr">
      <is>
        <t>EXTERNAL Sravani Poojari (Brigosha, RBEI/PJ-OM-NE2-VS); Priyadarshini Sharma (RBEI/ESE31) Srivenkateswaran Narayanan (RBEI/ESE31)</t>
      </is>
    </nc>
  </rcc>
  <rcc rId="1345" sId="2" quotePrefix="1">
    <nc r="P190" t="inlineStr">
      <is>
        <t>EXTERNAL Sravani Poojari (Brigosha, RBEI/PJ-OM-NE2-VS); Priyadarshini Sharma (RBEI/ESE31) Srivenkateswaran Narayanan (RBEI/ESE31)</t>
      </is>
    </nc>
  </rcc>
  <rcc rId="1346" sId="2" quotePrefix="1">
    <nc r="P191" t="inlineStr">
      <is>
        <t>EXTERNAL Sravani Poojari (Brigosha, RBEI/PJ-OM-NE2-VS); Priyadarshini Sharma (RBEI/ESE31) Srivenkateswaran Narayanan (RBEI/ESE31)</t>
      </is>
    </nc>
  </rcc>
  <rcc rId="1347" sId="2" quotePrefix="1">
    <nc r="P192" t="inlineStr">
      <is>
        <t>EXTERNAL Sravani Poojari (Brigosha, RBEI/PJ-OM-NE2-VS); Priyadarshini Sharma (RBEI/ESE31) Srivenkateswaran Narayanan (RBEI/ESE31)</t>
      </is>
    </nc>
  </rcc>
  <rcc rId="1348" sId="2" quotePrefix="1">
    <nc r="P193" t="inlineStr">
      <is>
        <t>EXTERNAL Sravani Poojari (Brigosha, RBEI/PJ-OM-NE2-VS); Priyadarshini Sharma (RBEI/ESE31) Srivenkateswaran Narayanan (RBEI/ESE31)</t>
      </is>
    </nc>
  </rcc>
  <rcc rId="1349" sId="2" quotePrefix="1">
    <nc r="P194" t="inlineStr">
      <is>
        <t>EXTERNAL Sravani Poojari (Brigosha, RBEI/PJ-OM-NE2-VS); Priyadarshini Sharma (RBEI/ESE31) Srivenkateswaran Narayanan (RBEI/ESE31)</t>
      </is>
    </nc>
  </rcc>
  <rcc rId="1350" sId="2" quotePrefix="1">
    <nc r="P195" t="inlineStr">
      <is>
        <t>EXTERNAL Sravani Poojari (Brigosha, RBEI/PJ-OM-NE2-VS); Priyadarshini Sharma (RBEI/ESE31) Srivenkateswaran Narayanan (RBEI/ESE31)</t>
      </is>
    </nc>
  </rcc>
  <rcc rId="1351" sId="2" quotePrefix="1">
    <nc r="P196" t="inlineStr">
      <is>
        <t>EXTERNAL Sravani Poojari (Brigosha, RBEI/PJ-OM-NE2-VS); Priyadarshini Sharma (RBEI/ESE31) Srivenkateswaran Narayanan (RBEI/ESE31)</t>
      </is>
    </nc>
  </rcc>
  <rcc rId="1352" sId="2" quotePrefix="1">
    <nc r="P197" t="inlineStr">
      <is>
        <t>EXTERNAL Sravani Poojari (Brigosha, RBEI/PJ-OM-NE2-VS); Priyadarshini Sharma (RBEI/ESE31) Srivenkateswaran Narayanan (RBEI/ESE31)</t>
      </is>
    </nc>
  </rcc>
  <rcc rId="1353" sId="2" quotePrefix="1">
    <nc r="P198" t="inlineStr">
      <is>
        <t>EXTERNAL Sravani Poojari (Brigosha, RBEI/PJ-OM-NE2-VS); Priyadarshini Sharma (RBEI/ESE31) Srivenkateswaran Narayanan (RBEI/ESE31)</t>
      </is>
    </nc>
  </rcc>
  <rcc rId="1354" sId="2" quotePrefix="1">
    <nc r="P199" t="inlineStr">
      <is>
        <t>EXTERNAL Sravani Poojari (Brigosha, RBEI/PJ-OM-NE2-VS); Priyadarshini Sharma (RBEI/ESE31) Srivenkateswaran Narayanan (RBEI/ESE31)</t>
      </is>
    </nc>
  </rcc>
  <rcc rId="1355" sId="2" quotePrefix="1">
    <nc r="P200" t="inlineStr">
      <is>
        <t>EXTERNAL Sravani Poojari (Brigosha, RBEI/PJ-OM-NE2-VS); Priyadarshini Sharma (RBEI/ESE31) Srivenkateswaran Narayanan (RBEI/ESE31)</t>
      </is>
    </nc>
  </rcc>
  <rcc rId="1356" sId="2" quotePrefix="1">
    <nc r="P201" t="inlineStr">
      <is>
        <t>EXTERNAL Sravani Poojari (Brigosha, RBEI/PJ-OM-NE2-VS); Priyadarshini Sharma (RBEI/ESE31) Srivenkateswaran Narayanan (RBEI/ESE31)</t>
      </is>
    </nc>
  </rcc>
  <rcc rId="1357" sId="2" quotePrefix="1">
    <nc r="P202" t="inlineStr">
      <is>
        <t>EXTERNAL Sravani Poojari (Brigosha, RBEI/PJ-OM-NE2-VS); Priyadarshini Sharma (RBEI/ESE31) Srivenkateswaran Narayanan (RBEI/ESE31)</t>
      </is>
    </nc>
  </rcc>
  <rcc rId="1358" sId="2" quotePrefix="1">
    <nc r="P203" t="inlineStr">
      <is>
        <t>EXTERNAL Sravani Poojari (Brigosha, RBEI/PJ-OM-NE2-VS); Priyadarshini Sharma (RBEI/ESE31) Srivenkateswaran Narayanan (RBEI/ESE31)</t>
      </is>
    </nc>
  </rcc>
  <rcc rId="1359" sId="2" quotePrefix="1">
    <nc r="P204" t="inlineStr">
      <is>
        <t>EXTERNAL Sravani Poojari (Brigosha, RBEI/PJ-OM-NE2-VS); Priyadarshini Sharma (RBEI/ESE31) Srivenkateswaran Narayanan (RBEI/ESE31)</t>
      </is>
    </nc>
  </rcc>
  <rcc rId="1360" sId="2" quotePrefix="1">
    <nc r="P205" t="inlineStr">
      <is>
        <t>EXTERNAL Sravani Poojari (Brigosha, RBEI/PJ-OM-NE2-VS); Priyadarshini Sharma (RBEI/ESE31) Srivenkateswaran Narayanan (RBEI/ESE31)</t>
      </is>
    </nc>
  </rcc>
  <rcc rId="1361" sId="2" quotePrefix="1">
    <nc r="P206" t="inlineStr">
      <is>
        <t>EXTERNAL Sravani Poojari (Brigosha, RBEI/PJ-OM-NE2-VS); Priyadarshini Sharma (RBEI/ESE31) Srivenkateswaran Narayanan (RBEI/ESE31)</t>
      </is>
    </nc>
  </rcc>
  <rcc rId="1362" sId="2" quotePrefix="1">
    <nc r="P207" t="inlineStr">
      <is>
        <t>EXTERNAL Sravani Poojari (Brigosha, RBEI/PJ-OM-NE2-VS); Priyadarshini Sharma (RBEI/ESE31) Srivenkateswaran Narayanan (RBEI/ESE31)</t>
      </is>
    </nc>
  </rcc>
  <rcc rId="1363" sId="2" quotePrefix="1">
    <nc r="P208" t="inlineStr">
      <is>
        <t>EXTERNAL Sravani Poojari (Brigosha, RBEI/PJ-OM-NE2-VS); Priyadarshini Sharma (RBEI/ESE31) Srivenkateswaran Narayanan (RBEI/ESE31)</t>
      </is>
    </nc>
  </rcc>
  <rcc rId="1364" sId="2" quotePrefix="1">
    <nc r="P209" t="inlineStr">
      <is>
        <t>EXTERNAL Sravani Poojari (Brigosha, RBEI/PJ-OM-NE2-VS); Priyadarshini Sharma (RBEI/ESE31) Srivenkateswaran Narayanan (RBEI/ESE31)</t>
      </is>
    </nc>
  </rcc>
  <rcc rId="1365" sId="2" quotePrefix="1">
    <nc r="P210" t="inlineStr">
      <is>
        <t>EXTERNAL Sravani Poojari (Brigosha, RBEI/PJ-OM-NE2-VS); Priyadarshini Sharma (RBEI/ESE31) Srivenkateswaran Narayanan (RBEI/ESE31)</t>
      </is>
    </nc>
  </rcc>
  <rcc rId="1366" sId="2" quotePrefix="1">
    <nc r="P211" t="inlineStr">
      <is>
        <t>EXTERNAL Sravani Poojari (Brigosha, RBEI/PJ-OM-NE2-VS); Priyadarshini Sharma (RBEI/ESE31) Srivenkateswaran Narayanan (RBEI/ESE31)</t>
      </is>
    </nc>
  </rcc>
  <rcc rId="1367" sId="2" quotePrefix="1">
    <nc r="P212" t="inlineStr">
      <is>
        <t>EXTERNAL Sravani Poojari (Brigosha, RBEI/PJ-OM-NE2-VS); Priyadarshini Sharma (RBEI/ESE31) Srivenkateswaran Narayanan (RBEI/ESE31)</t>
      </is>
    </nc>
  </rcc>
  <rcc rId="1368" sId="2" quotePrefix="1">
    <nc r="P213" t="inlineStr">
      <is>
        <t>EXTERNAL Sravani Poojari (Brigosha, RBEI/PJ-OM-NE2-VS); Priyadarshini Sharma (RBEI/ESE31) Srivenkateswaran Narayanan (RBEI/ESE31)</t>
      </is>
    </nc>
  </rcc>
  <rcc rId="1369" sId="2" quotePrefix="1">
    <nc r="P214" t="inlineStr">
      <is>
        <t>EXTERNAL Sravani Poojari (Brigosha, RBEI/PJ-OM-NE2-VS); Priyadarshini Sharma (RBEI/ESE31) Srivenkateswaran Narayanan (RBEI/ESE31)</t>
      </is>
    </nc>
  </rcc>
  <rcc rId="1370" sId="2" quotePrefix="1">
    <nc r="P215" t="inlineStr">
      <is>
        <t>EXTERNAL Sravani Poojari (Brigosha, RBEI/PJ-OM-NE2-VS); Priyadarshini Sharma (RBEI/ESE31) Srivenkateswaran Narayanan (RBEI/ESE31)</t>
      </is>
    </nc>
  </rcc>
  <rcc rId="1371" sId="2" quotePrefix="1">
    <nc r="P216" t="inlineStr">
      <is>
        <t>EXTERNAL Sravani Poojari (Brigosha, RBEI/PJ-OM-NE2-VS); Priyadarshini Sharma (RBEI/ESE31) Srivenkateswaran Narayanan (RBEI/ESE31)</t>
      </is>
    </nc>
  </rcc>
  <rcc rId="1372" sId="2" quotePrefix="1">
    <nc r="P217" t="inlineStr">
      <is>
        <t>EXTERNAL Sravani Poojari (Brigosha, RBEI/PJ-OM-NE2-VS); Priyadarshini Sharma (RBEI/ESE31) Srivenkateswaran Narayanan (RBEI/ESE31)</t>
      </is>
    </nc>
  </rcc>
  <rcc rId="1373" sId="2" quotePrefix="1">
    <nc r="P218" t="inlineStr">
      <is>
        <t>EXTERNAL Sravani Poojari (Brigosha, RBEI/PJ-OM-NE2-VS); Priyadarshini Sharma (RBEI/ESE31) Srivenkateswaran Narayanan (RBEI/ESE31)</t>
      </is>
    </nc>
  </rcc>
  <rcc rId="1374" sId="2" quotePrefix="1">
    <nc r="P219" t="inlineStr">
      <is>
        <t>EXTERNAL Sravani Poojari (Brigosha, RBEI/PJ-OM-NE2-VS); Priyadarshini Sharma (RBEI/ESE31) Srivenkateswaran Narayanan (RBEI/ESE31)</t>
      </is>
    </nc>
  </rcc>
  <rcc rId="1375" sId="2" quotePrefix="1">
    <nc r="P220" t="inlineStr">
      <is>
        <t>EXTERNAL Sravani Poojari (Brigosha, RBEI/PJ-OM-NE2-VS); Priyadarshini Sharma (RBEI/ESE31) Srivenkateswaran Narayanan (RBEI/ESE31)</t>
      </is>
    </nc>
  </rcc>
  <rcc rId="1376" sId="2" quotePrefix="1">
    <nc r="P221" t="inlineStr">
      <is>
        <t>EXTERNAL Sravani Poojari (Brigosha, RBEI/PJ-OM-NE2-VS); Priyadarshini Sharma (RBEI/ESE31) Srivenkateswaran Narayanan (RBEI/ESE31)</t>
      </is>
    </nc>
  </rcc>
  <rcc rId="1377" sId="2" quotePrefix="1">
    <nc r="P222" t="inlineStr">
      <is>
        <t>EXTERNAL Sravani Poojari (Brigosha, RBEI/PJ-OM-NE2-VS); Priyadarshini Sharma (RBEI/ESE31) Srivenkateswaran Narayanan (RBEI/ESE31)</t>
      </is>
    </nc>
  </rcc>
  <rcc rId="1378" sId="2" quotePrefix="1">
    <nc r="P223" t="inlineStr">
      <is>
        <t>EXTERNAL Sravani Poojari (Brigosha, RBEI/PJ-OM-NE2-VS); Priyadarshini Sharma (RBEI/ESE31) Srivenkateswaran Narayanan (RBEI/ESE31)</t>
      </is>
    </nc>
  </rcc>
  <rcc rId="1379" sId="2" quotePrefix="1">
    <nc r="P224" t="inlineStr">
      <is>
        <t>EXTERNAL Sravani Poojari (Brigosha, RBEI/PJ-OM-NE2-VS); Priyadarshini Sharma (RBEI/ESE31) Srivenkateswaran Narayanan (RBEI/ESE31)</t>
      </is>
    </nc>
  </rcc>
  <rcc rId="1380" sId="2" quotePrefix="1">
    <nc r="P225" t="inlineStr">
      <is>
        <t>EXTERNAL Sravani Poojari (Brigosha, RBEI/PJ-OM-NE2-VS); Priyadarshini Sharma (RBEI/ESE31) Srivenkateswaran Narayanan (RBEI/ESE31)</t>
      </is>
    </nc>
  </rcc>
  <rcc rId="1381" sId="2" quotePrefix="1">
    <nc r="P226" t="inlineStr">
      <is>
        <t>EXTERNAL Sravani Poojari (Brigosha, RBEI/PJ-OM-NE2-VS); Priyadarshini Sharma (RBEI/ESE31) Srivenkateswaran Narayanan (RBEI/ESE31)</t>
      </is>
    </nc>
  </rcc>
  <rcc rId="1382" sId="2" quotePrefix="1">
    <nc r="P227" t="inlineStr">
      <is>
        <t>EXTERNAL Sravani Poojari (Brigosha, RBEI/PJ-OM-NE2-VS); Priyadarshini Sharma (RBEI/ESE31) Srivenkateswaran Narayanan (RBEI/ESE31)</t>
      </is>
    </nc>
  </rcc>
  <rcc rId="1383" sId="2" quotePrefix="1">
    <nc r="P228" t="inlineStr">
      <is>
        <t>EXTERNAL Sravani Poojari (Brigosha, RBEI/PJ-OM-NE2-VS); Priyadarshini Sharma (RBEI/ESE31) Srivenkateswaran Narayanan (RBEI/ESE31)</t>
      </is>
    </nc>
  </rcc>
  <rcc rId="1384" sId="2" quotePrefix="1">
    <nc r="P229" t="inlineStr">
      <is>
        <t>EXTERNAL Sravani Poojari (Brigosha, RBEI/PJ-OM-NE2-VS); Priyadarshini Sharma (RBEI/ESE31) Srivenkateswaran Narayanan (RBEI/ESE31)</t>
      </is>
    </nc>
  </rcc>
  <rcc rId="1385" sId="2" quotePrefix="1">
    <nc r="P230" t="inlineStr">
      <is>
        <t>EXTERNAL Sravani Poojari (Brigosha, RBEI/PJ-OM-NE2-VS); Priyadarshini Sharma (RBEI/ESE31) Srivenkateswaran Narayanan (RBEI/ESE31)</t>
      </is>
    </nc>
  </rcc>
  <rcc rId="1386" sId="2" quotePrefix="1">
    <nc r="P231" t="inlineStr">
      <is>
        <t>EXTERNAL Sravani Poojari (Brigosha, RBEI/PJ-OM-NE2-VS); Priyadarshini Sharma (RBEI/ESE31) Srivenkateswaran Narayanan (RBEI/ESE31)</t>
      </is>
    </nc>
  </rcc>
  <rcc rId="1387" sId="2" quotePrefix="1">
    <nc r="P232" t="inlineStr">
      <is>
        <t>EXTERNAL Sravani Poojari (Brigosha, RBEI/PJ-OM-NE2-VS); Priyadarshini Sharma (RBEI/ESE31) Srivenkateswaran Narayanan (RBEI/ESE31)</t>
      </is>
    </nc>
  </rcc>
  <rcc rId="1388" sId="2" quotePrefix="1">
    <nc r="P233" t="inlineStr">
      <is>
        <t>EXTERNAL Sravani Poojari (Brigosha, RBEI/PJ-OM-NE2-VS); Priyadarshini Sharma (RBEI/ESE31) Srivenkateswaran Narayanan (RBEI/ESE31)</t>
      </is>
    </nc>
  </rcc>
  <rcc rId="1389" sId="2">
    <nc r="R159" t="inlineStr">
      <is>
        <t>T2xx</t>
      </is>
    </nc>
  </rcc>
  <rcc rId="1390" sId="2">
    <nc r="R160" t="inlineStr">
      <is>
        <t>T2xx</t>
      </is>
    </nc>
  </rcc>
  <rcc rId="1391" sId="2">
    <nc r="R161" t="inlineStr">
      <is>
        <t>T2xx</t>
      </is>
    </nc>
  </rcc>
  <rcc rId="1392" sId="2">
    <nc r="R162" t="inlineStr">
      <is>
        <t>T2xx</t>
      </is>
    </nc>
  </rcc>
  <rcc rId="1393" sId="2">
    <nc r="R163" t="inlineStr">
      <is>
        <t>T2xx</t>
      </is>
    </nc>
  </rcc>
  <rcc rId="1394" sId="2">
    <nc r="R164" t="inlineStr">
      <is>
        <t>T2xx</t>
      </is>
    </nc>
  </rcc>
  <rcc rId="1395" sId="2">
    <nc r="R165" t="inlineStr">
      <is>
        <t>T2xx</t>
      </is>
    </nc>
  </rcc>
  <rcc rId="1396" sId="2">
    <nc r="R166" t="inlineStr">
      <is>
        <t>T2xx</t>
      </is>
    </nc>
  </rcc>
  <rcc rId="1397" sId="2">
    <nc r="R167" t="inlineStr">
      <is>
        <t>T2xx</t>
      </is>
    </nc>
  </rcc>
  <rcc rId="1398" sId="2">
    <nc r="R168" t="inlineStr">
      <is>
        <t>T2xx</t>
      </is>
    </nc>
  </rcc>
  <rcc rId="1399" sId="2">
    <nc r="R169" t="inlineStr">
      <is>
        <t>T2xx</t>
      </is>
    </nc>
  </rcc>
  <rcc rId="1400" sId="2">
    <nc r="R170" t="inlineStr">
      <is>
        <t>T2xx</t>
      </is>
    </nc>
  </rcc>
  <rcc rId="1401" sId="2">
    <nc r="R171" t="inlineStr">
      <is>
        <t>T2xx</t>
      </is>
    </nc>
  </rcc>
  <rcc rId="1402" sId="2">
    <nc r="R172" t="inlineStr">
      <is>
        <t>T2xx</t>
      </is>
    </nc>
  </rcc>
  <rcc rId="1403" sId="2">
    <nc r="R173" t="inlineStr">
      <is>
        <t>T2xx</t>
      </is>
    </nc>
  </rcc>
  <rcc rId="1404" sId="2">
    <nc r="R174" t="inlineStr">
      <is>
        <t>T2xx</t>
      </is>
    </nc>
  </rcc>
  <rcc rId="1405" sId="2">
    <nc r="R175" t="inlineStr">
      <is>
        <t>T2xx</t>
      </is>
    </nc>
  </rcc>
  <rcc rId="1406" sId="2">
    <nc r="R176" t="inlineStr">
      <is>
        <t>T2xx</t>
      </is>
    </nc>
  </rcc>
  <rcc rId="1407" sId="2">
    <nc r="R177" t="inlineStr">
      <is>
        <t>T2xx</t>
      </is>
    </nc>
  </rcc>
  <rcc rId="1408" sId="2">
    <nc r="R178" t="inlineStr">
      <is>
        <t>T2xx</t>
      </is>
    </nc>
  </rcc>
  <rcc rId="1409" sId="2">
    <nc r="R179" t="inlineStr">
      <is>
        <t>T2xx</t>
      </is>
    </nc>
  </rcc>
  <rcc rId="1410" sId="2">
    <nc r="R180" t="inlineStr">
      <is>
        <t>T2xx</t>
      </is>
    </nc>
  </rcc>
  <rcc rId="1411" sId="2">
    <nc r="R181" t="inlineStr">
      <is>
        <t>T2xx</t>
      </is>
    </nc>
  </rcc>
  <rcc rId="1412" sId="2">
    <nc r="R182" t="inlineStr">
      <is>
        <t>T2xx</t>
      </is>
    </nc>
  </rcc>
  <rcc rId="1413" sId="2">
    <nc r="R183" t="inlineStr">
      <is>
        <t>T2xx</t>
      </is>
    </nc>
  </rcc>
  <rcc rId="1414" sId="2">
    <nc r="R184" t="inlineStr">
      <is>
        <t>T2xx</t>
      </is>
    </nc>
  </rcc>
  <rcc rId="1415" sId="2">
    <nc r="R185" t="inlineStr">
      <is>
        <t>T2xx</t>
      </is>
    </nc>
  </rcc>
  <rcc rId="1416" sId="2">
    <nc r="R186" t="inlineStr">
      <is>
        <t>T2xx</t>
      </is>
    </nc>
  </rcc>
  <rcc rId="1417" sId="2">
    <nc r="R187" t="inlineStr">
      <is>
        <t>T2xx</t>
      </is>
    </nc>
  </rcc>
  <rcc rId="1418" sId="2">
    <nc r="R188" t="inlineStr">
      <is>
        <t>T2xx</t>
      </is>
    </nc>
  </rcc>
  <rcc rId="1419" sId="2">
    <nc r="R189" t="inlineStr">
      <is>
        <t>T2xx</t>
      </is>
    </nc>
  </rcc>
  <rcc rId="1420" sId="2">
    <nc r="R190" t="inlineStr">
      <is>
        <t>T2xx</t>
      </is>
    </nc>
  </rcc>
  <rcc rId="1421" sId="2">
    <nc r="R191" t="inlineStr">
      <is>
        <t>T2xx</t>
      </is>
    </nc>
  </rcc>
  <rcc rId="1422" sId="2">
    <nc r="R192" t="inlineStr">
      <is>
        <t>T2xx</t>
      </is>
    </nc>
  </rcc>
  <rcc rId="1423" sId="2">
    <nc r="R193" t="inlineStr">
      <is>
        <t>T2xx</t>
      </is>
    </nc>
  </rcc>
  <rcc rId="1424" sId="2">
    <nc r="R194" t="inlineStr">
      <is>
        <t>T2xx</t>
      </is>
    </nc>
  </rcc>
  <rcc rId="1425" sId="2">
    <nc r="R195" t="inlineStr">
      <is>
        <t>T2xx</t>
      </is>
    </nc>
  </rcc>
  <rcc rId="1426" sId="2">
    <nc r="R196" t="inlineStr">
      <is>
        <t>T2xx</t>
      </is>
    </nc>
  </rcc>
  <rcc rId="1427" sId="2">
    <nc r="R197" t="inlineStr">
      <is>
        <t>T2xx</t>
      </is>
    </nc>
  </rcc>
  <rcc rId="1428" sId="2">
    <nc r="R198" t="inlineStr">
      <is>
        <t>T2xx</t>
      </is>
    </nc>
  </rcc>
  <rcc rId="1429" sId="2">
    <nc r="R199" t="inlineStr">
      <is>
        <t>T2xx</t>
      </is>
    </nc>
  </rcc>
  <rcc rId="1430" sId="2">
    <nc r="R200" t="inlineStr">
      <is>
        <t>T2xx</t>
      </is>
    </nc>
  </rcc>
  <rcc rId="1431" sId="2">
    <nc r="R201" t="inlineStr">
      <is>
        <t>T2xx</t>
      </is>
    </nc>
  </rcc>
  <rcc rId="1432" sId="2">
    <nc r="R202" t="inlineStr">
      <is>
        <t>T2xx</t>
      </is>
    </nc>
  </rcc>
  <rcc rId="1433" sId="2">
    <nc r="R203" t="inlineStr">
      <is>
        <t>T2xx</t>
      </is>
    </nc>
  </rcc>
  <rcc rId="1434" sId="2">
    <nc r="R204" t="inlineStr">
      <is>
        <t>T2xx</t>
      </is>
    </nc>
  </rcc>
  <rcc rId="1435" sId="2">
    <nc r="R205" t="inlineStr">
      <is>
        <t>T2xx</t>
      </is>
    </nc>
  </rcc>
  <rcc rId="1436" sId="2">
    <nc r="R206" t="inlineStr">
      <is>
        <t>T2xx</t>
      </is>
    </nc>
  </rcc>
  <rcc rId="1437" sId="2">
    <nc r="R207" t="inlineStr">
      <is>
        <t>T2xx</t>
      </is>
    </nc>
  </rcc>
  <rcc rId="1438" sId="2">
    <nc r="R208" t="inlineStr">
      <is>
        <t>T2xx</t>
      </is>
    </nc>
  </rcc>
  <rcc rId="1439" sId="2">
    <nc r="R209" t="inlineStr">
      <is>
        <t>T2xx</t>
      </is>
    </nc>
  </rcc>
  <rcc rId="1440" sId="2">
    <nc r="R210" t="inlineStr">
      <is>
        <t>T2xx</t>
      </is>
    </nc>
  </rcc>
  <rcc rId="1441" sId="2">
    <nc r="R211" t="inlineStr">
      <is>
        <t>T2xx</t>
      </is>
    </nc>
  </rcc>
  <rcc rId="1442" sId="2">
    <nc r="R212" t="inlineStr">
      <is>
        <t>T2xx</t>
      </is>
    </nc>
  </rcc>
  <rcc rId="1443" sId="2">
    <nc r="R213" t="inlineStr">
      <is>
        <t>T2xx</t>
      </is>
    </nc>
  </rcc>
  <rcc rId="1444" sId="2">
    <nc r="R214" t="inlineStr">
      <is>
        <t>T2xx</t>
      </is>
    </nc>
  </rcc>
  <rcc rId="1445" sId="2">
    <nc r="R215" t="inlineStr">
      <is>
        <t>T2xx</t>
      </is>
    </nc>
  </rcc>
  <rcc rId="1446" sId="2">
    <nc r="R216" t="inlineStr">
      <is>
        <t>T2xx</t>
      </is>
    </nc>
  </rcc>
  <rcc rId="1447" sId="2">
    <nc r="R217" t="inlineStr">
      <is>
        <t>T2xx</t>
      </is>
    </nc>
  </rcc>
  <rcc rId="1448" sId="2">
    <nc r="R218" t="inlineStr">
      <is>
        <t>T2xx</t>
      </is>
    </nc>
  </rcc>
  <rcc rId="1449" sId="2">
    <nc r="R219" t="inlineStr">
      <is>
        <t>T2xx</t>
      </is>
    </nc>
  </rcc>
  <rcc rId="1450" sId="2">
    <nc r="R220" t="inlineStr">
      <is>
        <t>T2xx</t>
      </is>
    </nc>
  </rcc>
  <rcc rId="1451" sId="2">
    <nc r="R221" t="inlineStr">
      <is>
        <t>T2xx</t>
      </is>
    </nc>
  </rcc>
  <rcc rId="1452" sId="2">
    <nc r="R222" t="inlineStr">
      <is>
        <t>T2xx</t>
      </is>
    </nc>
  </rcc>
  <rcc rId="1453" sId="2">
    <nc r="R223" t="inlineStr">
      <is>
        <t>T2xx</t>
      </is>
    </nc>
  </rcc>
  <rcc rId="1454" sId="2">
    <nc r="R224" t="inlineStr">
      <is>
        <t>T2xx</t>
      </is>
    </nc>
  </rcc>
  <rcc rId="1455" sId="2">
    <nc r="R225" t="inlineStr">
      <is>
        <t>T2xx</t>
      </is>
    </nc>
  </rcc>
  <rcc rId="1456" sId="2">
    <nc r="R226" t="inlineStr">
      <is>
        <t>T2xx</t>
      </is>
    </nc>
  </rcc>
  <rcc rId="1457" sId="2">
    <nc r="R227" t="inlineStr">
      <is>
        <t>T2xx</t>
      </is>
    </nc>
  </rcc>
  <rcc rId="1458" sId="2">
    <nc r="R228" t="inlineStr">
      <is>
        <t>T2xx</t>
      </is>
    </nc>
  </rcc>
  <rcc rId="1459" sId="2">
    <nc r="R229" t="inlineStr">
      <is>
        <t>T2xx</t>
      </is>
    </nc>
  </rcc>
  <rcc rId="1460" sId="2">
    <nc r="R230" t="inlineStr">
      <is>
        <t>T2xx</t>
      </is>
    </nc>
  </rcc>
  <rcc rId="1461" sId="2">
    <nc r="R231" t="inlineStr">
      <is>
        <t>T2xx</t>
      </is>
    </nc>
  </rcc>
  <rcc rId="1462" sId="2">
    <nc r="R232" t="inlineStr">
      <is>
        <t>T2xx</t>
      </is>
    </nc>
  </rcc>
  <rcc rId="1463" sId="2">
    <nc r="R233" t="inlineStr">
      <is>
        <t>T2xx</t>
      </is>
    </nc>
  </rcc>
  <rcc rId="1464" sId="2">
    <nc r="I159" t="inlineStr">
      <is>
        <t>AnregIncreaseGen</t>
      </is>
    </nc>
  </rcc>
  <rcc rId="1465" sId="2">
    <nc r="I160" t="inlineStr">
      <is>
        <t>DyVDC_TCSPlus_UndersteeringControl</t>
      </is>
    </nc>
  </rcc>
  <rcc rId="1466" sId="2">
    <nc r="I161" t="inlineStr">
      <is>
        <t>DyVDC_EUCExtendedModes_SelectParameter</t>
      </is>
    </nc>
  </rcc>
  <rcc rId="1467" sId="2">
    <nc r="I162" t="inlineStr">
      <is>
        <t>DyVDC_EUCExtendedModes</t>
      </is>
    </nc>
  </rcc>
  <rcc rId="1468" sId="2">
    <nc r="I163" t="inlineStr">
      <is>
        <t>VSE_DrivingDirection_DDR</t>
      </is>
    </nc>
  </rcc>
  <rcc rId="1469" sId="2">
    <nc r="I164" t="inlineStr">
      <is>
        <t>TCS_Ps_Switcher_MTC_vSlipTarExtLimit</t>
      </is>
    </nc>
  </rcc>
  <rcc rId="1470" sId="2">
    <nc r="I165" t="inlineStr">
      <is>
        <t>TCS_Ps_Switcher_MTC_SystGainAdj</t>
      </is>
    </nc>
  </rcc>
  <rcc rId="1471" sId="2">
    <nc r="I166" t="inlineStr">
      <is>
        <t>TCS_Ps_Switcher_MTC_SlipAdj_wBTC</t>
      </is>
    </nc>
  </rcc>
  <rcc rId="1472" sId="2">
    <nc r="I167" t="inlineStr">
      <is>
        <t>TCS_Ps_Switcher_MTC_SlipAdj_Basic</t>
      </is>
    </nc>
  </rcc>
  <rcc rId="1473" sId="2">
    <nc r="I168" t="inlineStr">
      <is>
        <t>TCS_Ps_Switcher_BTC_SystGainAdj</t>
      </is>
    </nc>
  </rcc>
  <rcc rId="1474" sId="2">
    <nc r="I169" t="inlineStr">
      <is>
        <t>TCS_Ps_Switcher_BTC_GainScheduling</t>
      </is>
    </nc>
  </rcc>
  <rcc rId="1475" sId="2">
    <nc r="I170" t="inlineStr">
      <is>
        <t>TCS_Ps_Switcher_BTC_Factor</t>
      </is>
    </nc>
  </rcc>
  <rcc rId="1476" sId="2">
    <nc r="I171" t="inlineStr">
      <is>
        <t>TCS_Ps_Switcher_BTC_DiffNeeded</t>
      </is>
    </nc>
  </rcc>
  <rcc rId="1477" sId="2">
    <nc r="I172" t="inlineStr">
      <is>
        <t>TCS_Input_Switcher</t>
      </is>
    </nc>
  </rcc>
  <rcc rId="1478" sId="2">
    <nc r="I173" t="inlineStr">
      <is>
        <t>PSA_MTC_SlipAdj_VehicleStuck_LowTorqueDriveOff</t>
      </is>
    </nc>
  </rcc>
  <rcc rId="1479" sId="2">
    <nc r="I174" t="inlineStr">
      <is>
        <t>MTC_US_OS_Coordinator</t>
      </is>
    </nc>
  </rcc>
  <rcc rId="1480" sId="2">
    <nc r="I175" t="inlineStr">
      <is>
        <t>MTC_SystGainAdj_Axe</t>
      </is>
    </nc>
  </rcc>
  <rcc rId="1481" sId="2">
    <nc r="I176" t="inlineStr">
      <is>
        <t>MTC_SlipAdj_wBTC</t>
      </is>
    </nc>
  </rcc>
  <rcc rId="1482" sId="2">
    <nc r="I177" t="inlineStr">
      <is>
        <t>BTC_TarSlip_Switch</t>
      </is>
    </nc>
  </rcc>
  <rcc rId="1483" sId="2">
    <nc r="I178" t="inlineStr">
      <is>
        <t>BTC_TarMaker</t>
      </is>
    </nc>
  </rcc>
  <rcc rId="1484" sId="2">
    <nc r="I179" t="inlineStr">
      <is>
        <t>BTC_SystGainAdj_Axe</t>
      </is>
    </nc>
  </rcc>
  <rcc rId="1485" sId="2">
    <nc r="I180" t="inlineStr">
      <is>
        <t>BTC_HiWhlRecovery</t>
      </is>
    </nc>
  </rcc>
  <rcc rId="1486" sId="2">
    <nc r="I181" t="inlineStr">
      <is>
        <t>BTC_Factor</t>
      </is>
    </nc>
  </rcc>
  <rcc rId="1487" sId="2">
    <nc r="I182" t="inlineStr">
      <is>
        <t>BTC_DiffNeeded</t>
      </is>
    </nc>
  </rcc>
  <rcc rId="1488" sId="2">
    <nc r="I183" t="inlineStr">
      <is>
        <t>PT_SwitchGearboxSignals</t>
      </is>
    </nc>
  </rcc>
  <rcc rId="1489" sId="2">
    <nc r="I184" t="inlineStr">
      <is>
        <t>TCS_TarPumpMotorSpeed</t>
      </is>
    </nc>
  </rcc>
  <rcc rId="1490" sId="2">
    <nc r="I185" t="inlineStr">
      <is>
        <t>TCS_CM_ParameterSet_Switcher</t>
      </is>
    </nc>
  </rcc>
  <rcc rId="1491" sId="2">
    <nc r="I186" t="inlineStr">
      <is>
        <t>TCS_AccelPedal_SetReset</t>
      </is>
    </nc>
  </rcc>
  <rcc rId="1492" sId="2">
    <nc r="I187" t="inlineStr">
      <is>
        <t>Psa_TCSPlus_VehicleStuck_LowTorqueDriveOff</t>
      </is>
    </nc>
  </rcc>
  <rcc rId="1493" sId="2">
    <nc r="I188" t="inlineStr">
      <is>
        <t>Psa_TCSPlus_TakeOffModeReq</t>
      </is>
    </nc>
  </rcc>
  <rcc rId="1494" sId="2">
    <nc r="I189" t="inlineStr">
      <is>
        <t>Psa_TCSPlus_TakeOffModeForbid</t>
      </is>
    </nc>
  </rcc>
  <rcc rId="1495" sId="2">
    <nc r="I190" t="inlineStr">
      <is>
        <t>Psa_TCSPlus_StabFactor_Calculation</t>
      </is>
    </nc>
  </rcc>
  <rcc rId="1496" sId="2">
    <nc r="I191" t="inlineStr">
      <is>
        <t>Psa_TCSPlus_ReturnDetectionModeReq</t>
      </is>
    </nc>
  </rcc>
  <rcc rId="1497" sId="2">
    <nc r="I192" t="inlineStr">
      <is>
        <t>Psa_TCSPlus_Ps_Switcher_TakeOffModeReq</t>
      </is>
    </nc>
  </rcc>
  <rcc rId="1498" sId="2">
    <nc r="I193" t="inlineStr">
      <is>
        <t>Psa_TCSPlus_Ps_Switcher_ProgressionModeReq</t>
      </is>
    </nc>
  </rcc>
  <rcc rId="1499" sId="2">
    <nc r="I194" t="inlineStr">
      <is>
        <t>Psa_TCSPlus_Ps_Switcher_MTCTargetSlip_Stability</t>
      </is>
    </nc>
  </rcc>
  <rcc rId="1500" sId="2">
    <nc r="I195" t="inlineStr">
      <is>
        <t>Psa_TCSPlus_Ps_Switcher_MTCTargetSlip_Slope</t>
      </is>
    </nc>
  </rcc>
  <rcc rId="1501" sId="2">
    <nc r="I196" t="inlineStr">
      <is>
        <t>Psa_TCSPlus_Ps_Switcher_MTCTargetSlip_DrivRes</t>
      </is>
    </nc>
  </rcc>
  <rcc rId="1502" sId="2">
    <nc r="I197" t="inlineStr">
      <is>
        <t>Psa_TCSPlus_Ps_Switcher_FastWheelDetection</t>
      </is>
    </nc>
  </rcc>
  <rcc rId="1503" sId="2">
    <nc r="I198" t="inlineStr">
      <is>
        <t>Psa_TCSPlus_Ps_Switcher_BTCTargetSlip_Stability</t>
      </is>
    </nc>
  </rcc>
  <rcc rId="1504" sId="2">
    <nc r="I199" t="inlineStr">
      <is>
        <t>Psa_TCSPlus_Ps_Switcher_AxControl</t>
      </is>
    </nc>
  </rcc>
  <rcc rId="1505" sId="2">
    <nc r="I200" t="inlineStr">
      <is>
        <t>Psa_TCSPlus_ProgressionModeReq</t>
      </is>
    </nc>
  </rcc>
  <rcc rId="1506" sId="2">
    <nc r="I201" t="inlineStr">
      <is>
        <t>Psa_TCSPlus_OpModeSelector</t>
      </is>
    </nc>
  </rcc>
  <rcc rId="1507" sId="2">
    <nc r="I202" t="inlineStr">
      <is>
        <t>Psa_TCSPlus_MTCTargetSlip_vRefSand</t>
      </is>
    </nc>
  </rcc>
  <rcc rId="1508" sId="2">
    <nc r="I203" t="inlineStr">
      <is>
        <t>Psa_TCSPlus_MTCTargetSlip_ThrPosTractionFactor</t>
      </is>
    </nc>
  </rcc>
  <rcc rId="1509" sId="2">
    <nc r="I204" t="inlineStr">
      <is>
        <t>Psa_TCSPlus_MTCTargetSlip_Stability</t>
      </is>
    </nc>
  </rcc>
  <rcc rId="1510" sId="2">
    <nc r="I205" t="inlineStr">
      <is>
        <t>Psa_TCSPlus_MTCTargetSlip_Slope</t>
      </is>
    </nc>
  </rcc>
  <rcc rId="1511" sId="2">
    <nc r="I206" t="inlineStr">
      <is>
        <t>Psa_TCSPlus_MTCTargetSlip_DrivingResistance</t>
      </is>
    </nc>
  </rcc>
  <rcc rId="1512" sId="2">
    <nc r="I207" t="inlineStr">
      <is>
        <t>Psa_TCSPlus_MTCTargetSlip_DriverIntention</t>
      </is>
    </nc>
  </rcc>
  <rcc rId="1513" sId="2">
    <nc r="I208" t="inlineStr">
      <is>
        <t>Psa_TCSPlus_MTCTargetSlip_Basic</t>
      </is>
    </nc>
  </rcc>
  <rcc rId="1514" sId="2">
    <nc r="I209" t="inlineStr">
      <is>
        <t>Psa_TCSPlus_MTCTargetSlip_AxControl</t>
      </is>
    </nc>
  </rcc>
  <rcc rId="1515" sId="2">
    <nc r="I210" t="inlineStr">
      <is>
        <t>Psa_TCSPlus_DetectionModeReq</t>
      </is>
    </nc>
  </rcc>
  <rcc rId="1516" sId="2">
    <nc r="I211" t="inlineStr">
      <is>
        <t>Psa_TCSPlus_BTCTargetSlip_Stability</t>
      </is>
    </nc>
  </rcc>
  <rcc rId="1517" sId="2">
    <nc r="I212" t="inlineStr">
      <is>
        <t>Psa_TCSPlus_BrioModeReq</t>
      </is>
    </nc>
  </rcc>
  <rcc rId="1518" sId="2">
    <nc r="I213" t="inlineStr">
      <is>
        <t>PSA_MTC_TarSlip_Constraints</t>
      </is>
    </nc>
  </rcc>
  <rcc rId="1519" sId="2">
    <nc r="I214" t="inlineStr">
      <is>
        <t>Psa_MTC_Info</t>
      </is>
    </nc>
  </rcc>
  <rcc rId="1520" sId="2">
    <nc r="I215" t="inlineStr">
      <is>
        <t>DyPSA_TCS_RpmControlFreeze_PID_I</t>
      </is>
    </nc>
  </rcc>
  <rcc rId="1521" sId="2">
    <nc r="I216" t="inlineStr">
      <is>
        <t>DyPSA_SCM_TimeOutMonitoring</t>
      </is>
    </nc>
  </rcc>
  <rcc rId="1522" sId="2">
    <nc r="I217" t="inlineStr">
      <is>
        <t>DyPSA_SCM_RequestTransmission</t>
      </is>
    </nc>
  </rcc>
  <rcc rId="1523" sId="2">
    <nc r="I218" t="inlineStr">
      <is>
        <t>DyPSA_SCM_Fault</t>
      </is>
    </nc>
  </rcc>
  <rcc rId="1524" sId="2">
    <nc r="I219" t="inlineStr">
      <is>
        <t>DyPSA_GBLifeSituation</t>
      </is>
    </nc>
  </rcc>
  <rcc rId="1525" sId="2">
    <nc r="I220" t="inlineStr">
      <is>
        <t>DyPSA_GBInterdiction</t>
      </is>
    </nc>
  </rcc>
  <rcc rId="1526" sId="2">
    <nc r="I221" t="inlineStr">
      <is>
        <t>Dy_TCSPlus_Phase1_Total_Max</t>
      </is>
    </nc>
  </rcc>
  <rcc rId="1527" sId="2">
    <nc r="I222" t="inlineStr">
      <is>
        <t>Dy_TCSPlus_Phase1_Temp_Limit</t>
      </is>
    </nc>
  </rcc>
  <rcc rId="1528" sId="2">
    <nc r="I223" t="inlineStr">
      <is>
        <t>Dy_TCSPlus_Phase1_Availability_Limitation</t>
      </is>
    </nc>
  </rcc>
  <rcc rId="1529" sId="2">
    <nc r="I224" t="inlineStr">
      <is>
        <t>Dy_PT_nDrvUnitTar</t>
      </is>
    </nc>
  </rcc>
  <rcc rId="1530" sId="2">
    <nc r="I225" t="inlineStr">
      <is>
        <t>Dy_LeanTCS_VehicleStuck_PW_BLS</t>
      </is>
    </nc>
  </rcc>
  <rcc rId="1531" sId="2">
    <nc r="I226" t="inlineStr">
      <is>
        <t>Dy_LeanTCS_VehicleStuck</t>
      </is>
    </nc>
  </rcc>
  <rcc rId="1532" sId="2">
    <nc r="I227" t="inlineStr">
      <is>
        <t>Dy_LeanTCS_VehicleSkid</t>
      </is>
    </nc>
  </rcc>
  <rcc rId="1533" sId="2">
    <nc r="I228" t="inlineStr">
      <is>
        <t>Dy_LeanTCS_SlowWheelTorqueRequired</t>
      </is>
    </nc>
  </rcc>
  <rcc rId="1534" sId="2">
    <nc r="I229" t="inlineStr">
      <is>
        <t>Dy_LeanTCS_FastWhlDetection</t>
      </is>
    </nc>
  </rcc>
  <rcc rId="1535" sId="2">
    <nc r="I230" t="inlineStr">
      <is>
        <t>DriveOffTrigger</t>
      </is>
    </nc>
  </rcc>
  <rcc rId="1536" sId="2">
    <nc r="I231" t="inlineStr">
      <is>
        <t>BEO_TotalEnergy</t>
      </is>
    </nc>
  </rcc>
  <rcc rId="1537" sId="2">
    <nc r="I232" t="inlineStr">
      <is>
        <t>BEO_DecelEnergy_RAFATraction</t>
      </is>
    </nc>
  </rcc>
  <rcc rId="1538" sId="2">
    <nc r="I233" t="inlineStr">
      <is>
        <t>BEO_DecelEnergy_FATraction</t>
      </is>
    </nc>
  </rcc>
  <rcc rId="1539" sId="2" quotePrefix="1">
    <nc r="O159" t="inlineStr">
      <is>
        <t>8.0.115.0</t>
      </is>
    </nc>
  </rcc>
  <rcc rId="1540" sId="2" quotePrefix="1">
    <nc r="O160" t="inlineStr">
      <is>
        <t>1.3</t>
      </is>
    </nc>
  </rcc>
  <rcc rId="1541" sId="2" quotePrefix="1">
    <nc r="O161" t="inlineStr">
      <is>
        <t>1.2</t>
      </is>
    </nc>
  </rcc>
  <rcc rId="1542" sId="2" quotePrefix="1">
    <nc r="O162" t="inlineStr">
      <is>
        <t>1.3</t>
      </is>
    </nc>
  </rcc>
  <rcc rId="1543" sId="2" quotePrefix="1">
    <nc r="O163" t="inlineStr">
      <is>
        <t>1.0.115.0</t>
      </is>
    </nc>
  </rcc>
  <rcc rId="1544" sId="2" quotePrefix="1">
    <nc r="O164" t="inlineStr">
      <is>
        <t>1.0</t>
      </is>
    </nc>
  </rcc>
  <rcc rId="1545" sId="2" quotePrefix="1">
    <nc r="O165" t="inlineStr">
      <is>
        <t>1.1.115.1</t>
      </is>
    </nc>
  </rcc>
  <rcc rId="1546" sId="2" quotePrefix="1">
    <nc r="O166" t="inlineStr">
      <is>
        <t>1.0</t>
      </is>
    </nc>
  </rcc>
  <rcc rId="1547" sId="2" quotePrefix="1">
    <nc r="O167" t="inlineStr">
      <is>
        <t>1.1.115.3</t>
      </is>
    </nc>
  </rcc>
  <rcc rId="1548" sId="2" quotePrefix="1">
    <nc r="O168" t="inlineStr">
      <is>
        <t>1.2.115.1</t>
      </is>
    </nc>
  </rcc>
  <rcc rId="1549" sId="2" quotePrefix="1">
    <nc r="O169" t="inlineStr">
      <is>
        <t>1.0</t>
      </is>
    </nc>
  </rcc>
  <rcc rId="1550" sId="2" quotePrefix="1">
    <nc r="O170" t="inlineStr">
      <is>
        <t>1.1.115.3</t>
      </is>
    </nc>
  </rcc>
  <rcc rId="1551" sId="2" quotePrefix="1">
    <nc r="O171" t="inlineStr">
      <is>
        <t>1.1.115.0</t>
      </is>
    </nc>
  </rcc>
  <rcc rId="1552" sId="2" quotePrefix="1">
    <nc r="O172" t="inlineStr">
      <is>
        <t>1.45.115.9</t>
      </is>
    </nc>
  </rcc>
  <rcc rId="1553" sId="2" quotePrefix="1">
    <nc r="O173" t="inlineStr">
      <is>
        <t>1.0</t>
      </is>
    </nc>
  </rcc>
  <rcc rId="1554" sId="2" quotePrefix="1">
    <nc r="O174" t="inlineStr">
      <is>
        <t>1.4.115.0</t>
      </is>
    </nc>
  </rcc>
  <rcc rId="1555" sId="2" quotePrefix="1">
    <nc r="O175" t="inlineStr">
      <is>
        <t>1.3.115.0</t>
      </is>
    </nc>
  </rcc>
  <rcc rId="1556" sId="2" quotePrefix="1">
    <nc r="O176" t="inlineStr">
      <is>
        <t>1.21.115.1</t>
      </is>
    </nc>
  </rcc>
  <rcc rId="1557" sId="2" quotePrefix="1">
    <nc r="O177" t="inlineStr">
      <is>
        <t>1.2.115.1</t>
      </is>
    </nc>
  </rcc>
  <rcc rId="1558" sId="2" quotePrefix="1">
    <nc r="O178" t="inlineStr">
      <is>
        <t>1.22.115.0</t>
      </is>
    </nc>
  </rcc>
  <rcc rId="1559" sId="2" quotePrefix="1">
    <nc r="O179" t="inlineStr">
      <is>
        <t>1.2.115.0</t>
      </is>
    </nc>
  </rcc>
  <rcc rId="1560" sId="2" quotePrefix="1">
    <nc r="O180" t="inlineStr">
      <is>
        <t>1.29.115.0</t>
      </is>
    </nc>
  </rcc>
  <rcc rId="1561" sId="2" quotePrefix="1">
    <nc r="O181" t="inlineStr">
      <is>
        <t>1.6.115.1</t>
      </is>
    </nc>
  </rcc>
  <rcc rId="1562" sId="2" quotePrefix="1">
    <nc r="O182" t="inlineStr">
      <is>
        <t>1.4.115.0</t>
      </is>
    </nc>
  </rcc>
  <rcc rId="1563" sId="2" quotePrefix="1">
    <nc r="O183" t="inlineStr">
      <is>
        <t>1.7.115.0.1.0</t>
      </is>
    </nc>
  </rcc>
  <rcc rId="1564" sId="2" quotePrefix="1">
    <nc r="O184" t="inlineStr">
      <is>
        <t>1.4.115.0</t>
      </is>
    </nc>
  </rcc>
  <rcc rId="1565" sId="2" quotePrefix="1">
    <nc r="O185" t="inlineStr">
      <is>
        <t>1.2.115.0</t>
      </is>
    </nc>
  </rcc>
  <rcc rId="1566" sId="2" quotePrefix="1">
    <nc r="O186" t="inlineStr">
      <is>
        <t>1.10.115.0</t>
      </is>
    </nc>
  </rcc>
  <rcc rId="1567" sId="2" quotePrefix="1">
    <nc r="O187" t="inlineStr">
      <is>
        <t>1.1</t>
      </is>
    </nc>
  </rcc>
  <rcc rId="1568" sId="2" quotePrefix="1">
    <nc r="O188" t="inlineStr">
      <is>
        <t>1.3</t>
      </is>
    </nc>
  </rcc>
  <rcc rId="1569" sId="2" quotePrefix="1">
    <nc r="O189" t="inlineStr">
      <is>
        <t>1.3</t>
      </is>
    </nc>
  </rcc>
  <rcc rId="1570" sId="2" quotePrefix="1">
    <nc r="O190" t="inlineStr">
      <is>
        <t>1.1</t>
      </is>
    </nc>
  </rcc>
  <rcc rId="1571" sId="2" quotePrefix="1">
    <nc r="O191" t="inlineStr">
      <is>
        <t>1.3</t>
      </is>
    </nc>
  </rcc>
  <rcc rId="1572" sId="2" quotePrefix="1">
    <nc r="O192" t="inlineStr">
      <is>
        <t>1.1</t>
      </is>
    </nc>
  </rcc>
  <rcc rId="1573" sId="2" quotePrefix="1">
    <nc r="O193" t="inlineStr">
      <is>
        <t>1.1</t>
      </is>
    </nc>
  </rcc>
  <rcc rId="1574" sId="2" quotePrefix="1">
    <nc r="O194" t="inlineStr">
      <is>
        <t>1.3</t>
      </is>
    </nc>
  </rcc>
  <rcc rId="1575" sId="2" quotePrefix="1">
    <nc r="O195" t="inlineStr">
      <is>
        <t>1.3</t>
      </is>
    </nc>
  </rcc>
  <rcc rId="1576" sId="2" quotePrefix="1">
    <nc r="O196" t="inlineStr">
      <is>
        <t>1.2</t>
      </is>
    </nc>
  </rcc>
  <rcc rId="1577" sId="2" quotePrefix="1">
    <nc r="O197" t="inlineStr">
      <is>
        <t>1.3</t>
      </is>
    </nc>
  </rcc>
  <rcc rId="1578" sId="2" quotePrefix="1">
    <nc r="O198" t="inlineStr">
      <is>
        <t>1.2</t>
      </is>
    </nc>
  </rcc>
  <rcc rId="1579" sId="2" quotePrefix="1">
    <nc r="O199" t="inlineStr">
      <is>
        <t>2.0</t>
      </is>
    </nc>
  </rcc>
  <rcc rId="1580" sId="2" quotePrefix="1">
    <nc r="O200" t="inlineStr">
      <is>
        <t>1.3</t>
      </is>
    </nc>
  </rcc>
  <rcc rId="1581" sId="2" quotePrefix="1">
    <nc r="O201" t="inlineStr">
      <is>
        <t>1.2</t>
      </is>
    </nc>
  </rcc>
  <rcc rId="1582" sId="2" quotePrefix="1">
    <nc r="O202" t="inlineStr">
      <is>
        <t>1.0</t>
      </is>
    </nc>
  </rcc>
  <rcc rId="1583" sId="2" quotePrefix="1">
    <nc r="O203" t="inlineStr">
      <is>
        <t>1.0</t>
      </is>
    </nc>
  </rcc>
  <rcc rId="1584" sId="2" quotePrefix="1">
    <nc r="O204" t="inlineStr">
      <is>
        <t>1.4</t>
      </is>
    </nc>
  </rcc>
  <rcc rId="1585" sId="2" quotePrefix="1">
    <nc r="O205" t="inlineStr">
      <is>
        <t>1.2</t>
      </is>
    </nc>
  </rcc>
  <rcc rId="1586" sId="2" quotePrefix="1">
    <nc r="O206" t="inlineStr">
      <is>
        <t>1.2</t>
      </is>
    </nc>
  </rcc>
  <rcc rId="1587" sId="2" quotePrefix="1">
    <nc r="O207" t="inlineStr">
      <is>
        <t>1.1</t>
      </is>
    </nc>
  </rcc>
  <rcc rId="1588" sId="2" quotePrefix="1">
    <nc r="O208" t="inlineStr">
      <is>
        <t>1.1</t>
      </is>
    </nc>
  </rcc>
  <rcc rId="1589" sId="2" quotePrefix="1">
    <nc r="O209" t="inlineStr">
      <is>
        <t>2.1</t>
      </is>
    </nc>
  </rcc>
  <rcc rId="1590" sId="2" quotePrefix="1">
    <nc r="O210" t="inlineStr">
      <is>
        <t>1.4</t>
      </is>
    </nc>
  </rcc>
  <rcc rId="1591" sId="2" quotePrefix="1">
    <nc r="O211" t="inlineStr">
      <is>
        <t>1.4</t>
      </is>
    </nc>
  </rcc>
  <rcc rId="1592" sId="2" quotePrefix="1">
    <nc r="O212" t="inlineStr">
      <is>
        <t>1.1</t>
      </is>
    </nc>
  </rcc>
  <rcc rId="1593" sId="2" quotePrefix="1">
    <nc r="O213" t="inlineStr">
      <is>
        <t>1.1</t>
      </is>
    </nc>
  </rcc>
  <rcc rId="1594" sId="2" quotePrefix="1">
    <nc r="O214" t="inlineStr">
      <is>
        <t>1.1</t>
      </is>
    </nc>
  </rcc>
  <rcc rId="1595" sId="2" quotePrefix="1">
    <nc r="O215" t="inlineStr">
      <is>
        <t>1.3</t>
      </is>
    </nc>
  </rcc>
  <rcc rId="1596" sId="2" quotePrefix="1">
    <nc r="O216" t="inlineStr">
      <is>
        <t>1.0</t>
      </is>
    </nc>
  </rcc>
  <rcc rId="1597" sId="2" quotePrefix="1">
    <nc r="O217" t="inlineStr">
      <is>
        <t>2.3</t>
      </is>
    </nc>
  </rcc>
  <rcc rId="1598" sId="2" quotePrefix="1">
    <nc r="O218" t="inlineStr">
      <is>
        <t>1.1</t>
      </is>
    </nc>
  </rcc>
  <rcc rId="1599" sId="2" quotePrefix="1">
    <nc r="O219" t="inlineStr">
      <is>
        <t>2.4</t>
      </is>
    </nc>
  </rcc>
  <rcc rId="1600" sId="2" quotePrefix="1">
    <nc r="O220" t="inlineStr">
      <is>
        <t>2.7</t>
      </is>
    </nc>
  </rcc>
  <rcc rId="1601" sId="2" quotePrefix="1">
    <nc r="O221" t="inlineStr">
      <is>
        <t>2.0</t>
      </is>
    </nc>
  </rcc>
  <rcc rId="1602" sId="2" quotePrefix="1">
    <nc r="O222" t="inlineStr">
      <is>
        <t>2.0</t>
      </is>
    </nc>
  </rcc>
  <rcc rId="1603" sId="2" quotePrefix="1">
    <nc r="O223" t="inlineStr">
      <is>
        <t>2.0</t>
      </is>
    </nc>
  </rcc>
  <rcc rId="1604" sId="2" quotePrefix="1">
    <nc r="O224" t="inlineStr">
      <is>
        <t>1.3</t>
      </is>
    </nc>
  </rcc>
  <rcc rId="1605" sId="2" quotePrefix="1">
    <nc r="O225" t="inlineStr">
      <is>
        <t>1.0</t>
      </is>
    </nc>
  </rcc>
  <rcc rId="1606" sId="2" quotePrefix="1">
    <nc r="O226" t="inlineStr">
      <is>
        <t>1.4</t>
      </is>
    </nc>
  </rcc>
  <rcc rId="1607" sId="2" quotePrefix="1">
    <nc r="O227" t="inlineStr">
      <is>
        <t>1.2</t>
      </is>
    </nc>
  </rcc>
  <rcc rId="1608" sId="2" quotePrefix="1">
    <nc r="O228" t="inlineStr">
      <is>
        <t>1.0</t>
      </is>
    </nc>
  </rcc>
  <rcc rId="1609" sId="2" quotePrefix="1">
    <nc r="O229" t="inlineStr">
      <is>
        <t>1.3</t>
      </is>
    </nc>
  </rcc>
  <rcc rId="1610" sId="2" quotePrefix="1">
    <nc r="O230" t="inlineStr">
      <is>
        <t>4.3.115.0</t>
      </is>
    </nc>
  </rcc>
  <rcc rId="1611" sId="2" quotePrefix="1">
    <nc r="O231" t="inlineStr">
      <is>
        <t>1.2</t>
      </is>
    </nc>
  </rcc>
  <rcc rId="1612" sId="2" quotePrefix="1">
    <nc r="O232" t="inlineStr">
      <is>
        <t>1.3</t>
      </is>
    </nc>
  </rcc>
  <rcc rId="1613" sId="2" quotePrefix="1">
    <nc r="O233" t="inlineStr">
      <is>
        <t>1.2</t>
      </is>
    </nc>
  </rcc>
  <rcc rId="1614" sId="2">
    <nc r="Y159">
      <f>Z159*8</f>
    </nc>
  </rcc>
  <rcc rId="1615" sId="2">
    <nc r="Y160">
      <f>Z160*8</f>
    </nc>
  </rcc>
  <rcc rId="1616" sId="2">
    <nc r="Y161">
      <f>Z161*8</f>
    </nc>
  </rcc>
  <rcc rId="1617" sId="2">
    <nc r="Y162">
      <f>Z162*8</f>
    </nc>
  </rcc>
  <rcc rId="1618" sId="2">
    <nc r="Y163">
      <f>Z163*8</f>
    </nc>
  </rcc>
  <rcc rId="1619" sId="2">
    <nc r="Y164">
      <f>Z164*8</f>
    </nc>
  </rcc>
  <rcc rId="1620" sId="2">
    <nc r="Y165">
      <f>Z165*8</f>
    </nc>
  </rcc>
  <rcc rId="1621" sId="2">
    <nc r="Y166">
      <f>Z166*8</f>
    </nc>
  </rcc>
  <rcc rId="1622" sId="2">
    <nc r="Y167">
      <f>Z167*8</f>
    </nc>
  </rcc>
  <rcc rId="1623" sId="2">
    <nc r="Y168">
      <f>Z168*8</f>
    </nc>
  </rcc>
  <rcc rId="1624" sId="2">
    <nc r="Y169">
      <f>Z169*8</f>
    </nc>
  </rcc>
  <rcc rId="1625" sId="2">
    <nc r="Y170">
      <f>Z170*8</f>
    </nc>
  </rcc>
  <rcc rId="1626" sId="2">
    <nc r="Y171">
      <f>Z171*8</f>
    </nc>
  </rcc>
  <rcc rId="1627" sId="2">
    <nc r="Y172">
      <f>Z172*8</f>
    </nc>
  </rcc>
  <rcc rId="1628" sId="2">
    <nc r="Y173">
      <f>Z173*8</f>
    </nc>
  </rcc>
  <rcc rId="1629" sId="2">
    <nc r="Y174">
      <f>Z174*8</f>
    </nc>
  </rcc>
  <rcc rId="1630" sId="2">
    <nc r="Y175">
      <f>Z175*8</f>
    </nc>
  </rcc>
  <rcc rId="1631" sId="2">
    <nc r="Y176">
      <f>Z176*8</f>
    </nc>
  </rcc>
  <rcc rId="1632" sId="2">
    <nc r="Y177">
      <f>Z177*8</f>
    </nc>
  </rcc>
  <rcc rId="1633" sId="2">
    <nc r="Y178">
      <f>Z178*8</f>
    </nc>
  </rcc>
  <rcc rId="1634" sId="2">
    <nc r="Y179">
      <f>Z179*8</f>
    </nc>
  </rcc>
  <rcc rId="1635" sId="2">
    <nc r="Y180">
      <f>Z180*8</f>
    </nc>
  </rcc>
  <rcc rId="1636" sId="2">
    <nc r="Y181">
      <f>Z181*8</f>
    </nc>
  </rcc>
  <rcc rId="1637" sId="2">
    <nc r="Y182">
      <f>Z182*8</f>
    </nc>
  </rcc>
  <rcc rId="1638" sId="2">
    <nc r="Y183">
      <f>Z183*8</f>
    </nc>
  </rcc>
  <rcc rId="1639" sId="2">
    <nc r="Y184">
      <f>Z184*8</f>
    </nc>
  </rcc>
  <rcc rId="1640" sId="2">
    <nc r="Y185">
      <f>Z185*8</f>
    </nc>
  </rcc>
  <rcc rId="1641" sId="2">
    <nc r="Y186">
      <f>Z186*8</f>
    </nc>
  </rcc>
  <rcc rId="1642" sId="2">
    <nc r="Y187">
      <f>Z187*8</f>
    </nc>
  </rcc>
  <rcc rId="1643" sId="2">
    <nc r="Y188">
      <f>Z188*8</f>
    </nc>
  </rcc>
  <rcc rId="1644" sId="2">
    <nc r="Y189">
      <f>Z189*8</f>
    </nc>
  </rcc>
  <rcc rId="1645" sId="2">
    <nc r="Y190">
      <f>Z190*8</f>
    </nc>
  </rcc>
  <rcc rId="1646" sId="2">
    <nc r="Y191">
      <f>Z191*8</f>
    </nc>
  </rcc>
  <rcc rId="1647" sId="2">
    <nc r="Y192">
      <f>Z192*8</f>
    </nc>
  </rcc>
  <rcc rId="1648" sId="2">
    <nc r="Y193">
      <f>Z193*8</f>
    </nc>
  </rcc>
  <rcc rId="1649" sId="2">
    <nc r="Y194">
      <f>Z194*8</f>
    </nc>
  </rcc>
  <rcc rId="1650" sId="2">
    <nc r="Y195">
      <f>Z195*8</f>
    </nc>
  </rcc>
  <rcc rId="1651" sId="2">
    <nc r="Y196">
      <f>Z196*8</f>
    </nc>
  </rcc>
  <rcc rId="1652" sId="2">
    <nc r="Y197">
      <f>Z197*8</f>
    </nc>
  </rcc>
  <rcc rId="1653" sId="2">
    <nc r="Y198">
      <f>Z198*8</f>
    </nc>
  </rcc>
  <rcc rId="1654" sId="2">
    <nc r="Y199">
      <f>Z199*8</f>
    </nc>
  </rcc>
  <rcc rId="1655" sId="2">
    <nc r="Y200">
      <f>Z200*8</f>
    </nc>
  </rcc>
  <rcc rId="1656" sId="2">
    <nc r="Y201">
      <f>Z201*8</f>
    </nc>
  </rcc>
  <rcc rId="1657" sId="2">
    <nc r="Y202">
      <f>Z202*8</f>
    </nc>
  </rcc>
  <rcc rId="1658" sId="2">
    <nc r="Y203">
      <f>Z203*8</f>
    </nc>
  </rcc>
  <rcc rId="1659" sId="2">
    <nc r="Y204">
      <f>Z204*8</f>
    </nc>
  </rcc>
  <rcc rId="1660" sId="2">
    <nc r="Y205">
      <f>Z205*8</f>
    </nc>
  </rcc>
  <rcc rId="1661" sId="2">
    <nc r="Y206">
      <f>Z206*8</f>
    </nc>
  </rcc>
  <rcc rId="1662" sId="2">
    <nc r="Y207">
      <f>Z207*8</f>
    </nc>
  </rcc>
  <rcc rId="1663" sId="2">
    <nc r="Y208">
      <f>Z208*8</f>
    </nc>
  </rcc>
  <rcc rId="1664" sId="2">
    <nc r="Y209">
      <f>Z209*8</f>
    </nc>
  </rcc>
  <rcc rId="1665" sId="2">
    <nc r="Y210">
      <f>Z210*8</f>
    </nc>
  </rcc>
  <rcc rId="1666" sId="2">
    <nc r="Y211">
      <f>Z211*8</f>
    </nc>
  </rcc>
  <rcc rId="1667" sId="2">
    <nc r="Y212">
      <f>Z212*8</f>
    </nc>
  </rcc>
  <rcc rId="1668" sId="2">
    <nc r="Y213">
      <f>Z213*8</f>
    </nc>
  </rcc>
  <rcc rId="1669" sId="2">
    <nc r="Y214">
      <f>Z214*8</f>
    </nc>
  </rcc>
  <rcc rId="1670" sId="2">
    <nc r="Y215">
      <f>Z215*8</f>
    </nc>
  </rcc>
  <rcc rId="1671" sId="2">
    <nc r="Y216">
      <f>Z216*8</f>
    </nc>
  </rcc>
  <rcc rId="1672" sId="2">
    <nc r="Y217">
      <f>Z217*8</f>
    </nc>
  </rcc>
  <rcc rId="1673" sId="2">
    <nc r="Y218">
      <f>Z218*8</f>
    </nc>
  </rcc>
  <rcc rId="1674" sId="2">
    <nc r="Y219">
      <f>Z219*8</f>
    </nc>
  </rcc>
  <rcc rId="1675" sId="2">
    <nc r="Y220">
      <f>Z220*8</f>
    </nc>
  </rcc>
  <rcc rId="1676" sId="2">
    <nc r="Y221">
      <f>Z221*8</f>
    </nc>
  </rcc>
  <rcc rId="1677" sId="2">
    <nc r="Y222">
      <f>Z222*8</f>
    </nc>
  </rcc>
  <rcc rId="1678" sId="2">
    <nc r="Y223">
      <f>Z223*8</f>
    </nc>
  </rcc>
  <rcc rId="1679" sId="2">
    <nc r="Y224">
      <f>Z224*8</f>
    </nc>
  </rcc>
  <rcc rId="1680" sId="2">
    <nc r="Y225">
      <f>Z225*8</f>
    </nc>
  </rcc>
  <rcc rId="1681" sId="2">
    <nc r="Y226">
      <f>Z226*8</f>
    </nc>
  </rcc>
  <rcc rId="1682" sId="2">
    <nc r="Y227">
      <f>Z227*8</f>
    </nc>
  </rcc>
  <rcc rId="1683" sId="2">
    <nc r="Y228">
      <f>Z228*8</f>
    </nc>
  </rcc>
  <rcc rId="1684" sId="2">
    <nc r="Y229">
      <f>Z229*8</f>
    </nc>
  </rcc>
  <rcc rId="1685" sId="2">
    <nc r="Y230">
      <f>Z230*8</f>
    </nc>
  </rcc>
  <rcc rId="1686" sId="2">
    <nc r="Y231">
      <f>Z231*8</f>
    </nc>
  </rcc>
  <rcc rId="1687" sId="2">
    <nc r="Y232">
      <f>Z232*8</f>
    </nc>
  </rcc>
  <rcc rId="1688" sId="2">
    <nc r="Y233">
      <f>Z233*8</f>
    </nc>
  </rcc>
  <rcc rId="1689" sId="2">
    <oc r="Y159">
      <f>Z159*8</f>
    </oc>
    <nc r="Y159">
      <v>2</v>
    </nc>
  </rcc>
  <rcc rId="1690" sId="2">
    <oc r="Y160">
      <f>Z160*8</f>
    </oc>
    <nc r="Y160">
      <v>2</v>
    </nc>
  </rcc>
  <rcc rId="1691" sId="2">
    <oc r="Y161">
      <f>Z161*8</f>
    </oc>
    <nc r="Y161">
      <v>2</v>
    </nc>
  </rcc>
  <rcc rId="1692" sId="2">
    <oc r="Y162">
      <f>Z162*8</f>
    </oc>
    <nc r="Y162">
      <v>2.8</v>
    </nc>
  </rcc>
  <rcc rId="1693" sId="2">
    <oc r="Y163">
      <f>Z163*8</f>
    </oc>
    <nc r="Y163">
      <v>2</v>
    </nc>
  </rcc>
  <rcc rId="1694" sId="2">
    <oc r="Y164">
      <f>Z164*8</f>
    </oc>
    <nc r="Y164">
      <v>2</v>
    </nc>
  </rcc>
  <rcc rId="1695" sId="2">
    <oc r="Y165">
      <f>Z165*8</f>
    </oc>
    <nc r="Y165">
      <v>2</v>
    </nc>
  </rcc>
  <rcc rId="1696" sId="2">
    <oc r="Y166">
      <f>Z166*8</f>
    </oc>
    <nc r="Y166">
      <v>2</v>
    </nc>
  </rcc>
  <rcc rId="1697" sId="2">
    <oc r="Y167">
      <f>Z167*8</f>
    </oc>
    <nc r="Y167">
      <v>2</v>
    </nc>
  </rcc>
  <rcc rId="1698" sId="2">
    <oc r="Y168">
      <f>Z168*8</f>
    </oc>
    <nc r="Y168">
      <v>2</v>
    </nc>
  </rcc>
  <rcc rId="1699" sId="2">
    <oc r="Y169">
      <f>Z169*8</f>
    </oc>
    <nc r="Y169">
      <v>2</v>
    </nc>
  </rcc>
  <rcc rId="1700" sId="2">
    <oc r="Y170">
      <f>Z170*8</f>
    </oc>
    <nc r="Y170">
      <v>2.16</v>
    </nc>
  </rcc>
  <rcc rId="1701" sId="2">
    <oc r="Y171">
      <f>Z171*8</f>
    </oc>
    <nc r="Y171">
      <v>2</v>
    </nc>
  </rcc>
  <rcc rId="1702" sId="2">
    <oc r="Y172">
      <f>Z172*8</f>
    </oc>
    <nc r="Y172">
      <v>2</v>
    </nc>
  </rcc>
  <rcc rId="1703" sId="2">
    <oc r="Y173">
      <f>Z173*8</f>
    </oc>
    <nc r="Y173">
      <v>2</v>
    </nc>
  </rcc>
  <rcc rId="1704" sId="2">
    <oc r="Y174">
      <f>Z174*8</f>
    </oc>
    <nc r="Y174">
      <v>2.4</v>
    </nc>
  </rcc>
  <rcc rId="1705" sId="2">
    <oc r="Y175">
      <f>Z175*8</f>
    </oc>
    <nc r="Y175">
      <v>2</v>
    </nc>
  </rcc>
  <rcc rId="1706" sId="2">
    <oc r="Y176">
      <f>Z176*8</f>
    </oc>
    <nc r="Y176">
      <v>4.4000000000000004</v>
    </nc>
  </rcc>
  <rcc rId="1707" sId="2">
    <oc r="Y177">
      <f>Z177*8</f>
    </oc>
    <nc r="Y177">
      <v>2</v>
    </nc>
  </rcc>
  <rcc rId="1708" sId="2">
    <oc r="Y178">
      <f>Z178*8</f>
    </oc>
    <nc r="Y178">
      <v>3.04</v>
    </nc>
  </rcc>
  <rcc rId="1709" sId="2">
    <oc r="Y179">
      <f>Z179*8</f>
    </oc>
    <nc r="Y179">
      <v>2</v>
    </nc>
  </rcc>
  <rcc rId="1710" sId="2">
    <oc r="Y180">
      <f>Z180*8</f>
    </oc>
    <nc r="Y180">
      <v>3.04</v>
    </nc>
  </rcc>
  <rcc rId="1711" sId="2">
    <oc r="Y181">
      <f>Z181*8</f>
    </oc>
    <nc r="Y181">
      <v>2</v>
    </nc>
  </rcc>
  <rcc rId="1712" sId="2">
    <oc r="Y182">
      <f>Z182*8</f>
    </oc>
    <nc r="Y182">
      <v>2.8</v>
    </nc>
  </rcc>
  <rcc rId="1713" sId="2">
    <oc r="Y183">
      <f>Z183*8</f>
    </oc>
    <nc r="Y183">
      <v>2.16</v>
    </nc>
  </rcc>
  <rcc rId="1714" sId="2">
    <oc r="Y184">
      <f>Z184*8</f>
    </oc>
    <nc r="Y184">
      <v>2</v>
    </nc>
  </rcc>
  <rcc rId="1715" sId="2">
    <oc r="Y185">
      <f>Z185*8</f>
    </oc>
    <nc r="Y185">
      <v>2</v>
    </nc>
  </rcc>
  <rcc rId="1716" sId="2">
    <oc r="Y186">
      <f>Z186*8</f>
    </oc>
    <nc r="Y186">
      <v>2.16</v>
    </nc>
  </rcc>
  <rcc rId="1717" sId="2">
    <oc r="Y187">
      <f>Z187*8</f>
    </oc>
    <nc r="Y187">
      <v>2</v>
    </nc>
  </rcc>
  <rcc rId="1718" sId="2">
    <oc r="Y188">
      <f>Z188*8</f>
    </oc>
    <nc r="Y188">
      <v>4.4000000000000004</v>
    </nc>
  </rcc>
  <rcc rId="1719" sId="2">
    <oc r="Y189">
      <f>Z189*8</f>
    </oc>
    <nc r="Y189">
      <v>2</v>
    </nc>
  </rcc>
  <rcc rId="1720" sId="2">
    <oc r="Y190">
      <f>Z190*8</f>
    </oc>
    <nc r="Y190">
      <v>2.16</v>
    </nc>
  </rcc>
  <rcc rId="1721" sId="2">
    <oc r="Y191">
      <f>Z191*8</f>
    </oc>
    <nc r="Y191">
      <v>3.2</v>
    </nc>
  </rcc>
  <rcc rId="1722" sId="2">
    <oc r="Y192">
      <f>Z192*8</f>
    </oc>
    <nc r="Y192">
      <v>2</v>
    </nc>
  </rcc>
  <rcc rId="1723" sId="2">
    <oc r="Y193">
      <f>Z193*8</f>
    </oc>
    <nc r="Y193">
      <v>2</v>
    </nc>
  </rcc>
  <rcc rId="1724" sId="2">
    <oc r="Y194">
      <f>Z194*8</f>
    </oc>
    <nc r="Y194">
      <v>2</v>
    </nc>
  </rcc>
  <rcc rId="1725" sId="2">
    <oc r="Y195">
      <f>Z195*8</f>
    </oc>
    <nc r="Y195">
      <v>2</v>
    </nc>
  </rcc>
  <rcc rId="1726" sId="2">
    <oc r="Y196">
      <f>Z196*8</f>
    </oc>
    <nc r="Y196">
      <v>2</v>
    </nc>
  </rcc>
  <rcc rId="1727" sId="2">
    <oc r="Y197">
      <f>Z197*8</f>
    </oc>
    <nc r="Y197">
      <v>2</v>
    </nc>
  </rcc>
  <rcc rId="1728" sId="2">
    <oc r="Y198">
      <f>Z198*8</f>
    </oc>
    <nc r="Y198">
      <v>2</v>
    </nc>
  </rcc>
  <rcc rId="1729" sId="2">
    <oc r="Y199">
      <f>Z199*8</f>
    </oc>
    <nc r="Y199">
      <v>2</v>
    </nc>
  </rcc>
  <rcc rId="1730" sId="2">
    <oc r="Y200">
      <f>Z200*8</f>
    </oc>
    <nc r="Y200">
      <v>3.2</v>
    </nc>
  </rcc>
  <rcc rId="1731" sId="2">
    <oc r="Y201">
      <f>Z201*8</f>
    </oc>
    <nc r="Y201">
      <v>2.4</v>
    </nc>
  </rcc>
  <rcc rId="1732" sId="2">
    <oc r="Y202">
      <f>Z202*8</f>
    </oc>
    <nc r="Y202">
      <v>2</v>
    </nc>
  </rcc>
  <rcc rId="1733" sId="2">
    <oc r="Y203">
      <f>Z203*8</f>
    </oc>
    <nc r="Y203">
      <v>2</v>
    </nc>
  </rcc>
  <rcc rId="1734" sId="2">
    <oc r="Y204">
      <f>Z204*8</f>
    </oc>
    <nc r="Y204">
      <v>2.16</v>
    </nc>
  </rcc>
  <rcc rId="1735" sId="2">
    <oc r="Y205">
      <f>Z205*8</f>
    </oc>
    <nc r="Y205">
      <v>2</v>
    </nc>
  </rcc>
  <rcc rId="1736" sId="2">
    <oc r="Y206">
      <f>Z206*8</f>
    </oc>
    <nc r="Y206">
      <v>2.16</v>
    </nc>
  </rcc>
  <rcc rId="1737" sId="2">
    <oc r="Y207">
      <f>Z207*8</f>
    </oc>
    <nc r="Y207">
      <v>2</v>
    </nc>
  </rcc>
  <rcc rId="1738" sId="2">
    <oc r="Y208">
      <f>Z208*8</f>
    </oc>
    <nc r="Y208">
      <v>2.4</v>
    </nc>
  </rcc>
  <rcc rId="1739" sId="2">
    <oc r="Y209">
      <f>Z209*8</f>
    </oc>
    <nc r="Y209">
      <v>9.1999999999999993</v>
    </nc>
  </rcc>
  <rcc rId="1740" sId="2">
    <oc r="Y210">
      <f>Z210*8</f>
    </oc>
    <nc r="Y210">
      <v>2.4</v>
    </nc>
  </rcc>
  <rcc rId="1741" sId="2">
    <oc r="Y211">
      <f>Z211*8</f>
    </oc>
    <nc r="Y211">
      <v>3.04</v>
    </nc>
  </rcc>
  <rcc rId="1742" sId="2">
    <oc r="Y212">
      <f>Z212*8</f>
    </oc>
    <nc r="Y212">
      <v>2.16</v>
    </nc>
  </rcc>
  <rcc rId="1743" sId="2">
    <oc r="Y213">
      <f>Z213*8</f>
    </oc>
    <nc r="Y213">
      <v>2.4</v>
    </nc>
  </rcc>
  <rcc rId="1744" sId="2">
    <oc r="Y214">
      <f>Z214*8</f>
    </oc>
    <nc r="Y214">
      <v>4</v>
    </nc>
  </rcc>
  <rcc rId="1745" sId="2">
    <oc r="Y215">
      <f>Z215*8</f>
    </oc>
    <nc r="Y215">
      <v>2</v>
    </nc>
  </rcc>
  <rcc rId="1746" sId="2">
    <oc r="Y216">
      <f>Z216*8</f>
    </oc>
    <nc r="Y216">
      <v>2.8</v>
    </nc>
  </rcc>
  <rcc rId="1747" sId="2">
    <oc r="Y217">
      <f>Z217*8</f>
    </oc>
    <nc r="Y217">
      <v>5.44</v>
    </nc>
  </rcc>
  <rcc rId="1748" sId="2">
    <oc r="Y218">
      <f>Z218*8</f>
    </oc>
    <nc r="Y218">
      <v>2</v>
    </nc>
  </rcc>
  <rcc rId="1749" sId="2">
    <oc r="Y219">
      <f>Z219*8</f>
    </oc>
    <nc r="Y219">
      <v>2.8</v>
    </nc>
  </rcc>
  <rcc rId="1750" sId="2">
    <oc r="Y220">
      <f>Z220*8</f>
    </oc>
    <nc r="Y220">
      <v>4.8</v>
    </nc>
  </rcc>
  <rcc rId="1751" sId="2">
    <oc r="Y221">
      <f>Z221*8</f>
    </oc>
    <nc r="Y221">
      <v>2.16</v>
    </nc>
  </rcc>
  <rcc rId="1752" sId="2">
    <oc r="Y222">
      <f>Z222*8</f>
    </oc>
    <nc r="Y222">
      <v>2.16</v>
    </nc>
  </rcc>
  <rcc rId="1753" sId="2">
    <oc r="Y223">
      <f>Z223*8</f>
    </oc>
    <nc r="Y223">
      <v>4</v>
    </nc>
  </rcc>
  <rcc rId="1754" sId="2">
    <oc r="Y224">
      <f>Z224*8</f>
    </oc>
    <nc r="Y224">
      <v>2</v>
    </nc>
  </rcc>
  <rcc rId="1755" sId="2">
    <oc r="Y225">
      <f>Z225*8</f>
    </oc>
    <nc r="Y225">
      <v>2</v>
    </nc>
  </rcc>
  <rcc rId="1756" sId="2">
    <oc r="Y226">
      <f>Z226*8</f>
    </oc>
    <nc r="Y226">
      <v>9.1999999999999993</v>
    </nc>
  </rcc>
  <rcc rId="1757" sId="2">
    <oc r="Y227">
      <f>Z227*8</f>
    </oc>
    <nc r="Y227">
      <v>2.16</v>
    </nc>
  </rcc>
  <rcc rId="1758" sId="2">
    <oc r="Y228">
      <f>Z228*8</f>
    </oc>
    <nc r="Y228">
      <v>2.4</v>
    </nc>
  </rcc>
  <rcc rId="1759" sId="2">
    <oc r="Y229">
      <f>Z229*8</f>
    </oc>
    <nc r="Y229">
      <v>5.2</v>
    </nc>
  </rcc>
  <rcc rId="1760" sId="2">
    <oc r="Y230">
      <f>Z230*8</f>
    </oc>
    <nc r="Y230">
      <v>2.16</v>
    </nc>
  </rcc>
  <rcc rId="1761" sId="2">
    <oc r="Y231">
      <f>Z231*8</f>
    </oc>
    <nc r="Y231">
      <v>2</v>
    </nc>
  </rcc>
  <rcc rId="1762" sId="2">
    <oc r="Y232">
      <f>Z232*8</f>
    </oc>
    <nc r="Y232">
      <v>2</v>
    </nc>
  </rcc>
  <rcc rId="1763" sId="2">
    <oc r="Y233">
      <f>Z233*8</f>
    </oc>
    <nc r="Y233">
      <v>2</v>
    </nc>
  </rcc>
  <rcc rId="1764" sId="2">
    <nc r="H159" t="inlineStr">
      <is>
        <t>MT_015</t>
      </is>
    </nc>
  </rcc>
  <rcc rId="1765" sId="2">
    <nc r="H160" t="inlineStr">
      <is>
        <t>MT_016</t>
      </is>
    </nc>
  </rcc>
  <rcc rId="1766" sId="2">
    <nc r="H161" t="inlineStr">
      <is>
        <t>MT_017</t>
      </is>
    </nc>
  </rcc>
  <rcc rId="1767" sId="2">
    <nc r="H162" t="inlineStr">
      <is>
        <t>MT_018</t>
      </is>
    </nc>
  </rcc>
  <rcc rId="1768" sId="2">
    <nc r="H163" t="inlineStr">
      <is>
        <t>MT_019</t>
      </is>
    </nc>
  </rcc>
  <rcc rId="1769" sId="2">
    <nc r="H164" t="inlineStr">
      <is>
        <t>MT_020</t>
      </is>
    </nc>
  </rcc>
  <rcc rId="1770" sId="2">
    <nc r="H165" t="inlineStr">
      <is>
        <t>MT_021</t>
      </is>
    </nc>
  </rcc>
  <rcc rId="1771" sId="2">
    <nc r="H166" t="inlineStr">
      <is>
        <t>MT_022</t>
      </is>
    </nc>
  </rcc>
  <rcc rId="1772" sId="2">
    <nc r="H167" t="inlineStr">
      <is>
        <t>MT_023</t>
      </is>
    </nc>
  </rcc>
  <rcc rId="1773" sId="2">
    <nc r="H168" t="inlineStr">
      <is>
        <t>MT_024</t>
      </is>
    </nc>
  </rcc>
  <rcc rId="1774" sId="2">
    <nc r="H169" t="inlineStr">
      <is>
        <t>MT_025</t>
      </is>
    </nc>
  </rcc>
  <rcc rId="1775" sId="2">
    <nc r="H170" t="inlineStr">
      <is>
        <t>MT_026</t>
      </is>
    </nc>
  </rcc>
  <rcc rId="1776" sId="2">
    <nc r="H171" t="inlineStr">
      <is>
        <t>MT_027</t>
      </is>
    </nc>
  </rcc>
  <rcc rId="1777" sId="2">
    <nc r="H172" t="inlineStr">
      <is>
        <t>MT_028</t>
      </is>
    </nc>
  </rcc>
  <rcc rId="1778" sId="2">
    <nc r="H173" t="inlineStr">
      <is>
        <t>MT_029</t>
      </is>
    </nc>
  </rcc>
  <rcc rId="1779" sId="2">
    <nc r="H174" t="inlineStr">
      <is>
        <t>MT_030</t>
      </is>
    </nc>
  </rcc>
  <rcc rId="1780" sId="2">
    <nc r="H175" t="inlineStr">
      <is>
        <t>MT_031</t>
      </is>
    </nc>
  </rcc>
  <rcc rId="1781" sId="2">
    <nc r="H176" t="inlineStr">
      <is>
        <t>MT_032</t>
      </is>
    </nc>
  </rcc>
  <rcc rId="1782" sId="2">
    <nc r="H177" t="inlineStr">
      <is>
        <t>MT_033</t>
      </is>
    </nc>
  </rcc>
  <rcc rId="1783" sId="2">
    <nc r="H178" t="inlineStr">
      <is>
        <t>MT_034</t>
      </is>
    </nc>
  </rcc>
  <rcc rId="1784" sId="2">
    <nc r="H179" t="inlineStr">
      <is>
        <t>MT_035</t>
      </is>
    </nc>
  </rcc>
  <rcc rId="1785" sId="2">
    <nc r="H180" t="inlineStr">
      <is>
        <t>MT_036</t>
      </is>
    </nc>
  </rcc>
  <rcc rId="1786" sId="2">
    <nc r="H181" t="inlineStr">
      <is>
        <t>MT_037</t>
      </is>
    </nc>
  </rcc>
  <rcc rId="1787" sId="2">
    <nc r="H182" t="inlineStr">
      <is>
        <t>MT_038</t>
      </is>
    </nc>
  </rcc>
  <rcc rId="1788" sId="2">
    <nc r="H183" t="inlineStr">
      <is>
        <t>MT_039</t>
      </is>
    </nc>
  </rcc>
  <rcc rId="1789" sId="2">
    <nc r="H184" t="inlineStr">
      <is>
        <t>MT_040</t>
      </is>
    </nc>
  </rcc>
  <rcc rId="1790" sId="2">
    <nc r="H185" t="inlineStr">
      <is>
        <t>MT_041</t>
      </is>
    </nc>
  </rcc>
  <rcc rId="1791" sId="2">
    <nc r="H186" t="inlineStr">
      <is>
        <t>MT_042</t>
      </is>
    </nc>
  </rcc>
  <rcc rId="1792" sId="2">
    <nc r="H187" t="inlineStr">
      <is>
        <t>MT_043</t>
      </is>
    </nc>
  </rcc>
  <rcc rId="1793" sId="2">
    <nc r="H188" t="inlineStr">
      <is>
        <t>MT_044</t>
      </is>
    </nc>
  </rcc>
  <rcc rId="1794" sId="2">
    <nc r="H189" t="inlineStr">
      <is>
        <t>MT_045</t>
      </is>
    </nc>
  </rcc>
  <rcc rId="1795" sId="2">
    <nc r="H190" t="inlineStr">
      <is>
        <t>MT_046</t>
      </is>
    </nc>
  </rcc>
  <rcc rId="1796" sId="2">
    <nc r="H191" t="inlineStr">
      <is>
        <t>MT_047</t>
      </is>
    </nc>
  </rcc>
  <rcc rId="1797" sId="2">
    <nc r="H192" t="inlineStr">
      <is>
        <t>MT_048</t>
      </is>
    </nc>
  </rcc>
  <rcc rId="1798" sId="2">
    <nc r="H193" t="inlineStr">
      <is>
        <t>MT_049</t>
      </is>
    </nc>
  </rcc>
  <rcc rId="1799" sId="2">
    <nc r="H194" t="inlineStr">
      <is>
        <t>MT_050</t>
      </is>
    </nc>
  </rcc>
  <rcc rId="1800" sId="2">
    <nc r="H195" t="inlineStr">
      <is>
        <t>MT_051</t>
      </is>
    </nc>
  </rcc>
  <rcc rId="1801" sId="2">
    <nc r="H196" t="inlineStr">
      <is>
        <t>MT_052</t>
      </is>
    </nc>
  </rcc>
  <rcc rId="1802" sId="2">
    <nc r="H197" t="inlineStr">
      <is>
        <t>MT_053</t>
      </is>
    </nc>
  </rcc>
  <rcc rId="1803" sId="2">
    <nc r="H198" t="inlineStr">
      <is>
        <t>MT_054</t>
      </is>
    </nc>
  </rcc>
  <rcc rId="1804" sId="2">
    <nc r="H199" t="inlineStr">
      <is>
        <t>MT_055</t>
      </is>
    </nc>
  </rcc>
  <rcc rId="1805" sId="2">
    <nc r="H200" t="inlineStr">
      <is>
        <t>MT_056</t>
      </is>
    </nc>
  </rcc>
  <rcc rId="1806" sId="2">
    <nc r="H201" t="inlineStr">
      <is>
        <t>MT_057</t>
      </is>
    </nc>
  </rcc>
  <rcc rId="1807" sId="2">
    <nc r="H202" t="inlineStr">
      <is>
        <t>MT_058</t>
      </is>
    </nc>
  </rcc>
  <rcc rId="1808" sId="2">
    <nc r="H203" t="inlineStr">
      <is>
        <t>MT_059</t>
      </is>
    </nc>
  </rcc>
  <rcc rId="1809" sId="2">
    <nc r="H204" t="inlineStr">
      <is>
        <t>MT_060</t>
      </is>
    </nc>
  </rcc>
  <rcc rId="1810" sId="2">
    <nc r="H205" t="inlineStr">
      <is>
        <t>MT_061</t>
      </is>
    </nc>
  </rcc>
  <rcc rId="1811" sId="2">
    <nc r="H206" t="inlineStr">
      <is>
        <t>MT_062</t>
      </is>
    </nc>
  </rcc>
  <rcc rId="1812" sId="2">
    <nc r="H207" t="inlineStr">
      <is>
        <t>MT_063</t>
      </is>
    </nc>
  </rcc>
  <rcc rId="1813" sId="2">
    <nc r="H208" t="inlineStr">
      <is>
        <t>MT_064</t>
      </is>
    </nc>
  </rcc>
  <rcc rId="1814" sId="2">
    <nc r="H209" t="inlineStr">
      <is>
        <t>MT_065</t>
      </is>
    </nc>
  </rcc>
  <rcc rId="1815" sId="2">
    <nc r="H210" t="inlineStr">
      <is>
        <t>MT_066</t>
      </is>
    </nc>
  </rcc>
  <rcc rId="1816" sId="2">
    <nc r="H211" t="inlineStr">
      <is>
        <t>MT_067</t>
      </is>
    </nc>
  </rcc>
  <rcc rId="1817" sId="2">
    <nc r="H212" t="inlineStr">
      <is>
        <t>MT_068</t>
      </is>
    </nc>
  </rcc>
  <rcc rId="1818" sId="2">
    <nc r="H213" t="inlineStr">
      <is>
        <t>MT_069</t>
      </is>
    </nc>
  </rcc>
  <rcc rId="1819" sId="2">
    <nc r="H214" t="inlineStr">
      <is>
        <t>MT_070</t>
      </is>
    </nc>
  </rcc>
  <rcc rId="1820" sId="2">
    <nc r="H215" t="inlineStr">
      <is>
        <t>MT_071</t>
      </is>
    </nc>
  </rcc>
  <rcc rId="1821" sId="2">
    <nc r="H216" t="inlineStr">
      <is>
        <t>MT_072</t>
      </is>
    </nc>
  </rcc>
  <rcc rId="1822" sId="2">
    <nc r="H217" t="inlineStr">
      <is>
        <t>MT_073</t>
      </is>
    </nc>
  </rcc>
  <rcc rId="1823" sId="2">
    <nc r="H218" t="inlineStr">
      <is>
        <t>MT_074</t>
      </is>
    </nc>
  </rcc>
  <rcc rId="1824" sId="2">
    <nc r="H219" t="inlineStr">
      <is>
        <t>MT_075</t>
      </is>
    </nc>
  </rcc>
  <rcc rId="1825" sId="2">
    <nc r="H220" t="inlineStr">
      <is>
        <t>MT_076</t>
      </is>
    </nc>
  </rcc>
  <rcc rId="1826" sId="2">
    <nc r="H221" t="inlineStr">
      <is>
        <t>MT_077</t>
      </is>
    </nc>
  </rcc>
  <rcc rId="1827" sId="2">
    <nc r="H222" t="inlineStr">
      <is>
        <t>MT_078</t>
      </is>
    </nc>
  </rcc>
  <rcc rId="1828" sId="2">
    <nc r="H223" t="inlineStr">
      <is>
        <t>MT_079</t>
      </is>
    </nc>
  </rcc>
  <rcc rId="1829" sId="2">
    <nc r="H224" t="inlineStr">
      <is>
        <t>MT_080</t>
      </is>
    </nc>
  </rcc>
  <rcc rId="1830" sId="2">
    <nc r="H225" t="inlineStr">
      <is>
        <t>MT_081</t>
      </is>
    </nc>
  </rcc>
  <rcc rId="1831" sId="2">
    <nc r="H226" t="inlineStr">
      <is>
        <t>MT_082</t>
      </is>
    </nc>
  </rcc>
  <rcc rId="1832" sId="2">
    <nc r="H227" t="inlineStr">
      <is>
        <t>MT_083</t>
      </is>
    </nc>
  </rcc>
  <rcc rId="1833" sId="2">
    <nc r="H228" t="inlineStr">
      <is>
        <t>MT_084</t>
      </is>
    </nc>
  </rcc>
  <rcc rId="1834" sId="2">
    <nc r="H229" t="inlineStr">
      <is>
        <t>MT_085</t>
      </is>
    </nc>
  </rcc>
  <rcc rId="1835" sId="2">
    <nc r="H230" t="inlineStr">
      <is>
        <t>MT_085</t>
      </is>
    </nc>
  </rcc>
  <rcc rId="1836" sId="2">
    <nc r="H231" t="inlineStr">
      <is>
        <t>MT_086</t>
      </is>
    </nc>
  </rcc>
  <rcc rId="1837" sId="2">
    <nc r="H232" t="inlineStr">
      <is>
        <t>MT_087</t>
      </is>
    </nc>
  </rcc>
  <rcc rId="1838" sId="2">
    <nc r="H233" t="inlineStr">
      <is>
        <t>MT_088</t>
      </is>
    </nc>
  </rcc>
  <rcc rId="1839" sId="2">
    <nc r="I234" t="inlineStr">
      <is>
        <t>Dy_SFU_Inputs_Interface</t>
      </is>
    </nc>
  </rcc>
  <rcc rId="1840" sId="2">
    <nc r="I235" t="inlineStr">
      <is>
        <t>Dy_BrakeLightRequest</t>
      </is>
    </nc>
  </rcc>
  <rcc rId="1841" sId="2">
    <nc r="I236" t="inlineStr">
      <is>
        <t>YRC_Vehicle_LatJerk_Monitoring</t>
      </is>
    </nc>
  </rcc>
  <rcc rId="1842" sId="2">
    <nc r="I237" t="inlineStr">
      <is>
        <t>VLC_PSA_MixedControlMonitoring</t>
      </is>
    </nc>
  </rcc>
  <rcc rId="1843" sId="2">
    <nc r="I238" t="inlineStr">
      <is>
        <t>VLC_PSA_dAxTarLim</t>
      </is>
    </nc>
  </rcc>
  <rcc rId="1844" sId="2">
    <nc r="I239" t="inlineStr">
      <is>
        <t>VLC_PSA_BrakingAvailableForAdas</t>
      </is>
    </nc>
  </rcc>
  <rcc rId="1845" sId="2">
    <nc r="I240" t="inlineStr">
      <is>
        <t>VLC_PSA_AxMonitoring</t>
      </is>
    </nc>
  </rcc>
  <rcc rId="1846" sId="2">
    <nc r="I241" t="inlineStr">
      <is>
        <t>VLC_PSA_AccSignalConditioning</t>
      </is>
    </nc>
  </rcc>
  <rcc rId="1847" sId="2">
    <nc r="I242" t="inlineStr">
      <is>
        <t>TurnOnDelay_VLC</t>
      </is>
    </nc>
  </rcc>
  <rcc rId="1848" sId="2">
    <nc r="I243" t="inlineStr">
      <is>
        <t>TriggerUnavailable</t>
      </is>
    </nc>
  </rcc>
  <rcc rId="1849" sId="2">
    <nc r="I244" t="inlineStr">
      <is>
        <t>TriggerFaulty</t>
      </is>
    </nc>
  </rcc>
  <rcc rId="1850" sId="2">
    <nc r="I245" t="inlineStr">
      <is>
        <t>TriggerActiveEffective</t>
      </is>
    </nc>
  </rcc>
  <rcc rId="1851" sId="2">
    <nc r="I246" t="inlineStr">
      <is>
        <t>Pata_EnvironmentVariables_Dy</t>
      </is>
    </nc>
  </rcc>
  <rcc rId="1852" sId="2">
    <nc r="I247" t="inlineStr">
      <is>
        <t>Dy_EnableFilter_Sas</t>
      </is>
    </nc>
  </rcc>
  <rcc rId="1853" sId="2">
    <nc r="H234" t="inlineStr">
      <is>
        <t>MT_001</t>
      </is>
    </nc>
  </rcc>
  <rcc rId="1854" sId="2">
    <nc r="H235" t="inlineStr">
      <is>
        <t>MT_002</t>
      </is>
    </nc>
  </rcc>
  <rcc rId="1855" sId="2">
    <nc r="H236" t="inlineStr">
      <is>
        <t>MT_003</t>
      </is>
    </nc>
  </rcc>
  <rcc rId="1856" sId="2">
    <nc r="H237" t="inlineStr">
      <is>
        <t>MT_004</t>
      </is>
    </nc>
  </rcc>
  <rcc rId="1857" sId="2">
    <nc r="H238" t="inlineStr">
      <is>
        <t>MT_005</t>
      </is>
    </nc>
  </rcc>
  <rcc rId="1858" sId="2">
    <nc r="H239" t="inlineStr">
      <is>
        <t>MT_006</t>
      </is>
    </nc>
  </rcc>
  <rcc rId="1859" sId="2">
    <nc r="H240" t="inlineStr">
      <is>
        <t>MT_007</t>
      </is>
    </nc>
  </rcc>
  <rcc rId="1860" sId="2">
    <nc r="H241" t="inlineStr">
      <is>
        <t>MT_008</t>
      </is>
    </nc>
  </rcc>
  <rcc rId="1861" sId="2">
    <nc r="H242" t="inlineStr">
      <is>
        <t>MT_009</t>
      </is>
    </nc>
  </rcc>
  <rcc rId="1862" sId="2">
    <nc r="H243" t="inlineStr">
      <is>
        <t>MT_010</t>
      </is>
    </nc>
  </rcc>
  <rcc rId="1863" sId="2">
    <nc r="H244" t="inlineStr">
      <is>
        <t>MT_011</t>
      </is>
    </nc>
  </rcc>
  <rcc rId="1864" sId="2">
    <nc r="H245" t="inlineStr">
      <is>
        <t>MT_012</t>
      </is>
    </nc>
  </rcc>
  <rcc rId="1865" sId="2">
    <nc r="H246" t="inlineStr">
      <is>
        <t>MT_013</t>
      </is>
    </nc>
  </rcc>
  <rcc rId="1866" sId="2">
    <nc r="H247" t="inlineStr">
      <is>
        <t>MT_014</t>
      </is>
    </nc>
  </rcc>
  <rcc rId="1867" sId="2">
    <nc r="Y234">
      <f>Z234*8</f>
    </nc>
  </rcc>
  <rcc rId="1868" sId="2">
    <nc r="Y235">
      <f>Z235*8</f>
    </nc>
  </rcc>
  <rcc rId="1869" sId="2">
    <nc r="Y236">
      <f>Z236*8</f>
    </nc>
  </rcc>
  <rcc rId="1870" sId="2">
    <nc r="Y237">
      <f>Z237*8</f>
    </nc>
  </rcc>
  <rcc rId="1871" sId="2">
    <nc r="Y238">
      <f>Z238*8</f>
    </nc>
  </rcc>
  <rcc rId="1872" sId="2">
    <nc r="Y239">
      <f>Z239*8</f>
    </nc>
  </rcc>
  <rcc rId="1873" sId="2">
    <nc r="Y240">
      <f>Z240*8</f>
    </nc>
  </rcc>
  <rcc rId="1874" sId="2">
    <nc r="Y241">
      <f>Z241*8</f>
    </nc>
  </rcc>
  <rcc rId="1875" sId="2">
    <nc r="Y242">
      <f>Z242*8</f>
    </nc>
  </rcc>
  <rcc rId="1876" sId="2">
    <nc r="Y243">
      <f>Z243*8</f>
    </nc>
  </rcc>
  <rcc rId="1877" sId="2">
    <nc r="Y244">
      <f>Z244*8</f>
    </nc>
  </rcc>
  <rcc rId="1878" sId="2">
    <nc r="Y245">
      <f>Z245*8</f>
    </nc>
  </rcc>
  <rcc rId="1879" sId="2">
    <nc r="Y246">
      <f>Z246*8</f>
    </nc>
  </rcc>
  <rcc rId="1880" sId="2">
    <nc r="Y247">
      <f>Z247*8</f>
    </nc>
  </rcc>
  <rcc rId="1881" sId="2">
    <oc r="Y234">
      <f>Z234*8</f>
    </oc>
    <nc r="Y234">
      <v>2</v>
    </nc>
  </rcc>
  <rcc rId="1882" sId="2">
    <oc r="Y235">
      <f>Z235*8</f>
    </oc>
    <nc r="Y235">
      <v>6.4</v>
    </nc>
  </rcc>
  <rcc rId="1883" sId="2">
    <oc r="Y236">
      <f>Z236*8</f>
    </oc>
    <nc r="Y236">
      <v>0.8</v>
    </nc>
  </rcc>
  <rcc rId="1884" sId="2">
    <oc r="Y237">
      <f>Z237*8</f>
    </oc>
    <nc r="Y237">
      <v>2.8</v>
    </nc>
  </rcc>
  <rcc rId="1885" sId="2">
    <oc r="Y238">
      <f>Z238*8</f>
    </oc>
    <nc r="Y238">
      <v>0.8</v>
    </nc>
  </rcc>
  <rcc rId="1886" sId="2">
    <oc r="Y239">
      <f>Z239*8</f>
    </oc>
    <nc r="Y239">
      <v>2</v>
    </nc>
  </rcc>
  <rcc rId="1887" sId="2">
    <oc r="Y240">
      <f>Z240*8</f>
    </oc>
    <nc r="Y240">
      <v>3.04</v>
    </nc>
  </rcc>
  <rcc rId="1888" sId="2">
    <oc r="Y241">
      <f>Z241*8</f>
    </oc>
    <nc r="Y241">
      <v>6.4</v>
    </nc>
  </rcc>
  <rcc rId="1889" sId="2">
    <oc r="Y242">
      <f>Z242*8</f>
    </oc>
    <nc r="Y242">
      <v>2</v>
    </nc>
  </rcc>
  <rcc rId="1890" sId="2">
    <oc r="Y243">
      <f>Z243*8</f>
    </oc>
    <nc r="Y243">
      <v>2.4</v>
    </nc>
  </rcc>
  <rcc rId="1891" sId="2">
    <oc r="Y244">
      <f>Z244*8</f>
    </oc>
    <nc r="Y244">
      <v>4</v>
    </nc>
  </rcc>
  <rcc rId="1892" sId="2">
    <oc r="Y245">
      <f>Z245*8</f>
    </oc>
    <nc r="Y245">
      <v>1.6</v>
    </nc>
  </rcc>
  <rcc rId="1893" sId="2">
    <oc r="Y246">
      <f>Z246*8</f>
    </oc>
    <nc r="Y246">
      <v>2</v>
    </nc>
  </rcc>
  <rcc rId="1894" sId="2">
    <oc r="Y247">
      <f>Z247*8</f>
    </oc>
    <nc r="Y247">
      <v>2</v>
    </nc>
  </rcc>
  <rcc rId="1895" sId="2">
    <nc r="R234" t="inlineStr">
      <is>
        <t>T2xx</t>
      </is>
    </nc>
  </rcc>
  <rcc rId="1896" sId="2">
    <nc r="R235" t="inlineStr">
      <is>
        <t>T2xx</t>
      </is>
    </nc>
  </rcc>
  <rcc rId="1897" sId="2">
    <nc r="R236" t="inlineStr">
      <is>
        <t>T2xx</t>
      </is>
    </nc>
  </rcc>
  <rcc rId="1898" sId="2">
    <nc r="R237" t="inlineStr">
      <is>
        <t>T2xx</t>
      </is>
    </nc>
  </rcc>
  <rcc rId="1899" sId="2">
    <nc r="R238" t="inlineStr">
      <is>
        <t>T2xx</t>
      </is>
    </nc>
  </rcc>
  <rcc rId="1900" sId="2">
    <nc r="R239" t="inlineStr">
      <is>
        <t>T2xx</t>
      </is>
    </nc>
  </rcc>
  <rcc rId="1901" sId="2">
    <nc r="R240" t="inlineStr">
      <is>
        <t>T2xx</t>
      </is>
    </nc>
  </rcc>
  <rcc rId="1902" sId="2">
    <nc r="R241" t="inlineStr">
      <is>
        <t>T2xx</t>
      </is>
    </nc>
  </rcc>
  <rcc rId="1903" sId="2">
    <nc r="R242" t="inlineStr">
      <is>
        <t>T2xx</t>
      </is>
    </nc>
  </rcc>
  <rcc rId="1904" sId="2">
    <nc r="R243" t="inlineStr">
      <is>
        <t>T2xx</t>
      </is>
    </nc>
  </rcc>
  <rcc rId="1905" sId="2">
    <nc r="R244" t="inlineStr">
      <is>
        <t>T2xx</t>
      </is>
    </nc>
  </rcc>
  <rcc rId="1906" sId="2">
    <nc r="R245" t="inlineStr">
      <is>
        <t>T2xx</t>
      </is>
    </nc>
  </rcc>
  <rcc rId="1907" sId="2">
    <nc r="R246" t="inlineStr">
      <is>
        <t>T2xx</t>
      </is>
    </nc>
  </rcc>
  <rcc rId="1908" sId="2">
    <nc r="R247" t="inlineStr">
      <is>
        <t>T2xx</t>
      </is>
    </nc>
  </rcc>
  <rcc rId="1909" sId="2" quotePrefix="1">
    <nc r="O234" t="inlineStr">
      <is>
        <t>2.8</t>
      </is>
    </nc>
  </rcc>
  <rcc rId="1910" sId="2" quotePrefix="1">
    <nc r="O235" t="inlineStr">
      <is>
        <t>2.6</t>
      </is>
    </nc>
  </rcc>
  <rcc rId="1911" sId="2" quotePrefix="1">
    <nc r="O236" t="inlineStr">
      <is>
        <t>1.1</t>
      </is>
    </nc>
  </rcc>
  <rcc rId="1912" sId="2" quotePrefix="1">
    <nc r="O237" t="inlineStr">
      <is>
        <t>1.1</t>
      </is>
    </nc>
  </rcc>
  <rcc rId="1913" sId="2" quotePrefix="1">
    <nc r="O238" t="inlineStr">
      <is>
        <t>1.3</t>
      </is>
    </nc>
  </rcc>
  <rcc rId="1914" sId="2" quotePrefix="1">
    <nc r="O239" t="inlineStr">
      <is>
        <t>1.4</t>
      </is>
    </nc>
  </rcc>
  <rcc rId="1915" sId="2" quotePrefix="1">
    <nc r="O240" t="inlineStr">
      <is>
        <t>1.4</t>
      </is>
    </nc>
  </rcc>
  <rcc rId="1916" sId="2" quotePrefix="1">
    <nc r="O241" t="inlineStr">
      <is>
        <t>1.8</t>
      </is>
    </nc>
  </rcc>
  <rcc rId="1917" sId="2" quotePrefix="1">
    <nc r="O242" t="inlineStr">
      <is>
        <t>1.0</t>
      </is>
    </nc>
  </rcc>
  <rcc rId="1918" sId="2" quotePrefix="1">
    <nc r="O243" t="inlineStr">
      <is>
        <t>1.6</t>
      </is>
    </nc>
  </rcc>
  <rcc rId="1919" sId="2" quotePrefix="1">
    <nc r="O244" t="inlineStr">
      <is>
        <t>1.4</t>
      </is>
    </nc>
  </rcc>
  <rcc rId="1920" sId="2" quotePrefix="1">
    <nc r="O245" t="inlineStr">
      <is>
        <t>1.4</t>
      </is>
    </nc>
  </rcc>
  <rcc rId="1921" sId="2" quotePrefix="1">
    <nc r="O246" t="inlineStr">
      <is>
        <t>10.14</t>
      </is>
    </nc>
  </rcc>
  <rcc rId="1922" sId="2" quotePrefix="1">
    <nc r="O247" t="inlineStr">
      <is>
        <t>1.0</t>
      </is>
    </nc>
  </rcc>
  <rcc rId="1923" sId="2">
    <nc r="J234" t="inlineStr">
      <is>
        <t>Delta</t>
      </is>
    </nc>
  </rcc>
  <rcc rId="1924" sId="2">
    <nc r="J235" t="inlineStr">
      <is>
        <t>New</t>
      </is>
    </nc>
  </rcc>
  <rcc rId="1925" sId="2">
    <nc r="J236" t="inlineStr">
      <is>
        <t>rerun from 1.0</t>
      </is>
    </nc>
  </rcc>
  <rcc rId="1926" sId="2">
    <nc r="J237" t="inlineStr">
      <is>
        <t>Delta/New</t>
      </is>
    </nc>
  </rcc>
  <rcc rId="1927" sId="2">
    <nc r="J238" t="inlineStr">
      <is>
        <t>rerun from 1.2</t>
      </is>
    </nc>
  </rcc>
  <rcc rId="1928" sId="2">
    <nc r="J239" t="inlineStr">
      <is>
        <t>Delta/New</t>
      </is>
    </nc>
  </rcc>
  <rcc rId="1929" sId="2">
    <nc r="J240" t="inlineStr">
      <is>
        <t>Delta</t>
      </is>
    </nc>
  </rcc>
  <rcc rId="1930" sId="2">
    <nc r="J241" t="inlineStr">
      <is>
        <t>Delta/New</t>
      </is>
    </nc>
  </rcc>
  <rcc rId="1931" sId="2">
    <nc r="J242" t="inlineStr">
      <is>
        <t>New</t>
      </is>
    </nc>
  </rcc>
  <rcc rId="1932" sId="2">
    <nc r="J243" t="inlineStr">
      <is>
        <t>Delta/New</t>
      </is>
    </nc>
  </rcc>
  <rcc rId="1933" sId="2">
    <nc r="J244" t="inlineStr">
      <is>
        <t>Delta/New</t>
      </is>
    </nc>
  </rcc>
  <rcc rId="1934" sId="2">
    <nc r="J245" t="inlineStr">
      <is>
        <t>Delta/New</t>
      </is>
    </nc>
  </rcc>
  <rcc rId="1935" sId="2">
    <nc r="J246" t="inlineStr">
      <is>
        <t>Delta/New</t>
      </is>
    </nc>
  </rcc>
  <rcc rId="1936" sId="2">
    <nc r="J247" t="inlineStr">
      <is>
        <t>New</t>
      </is>
    </nc>
  </rcc>
  <rcc rId="1937" sId="2" quotePrefix="1">
    <nc r="P234" t="inlineStr">
      <is>
        <t>EXTERNAL Sravani Poojari (Brigosha, RBEI/PJ-OM-NE2-VS); Priyadarshini Sharma (RBEI/ESE31) Srivenkateswaran Narayanan (RBEI/ESE31)</t>
      </is>
    </nc>
  </rcc>
  <rcc rId="1938" sId="2" quotePrefix="1">
    <nc r="P235" t="inlineStr">
      <is>
        <t>EXTERNAL Sravani Poojari (Brigosha, RBEI/PJ-OM-NE2-VS); Priyadarshini Sharma (RBEI/ESE31) Srivenkateswaran Narayanan (RBEI/ESE31)</t>
      </is>
    </nc>
  </rcc>
  <rcc rId="1939" sId="2" quotePrefix="1">
    <nc r="P236" t="inlineStr">
      <is>
        <t>EXTERNAL Sravani Poojari (Brigosha, RBEI/PJ-OM-NE2-VS); Priyadarshini Sharma (RBEI/ESE31) Srivenkateswaran Narayanan (RBEI/ESE31)</t>
      </is>
    </nc>
  </rcc>
  <rcc rId="1940" sId="2" quotePrefix="1">
    <nc r="P237" t="inlineStr">
      <is>
        <t>EXTERNAL Sravani Poojari (Brigosha, RBEI/PJ-OM-NE2-VS); Priyadarshini Sharma (RBEI/ESE31) Srivenkateswaran Narayanan (RBEI/ESE31)</t>
      </is>
    </nc>
  </rcc>
  <rcc rId="1941" sId="2" quotePrefix="1">
    <nc r="P238" t="inlineStr">
      <is>
        <t>EXTERNAL Sravani Poojari (Brigosha, RBEI/PJ-OM-NE2-VS); Priyadarshini Sharma (RBEI/ESE31) Srivenkateswaran Narayanan (RBEI/ESE31)</t>
      </is>
    </nc>
  </rcc>
  <rcc rId="1942" sId="2" quotePrefix="1">
    <nc r="P239" t="inlineStr">
      <is>
        <t>EXTERNAL Sravani Poojari (Brigosha, RBEI/PJ-OM-NE2-VS); Priyadarshini Sharma (RBEI/ESE31) Srivenkateswaran Narayanan (RBEI/ESE31)</t>
      </is>
    </nc>
  </rcc>
  <rcc rId="1943" sId="2" quotePrefix="1">
    <nc r="P240" t="inlineStr">
      <is>
        <t>EXTERNAL Sravani Poojari (Brigosha, RBEI/PJ-OM-NE2-VS); Priyadarshini Sharma (RBEI/ESE31) Srivenkateswaran Narayanan (RBEI/ESE31)</t>
      </is>
    </nc>
  </rcc>
  <rcc rId="1944" sId="2" quotePrefix="1">
    <nc r="P241" t="inlineStr">
      <is>
        <t>EXTERNAL Sravani Poojari (Brigosha, RBEI/PJ-OM-NE2-VS); Priyadarshini Sharma (RBEI/ESE31) Srivenkateswaran Narayanan (RBEI/ESE31)</t>
      </is>
    </nc>
  </rcc>
  <rcc rId="1945" sId="2" quotePrefix="1">
    <nc r="P242" t="inlineStr">
      <is>
        <t>EXTERNAL Sravani Poojari (Brigosha, RBEI/PJ-OM-NE2-VS); Priyadarshini Sharma (RBEI/ESE31) Srivenkateswaran Narayanan (RBEI/ESE31)</t>
      </is>
    </nc>
  </rcc>
  <rcc rId="1946" sId="2" quotePrefix="1">
    <nc r="P243" t="inlineStr">
      <is>
        <t>EXTERNAL Sravani Poojari (Brigosha, RBEI/PJ-OM-NE2-VS); Priyadarshini Sharma (RBEI/ESE31) Srivenkateswaran Narayanan (RBEI/ESE31)</t>
      </is>
    </nc>
  </rcc>
  <rcc rId="1947" sId="2" quotePrefix="1">
    <nc r="P244" t="inlineStr">
      <is>
        <t>EXTERNAL Sravani Poojari (Brigosha, RBEI/PJ-OM-NE2-VS); Priyadarshini Sharma (RBEI/ESE31) Srivenkateswaran Narayanan (RBEI/ESE31)</t>
      </is>
    </nc>
  </rcc>
  <rcc rId="1948" sId="2" quotePrefix="1">
    <nc r="P245" t="inlineStr">
      <is>
        <t>EXTERNAL Sravani Poojari (Brigosha, RBEI/PJ-OM-NE2-VS); Priyadarshini Sharma (RBEI/ESE31) Srivenkateswaran Narayanan (RBEI/ESE31)</t>
      </is>
    </nc>
  </rcc>
  <rcc rId="1949" sId="2" quotePrefix="1">
    <nc r="P246" t="inlineStr">
      <is>
        <t>EXTERNAL Sravani Poojari (Brigosha, RBEI/PJ-OM-NE2-VS); Priyadarshini Sharma (RBEI/ESE31) Srivenkateswaran Narayanan (RBEI/ESE31)</t>
      </is>
    </nc>
  </rcc>
  <rcc rId="1950" sId="2" quotePrefix="1">
    <nc r="P247" t="inlineStr">
      <is>
        <t>EXTERNAL Sravani Poojari (Brigosha, RBEI/PJ-OM-NE2-VS); Priyadarshini Sharma (RBEI/ESE31) Srivenkateswaran Narayanan (RBEI/ESE31)</t>
      </is>
    </nc>
  </rcc>
  <rcc rId="1951" sId="2" quotePrefix="1">
    <nc r="F234" t="inlineStr">
      <is>
        <t>rb.as.psa.core.app.asw.WarningFunctions</t>
      </is>
    </nc>
  </rcc>
  <rcc rId="1952" sId="2" quotePrefix="1">
    <nc r="F235" t="inlineStr">
      <is>
        <t>rb.as.psa.core.app.asw.WarningFunctions</t>
      </is>
    </nc>
  </rcc>
  <rcc rId="1953" sId="2" quotePrefix="1">
    <nc r="F236" t="inlineStr">
      <is>
        <t>rb.as.psa.core.app.asw.LatCtrl_YRC</t>
      </is>
    </nc>
  </rcc>
  <rcc rId="1954" sId="2" quotePrefix="1">
    <nc r="F237" t="inlineStr">
      <is>
        <t>rb.as.psa.core.app.asw.custtarball</t>
      </is>
    </nc>
  </rcc>
  <rcc rId="1955" sId="2" quotePrefix="1">
    <nc r="F238" t="inlineStr">
      <is>
        <t>rb.as.psa.core.app.asw.custtarball</t>
      </is>
    </nc>
  </rcc>
  <rcc rId="1956" sId="2" quotePrefix="1">
    <nc r="F239" t="inlineStr">
      <is>
        <t>rb.as.psa.core.app.asw.custtarball</t>
      </is>
    </nc>
  </rcc>
  <rcc rId="1957" sId="2" quotePrefix="1">
    <nc r="F240" t="inlineStr">
      <is>
        <t>rb.as.psa.core.app.asw.custtarball</t>
      </is>
    </nc>
  </rcc>
  <rcc rId="1958" sId="2" quotePrefix="1">
    <nc r="F241" t="inlineStr">
      <is>
        <t>rb.as.psa.core.app.asw.custtarball</t>
      </is>
    </nc>
  </rcc>
  <rcc rId="1959" sId="2" quotePrefix="1">
    <nc r="F242" t="inlineStr">
      <is>
        <t>rb.as.psa.core.app.asw.custtarball</t>
      </is>
    </nc>
  </rcc>
  <rcc rId="1960" sId="2" quotePrefix="1">
    <nc r="F243" t="inlineStr">
      <is>
        <t>rb.as.psa.core.app.asw.custtarball</t>
      </is>
    </nc>
  </rcc>
  <rcc rId="1961" sId="2" quotePrefix="1">
    <nc r="F244" t="inlineStr">
      <is>
        <t>rb.as.psa.core.app.asw.custtarball</t>
      </is>
    </nc>
  </rcc>
  <rcc rId="1962" sId="2" quotePrefix="1">
    <nc r="F245" t="inlineStr">
      <is>
        <t>rb.as.psa.core.app.asw.custtarball</t>
      </is>
    </nc>
  </rcc>
  <rcc rId="1963" sId="2" quotePrefix="1">
    <nc r="F246" t="inlineStr">
      <is>
        <t>rb.as.psa.core.app.asw.custtarball</t>
      </is>
    </nc>
  </rcc>
  <rcc rId="1964" sId="2" quotePrefix="1">
    <nc r="F247" t="inlineStr">
      <is>
        <t>rb.as.psa.core.app.asw.custtarball</t>
      </is>
    </nc>
  </rcc>
  <rcc rId="1965" sId="2">
    <nc r="E234" t="inlineStr">
      <is>
        <t>PSA_EMP2V3_BL5S6_15ASW_22June</t>
      </is>
    </nc>
  </rcc>
  <rcc rId="1966" sId="2">
    <nc r="E235" t="inlineStr">
      <is>
        <t>PSA_EMP2V3_BL5S6_15ASW_22June</t>
      </is>
    </nc>
  </rcc>
  <rcc rId="1967" sId="2">
    <nc r="E236" t="inlineStr">
      <is>
        <t>PSA_EMP2V3_BL5S6_15ASW_22June</t>
      </is>
    </nc>
  </rcc>
  <rcc rId="1968" sId="2">
    <nc r="E237" t="inlineStr">
      <is>
        <t>PSA_EMP2V3_BL5S6_15ASW_22June</t>
      </is>
    </nc>
  </rcc>
  <rcc rId="1969" sId="2">
    <nc r="E238" t="inlineStr">
      <is>
        <t>PSA_EMP2V3_BL5S6_15ASW_22June</t>
      </is>
    </nc>
  </rcc>
  <rcc rId="1970" sId="2">
    <nc r="E239" t="inlineStr">
      <is>
        <t>PSA_EMP2V3_BL5S6_15ASW_22June</t>
      </is>
    </nc>
  </rcc>
  <rcc rId="1971" sId="2">
    <nc r="E240" t="inlineStr">
      <is>
        <t>PSA_EMP2V3_BL5S6_15ASW_22June</t>
      </is>
    </nc>
  </rcc>
  <rcc rId="1972" sId="2">
    <nc r="E241" t="inlineStr">
      <is>
        <t>PSA_EMP2V3_BL5S6_15ASW_22June</t>
      </is>
    </nc>
  </rcc>
  <rcc rId="1973" sId="2">
    <nc r="E242" t="inlineStr">
      <is>
        <t>PSA_EMP2V3_BL5S6_15ASW_22June</t>
      </is>
    </nc>
  </rcc>
  <rcc rId="1974" sId="2">
    <nc r="E243" t="inlineStr">
      <is>
        <t>PSA_EMP2V3_BL5S6_15ASW_22June</t>
      </is>
    </nc>
  </rcc>
  <rcc rId="1975" sId="2">
    <nc r="E244" t="inlineStr">
      <is>
        <t>PSA_EMP2V3_BL5S6_15ASW_22June</t>
      </is>
    </nc>
  </rcc>
  <rcc rId="1976" sId="2">
    <nc r="E245" t="inlineStr">
      <is>
        <t>PSA_EMP2V3_BL5S6_15ASW_22June</t>
      </is>
    </nc>
  </rcc>
  <rcc rId="1977" sId="2">
    <nc r="E246" t="inlineStr">
      <is>
        <t>PSA_EMP2V3_BL5S6_15ASW_22June</t>
      </is>
    </nc>
  </rcc>
  <rcc rId="1978" sId="2">
    <nc r="E247" t="inlineStr">
      <is>
        <t>PSA_EMP2V3_BL5S6_15ASW_22June</t>
      </is>
    </nc>
  </rcc>
  <rcc rId="1979" sId="2">
    <nc r="D234" t="inlineStr">
      <is>
        <t>ASW</t>
      </is>
    </nc>
  </rcc>
  <rcc rId="1980" sId="2">
    <nc r="D235" t="inlineStr">
      <is>
        <t>ASW</t>
      </is>
    </nc>
  </rcc>
  <rcc rId="1981" sId="2">
    <nc r="D236" t="inlineStr">
      <is>
        <t>ASW</t>
      </is>
    </nc>
  </rcc>
  <rcc rId="1982" sId="2">
    <nc r="D237" t="inlineStr">
      <is>
        <t>ASW</t>
      </is>
    </nc>
  </rcc>
  <rcc rId="1983" sId="2">
    <nc r="D238" t="inlineStr">
      <is>
        <t>ASW</t>
      </is>
    </nc>
  </rcc>
  <rcc rId="1984" sId="2">
    <nc r="D239" t="inlineStr">
      <is>
        <t>ASW</t>
      </is>
    </nc>
  </rcc>
  <rcc rId="1985" sId="2">
    <nc r="D240" t="inlineStr">
      <is>
        <t>ASW</t>
      </is>
    </nc>
  </rcc>
  <rcc rId="1986" sId="2">
    <nc r="D241" t="inlineStr">
      <is>
        <t>ASW</t>
      </is>
    </nc>
  </rcc>
  <rcc rId="1987" sId="2">
    <nc r="D242" t="inlineStr">
      <is>
        <t>ASW</t>
      </is>
    </nc>
  </rcc>
  <rcc rId="1988" sId="2">
    <nc r="D243" t="inlineStr">
      <is>
        <t>ASW</t>
      </is>
    </nc>
  </rcc>
  <rcc rId="1989" sId="2">
    <nc r="D244" t="inlineStr">
      <is>
        <t>ASW</t>
      </is>
    </nc>
  </rcc>
  <rcc rId="1990" sId="2">
    <nc r="D245" t="inlineStr">
      <is>
        <t>ASW</t>
      </is>
    </nc>
  </rcc>
  <rcc rId="1991" sId="2">
    <nc r="D246" t="inlineStr">
      <is>
        <t>ASW</t>
      </is>
    </nc>
  </rcc>
  <rcc rId="1992" sId="2">
    <nc r="D247" t="inlineStr">
      <is>
        <t>ASW</t>
      </is>
    </nc>
  </rcc>
  <rcc rId="1993" sId="2">
    <nc r="C234">
      <v>20200629</v>
    </nc>
  </rcc>
  <rcc rId="1994" sId="2">
    <nc r="C235">
      <v>20200629</v>
    </nc>
  </rcc>
  <rcc rId="1995" sId="2">
    <nc r="C236">
      <v>20200629</v>
    </nc>
  </rcc>
  <rcc rId="1996" sId="2">
    <nc r="C237">
      <v>20200629</v>
    </nc>
  </rcc>
  <rcc rId="1997" sId="2">
    <nc r="C238">
      <v>20200629</v>
    </nc>
  </rcc>
  <rcc rId="1998" sId="2">
    <nc r="C239">
      <v>20200629</v>
    </nc>
  </rcc>
  <rcc rId="1999" sId="2">
    <nc r="C240">
      <v>20200629</v>
    </nc>
  </rcc>
  <rcc rId="2000" sId="2">
    <nc r="C241">
      <v>20200629</v>
    </nc>
  </rcc>
  <rcc rId="2001" sId="2">
    <nc r="C242">
      <v>20200629</v>
    </nc>
  </rcc>
  <rcc rId="2002" sId="2">
    <nc r="C243">
      <v>20200629</v>
    </nc>
  </rcc>
  <rcc rId="2003" sId="2">
    <nc r="C244">
      <v>20200629</v>
    </nc>
  </rcc>
  <rcc rId="2004" sId="2">
    <nc r="C245">
      <v>20200629</v>
    </nc>
  </rcc>
  <rcc rId="2005" sId="2">
    <nc r="C246">
      <v>20200629</v>
    </nc>
  </rcc>
  <rcc rId="2006" sId="2">
    <nc r="C247">
      <v>20200629</v>
    </nc>
  </rcc>
  <rcc rId="2007" sId="2">
    <nc r="B234">
      <v>175</v>
    </nc>
  </rcc>
  <rcc rId="2008" sId="2">
    <nc r="B235">
      <v>176</v>
    </nc>
  </rcc>
  <rcc rId="2009" sId="2">
    <nc r="B236">
      <v>177</v>
    </nc>
  </rcc>
  <rcc rId="2010" sId="2">
    <nc r="B237">
      <v>178</v>
    </nc>
  </rcc>
  <rcc rId="2011" sId="2">
    <nc r="B238">
      <v>179</v>
    </nc>
  </rcc>
  <rcc rId="2012" sId="2">
    <nc r="B239">
      <v>180</v>
    </nc>
  </rcc>
  <rcc rId="2013" sId="2">
    <nc r="B240">
      <v>181</v>
    </nc>
  </rcc>
  <rcc rId="2014" sId="2">
    <nc r="B241">
      <v>182</v>
    </nc>
  </rcc>
  <rcc rId="2015" sId="2">
    <nc r="B242">
      <v>183</v>
    </nc>
  </rcc>
  <rcc rId="2016" sId="2">
    <nc r="B243">
      <v>184</v>
    </nc>
  </rcc>
  <rcc rId="2017" sId="2">
    <nc r="B244">
      <v>185</v>
    </nc>
  </rcc>
  <rcc rId="2018" sId="2">
    <nc r="B245">
      <v>186</v>
    </nc>
  </rcc>
  <rcc rId="2019" sId="2">
    <nc r="B246">
      <v>187</v>
    </nc>
  </rcc>
  <rcc rId="2020" sId="2">
    <nc r="B247">
      <v>188</v>
    </nc>
  </rcc>
  <rfmt sheetId="2" sqref="B234:B247">
    <dxf>
      <fill>
        <patternFill patternType="solid">
          <bgColor theme="9" tint="0.39997558519241921"/>
        </patternFill>
      </fill>
    </dxf>
  </rfmt>
  <rcc rId="2021" sId="2" odxf="1" dxf="1">
    <nc r="W159">
      <f>ROUND(IF(D159=Table!$C$3,Y159*Table!$C$4/8,Y159*Table!$D$4/8),3)</f>
    </nc>
    <odxf/>
    <ndxf/>
  </rcc>
  <rcc rId="2022" sId="2" odxf="1" dxf="1">
    <nc r="W160">
      <f>ROUND(IF(D160=Table!$C$3,Y160*Table!$C$4/8,Y160*Table!$D$4/8),3)</f>
    </nc>
    <odxf/>
    <ndxf/>
  </rcc>
  <rcc rId="2023" sId="2" odxf="1" dxf="1">
    <nc r="W161">
      <f>ROUND(IF(D161=Table!$C$3,Y161*Table!$C$4/8,Y161*Table!$D$4/8),3)</f>
    </nc>
    <odxf/>
    <ndxf/>
  </rcc>
  <rcc rId="2024" sId="2" odxf="1" dxf="1">
    <nc r="W162">
      <f>ROUND(IF(D162=Table!$C$3,Y162*Table!$C$4/8,Y162*Table!$D$4/8),3)</f>
    </nc>
    <odxf/>
    <ndxf/>
  </rcc>
  <rcc rId="2025" sId="2" odxf="1" dxf="1">
    <nc r="W163">
      <f>ROUND(IF(D163=Table!$C$3,Y163*Table!$C$4/8,Y163*Table!$D$4/8),3)</f>
    </nc>
    <odxf/>
    <ndxf/>
  </rcc>
  <rcc rId="2026" sId="2" odxf="1" dxf="1">
    <nc r="W164">
      <f>ROUND(IF(D164=Table!$C$3,Y164*Table!$C$4/8,Y164*Table!$D$4/8),3)</f>
    </nc>
    <odxf/>
    <ndxf/>
  </rcc>
  <rcc rId="2027" sId="2" odxf="1" dxf="1">
    <nc r="W165">
      <f>ROUND(IF(D165=Table!$C$3,Y165*Table!$C$4/8,Y165*Table!$D$4/8),3)</f>
    </nc>
    <odxf/>
    <ndxf/>
  </rcc>
  <rcc rId="2028" sId="2" odxf="1" dxf="1">
    <nc r="W166">
      <f>ROUND(IF(D166=Table!$C$3,Y166*Table!$C$4/8,Y166*Table!$D$4/8),3)</f>
    </nc>
    <odxf/>
    <ndxf/>
  </rcc>
  <rcc rId="2029" sId="2" odxf="1" dxf="1">
    <nc r="W167">
      <f>ROUND(IF(D167=Table!$C$3,Y167*Table!$C$4/8,Y167*Table!$D$4/8),3)</f>
    </nc>
    <odxf/>
    <ndxf/>
  </rcc>
  <rcc rId="2030" sId="2" odxf="1" dxf="1">
    <nc r="W168">
      <f>ROUND(IF(D168=Table!$C$3,Y168*Table!$C$4/8,Y168*Table!$D$4/8),3)</f>
    </nc>
    <odxf/>
    <ndxf/>
  </rcc>
  <rcc rId="2031" sId="2" odxf="1" dxf="1">
    <nc r="W169">
      <f>ROUND(IF(D169=Table!$C$3,Y169*Table!$C$4/8,Y169*Table!$D$4/8),3)</f>
    </nc>
    <odxf/>
    <ndxf/>
  </rcc>
  <rcc rId="2032" sId="2" odxf="1" dxf="1">
    <nc r="W170">
      <f>ROUND(IF(D170=Table!$C$3,Y170*Table!$C$4/8,Y170*Table!$D$4/8),3)</f>
    </nc>
    <odxf/>
    <ndxf/>
  </rcc>
  <rcc rId="2033" sId="2" odxf="1" dxf="1">
    <nc r="W171">
      <f>ROUND(IF(D171=Table!$C$3,Y171*Table!$C$4/8,Y171*Table!$D$4/8),3)</f>
    </nc>
    <odxf/>
    <ndxf/>
  </rcc>
  <rcc rId="2034" sId="2" odxf="1" dxf="1">
    <nc r="W172">
      <f>ROUND(IF(D172=Table!$C$3,Y172*Table!$C$4/8,Y172*Table!$D$4/8),3)</f>
    </nc>
    <odxf/>
    <ndxf/>
  </rcc>
  <rcc rId="2035" sId="2" odxf="1" dxf="1">
    <nc r="W173">
      <f>ROUND(IF(D173=Table!$C$3,Y173*Table!$C$4/8,Y173*Table!$D$4/8),3)</f>
    </nc>
    <odxf/>
    <ndxf/>
  </rcc>
  <rcc rId="2036" sId="2" odxf="1" dxf="1">
    <nc r="W174">
      <f>ROUND(IF(D174=Table!$C$3,Y174*Table!$C$4/8,Y174*Table!$D$4/8),3)</f>
    </nc>
    <odxf/>
    <ndxf/>
  </rcc>
  <rcc rId="2037" sId="2" odxf="1" dxf="1">
    <nc r="W175">
      <f>ROUND(IF(D175=Table!$C$3,Y175*Table!$C$4/8,Y175*Table!$D$4/8),3)</f>
    </nc>
    <odxf/>
    <ndxf/>
  </rcc>
  <rcc rId="2038" sId="2" odxf="1" dxf="1">
    <nc r="W176">
      <f>ROUND(IF(D176=Table!$C$3,Y176*Table!$C$4/8,Y176*Table!$D$4/8),3)</f>
    </nc>
    <odxf/>
    <ndxf/>
  </rcc>
  <rcc rId="2039" sId="2" odxf="1" dxf="1">
    <nc r="W177">
      <f>ROUND(IF(D177=Table!$C$3,Y177*Table!$C$4/8,Y177*Table!$D$4/8),3)</f>
    </nc>
    <odxf/>
    <ndxf/>
  </rcc>
  <rcc rId="2040" sId="2" odxf="1" dxf="1">
    <nc r="W178">
      <f>ROUND(IF(D178=Table!$C$3,Y178*Table!$C$4/8,Y178*Table!$D$4/8),3)</f>
    </nc>
    <odxf/>
    <ndxf/>
  </rcc>
  <rcc rId="2041" sId="2" odxf="1" dxf="1">
    <nc r="W179">
      <f>ROUND(IF(D179=Table!$C$3,Y179*Table!$C$4/8,Y179*Table!$D$4/8),3)</f>
    </nc>
    <odxf/>
    <ndxf/>
  </rcc>
  <rcc rId="2042" sId="2" odxf="1" dxf="1">
    <nc r="W180">
      <f>ROUND(IF(D180=Table!$C$3,Y180*Table!$C$4/8,Y180*Table!$D$4/8),3)</f>
    </nc>
    <odxf/>
    <ndxf/>
  </rcc>
  <rcc rId="2043" sId="2" odxf="1" dxf="1">
    <nc r="W181">
      <f>ROUND(IF(D181=Table!$C$3,Y181*Table!$C$4/8,Y181*Table!$D$4/8),3)</f>
    </nc>
    <odxf/>
    <ndxf/>
  </rcc>
  <rcc rId="2044" sId="2" odxf="1" dxf="1">
    <nc r="W182">
      <f>ROUND(IF(D182=Table!$C$3,Y182*Table!$C$4/8,Y182*Table!$D$4/8),3)</f>
    </nc>
    <odxf/>
    <ndxf/>
  </rcc>
  <rcc rId="2045" sId="2" odxf="1" dxf="1">
    <nc r="W183">
      <f>ROUND(IF(D183=Table!$C$3,Y183*Table!$C$4/8,Y183*Table!$D$4/8),3)</f>
    </nc>
    <odxf/>
    <ndxf/>
  </rcc>
  <rcc rId="2046" sId="2" odxf="1" dxf="1">
    <nc r="W184">
      <f>ROUND(IF(D184=Table!$C$3,Y184*Table!$C$4/8,Y184*Table!$D$4/8),3)</f>
    </nc>
    <odxf/>
    <ndxf/>
  </rcc>
  <rcc rId="2047" sId="2" odxf="1" dxf="1">
    <nc r="W185">
      <f>ROUND(IF(D185=Table!$C$3,Y185*Table!$C$4/8,Y185*Table!$D$4/8),3)</f>
    </nc>
    <odxf/>
    <ndxf/>
  </rcc>
  <rcc rId="2048" sId="2" odxf="1" dxf="1">
    <nc r="W186">
      <f>ROUND(IF(D186=Table!$C$3,Y186*Table!$C$4/8,Y186*Table!$D$4/8),3)</f>
    </nc>
    <odxf/>
    <ndxf/>
  </rcc>
  <rcc rId="2049" sId="2" odxf="1" dxf="1">
    <nc r="W187">
      <f>ROUND(IF(D187=Table!$C$3,Y187*Table!$C$4/8,Y187*Table!$D$4/8),3)</f>
    </nc>
    <odxf/>
    <ndxf/>
  </rcc>
  <rcc rId="2050" sId="2" odxf="1" dxf="1">
    <nc r="W188">
      <f>ROUND(IF(D188=Table!$C$3,Y188*Table!$C$4/8,Y188*Table!$D$4/8),3)</f>
    </nc>
    <odxf/>
    <ndxf/>
  </rcc>
  <rcc rId="2051" sId="2" odxf="1" dxf="1">
    <nc r="W189">
      <f>ROUND(IF(D189=Table!$C$3,Y189*Table!$C$4/8,Y189*Table!$D$4/8),3)</f>
    </nc>
    <odxf/>
    <ndxf/>
  </rcc>
  <rcc rId="2052" sId="2" odxf="1" dxf="1">
    <nc r="W190">
      <f>ROUND(IF(D190=Table!$C$3,Y190*Table!$C$4/8,Y190*Table!$D$4/8),3)</f>
    </nc>
    <odxf/>
    <ndxf/>
  </rcc>
  <rcc rId="2053" sId="2" odxf="1" dxf="1">
    <nc r="W191">
      <f>ROUND(IF(D191=Table!$C$3,Y191*Table!$C$4/8,Y191*Table!$D$4/8),3)</f>
    </nc>
    <odxf/>
    <ndxf/>
  </rcc>
  <rcc rId="2054" sId="2" odxf="1" dxf="1">
    <nc r="W192">
      <f>ROUND(IF(D192=Table!$C$3,Y192*Table!$C$4/8,Y192*Table!$D$4/8),3)</f>
    </nc>
    <odxf/>
    <ndxf/>
  </rcc>
  <rcc rId="2055" sId="2" odxf="1" dxf="1">
    <nc r="W193">
      <f>ROUND(IF(D193=Table!$C$3,Y193*Table!$C$4/8,Y193*Table!$D$4/8),3)</f>
    </nc>
    <odxf/>
    <ndxf/>
  </rcc>
  <rcc rId="2056" sId="2" odxf="1" dxf="1">
    <nc r="W194">
      <f>ROUND(IF(D194=Table!$C$3,Y194*Table!$C$4/8,Y194*Table!$D$4/8),3)</f>
    </nc>
    <odxf/>
    <ndxf/>
  </rcc>
  <rcc rId="2057" sId="2" odxf="1" dxf="1">
    <nc r="W195">
      <f>ROUND(IF(D195=Table!$C$3,Y195*Table!$C$4/8,Y195*Table!$D$4/8),3)</f>
    </nc>
    <odxf/>
    <ndxf/>
  </rcc>
  <rcc rId="2058" sId="2" odxf="1" dxf="1">
    <nc r="W196">
      <f>ROUND(IF(D196=Table!$C$3,Y196*Table!$C$4/8,Y196*Table!$D$4/8),3)</f>
    </nc>
    <odxf/>
    <ndxf/>
  </rcc>
  <rcc rId="2059" sId="2" odxf="1" dxf="1">
    <nc r="W197">
      <f>ROUND(IF(D197=Table!$C$3,Y197*Table!$C$4/8,Y197*Table!$D$4/8),3)</f>
    </nc>
    <odxf/>
    <ndxf/>
  </rcc>
  <rcc rId="2060" sId="2" odxf="1" dxf="1">
    <nc r="W198">
      <f>ROUND(IF(D198=Table!$C$3,Y198*Table!$C$4/8,Y198*Table!$D$4/8),3)</f>
    </nc>
    <odxf/>
    <ndxf/>
  </rcc>
  <rcc rId="2061" sId="2" odxf="1" dxf="1">
    <nc r="W199">
      <f>ROUND(IF(D199=Table!$C$3,Y199*Table!$C$4/8,Y199*Table!$D$4/8),3)</f>
    </nc>
    <odxf/>
    <ndxf/>
  </rcc>
  <rcc rId="2062" sId="2" odxf="1" dxf="1">
    <nc r="W200">
      <f>ROUND(IF(D200=Table!$C$3,Y200*Table!$C$4/8,Y200*Table!$D$4/8),3)</f>
    </nc>
    <odxf/>
    <ndxf/>
  </rcc>
  <rcc rId="2063" sId="2" odxf="1" dxf="1">
    <nc r="W201">
      <f>ROUND(IF(D201=Table!$C$3,Y201*Table!$C$4/8,Y201*Table!$D$4/8),3)</f>
    </nc>
    <odxf/>
    <ndxf/>
  </rcc>
  <rcc rId="2064" sId="2" odxf="1" dxf="1">
    <nc r="W202">
      <f>ROUND(IF(D202=Table!$C$3,Y202*Table!$C$4/8,Y202*Table!$D$4/8),3)</f>
    </nc>
    <odxf/>
    <ndxf/>
  </rcc>
  <rcc rId="2065" sId="2" odxf="1" dxf="1">
    <nc r="W203">
      <f>ROUND(IF(D203=Table!$C$3,Y203*Table!$C$4/8,Y203*Table!$D$4/8),3)</f>
    </nc>
    <odxf/>
    <ndxf/>
  </rcc>
  <rcc rId="2066" sId="2" odxf="1" dxf="1">
    <nc r="W204">
      <f>ROUND(IF(D204=Table!$C$3,Y204*Table!$C$4/8,Y204*Table!$D$4/8),3)</f>
    </nc>
    <odxf/>
    <ndxf/>
  </rcc>
  <rcc rId="2067" sId="2" odxf="1" dxf="1">
    <nc r="W205">
      <f>ROUND(IF(D205=Table!$C$3,Y205*Table!$C$4/8,Y205*Table!$D$4/8),3)</f>
    </nc>
    <odxf/>
    <ndxf/>
  </rcc>
  <rcc rId="2068" sId="2" odxf="1" dxf="1">
    <nc r="W206">
      <f>ROUND(IF(D206=Table!$C$3,Y206*Table!$C$4/8,Y206*Table!$D$4/8),3)</f>
    </nc>
    <odxf/>
    <ndxf/>
  </rcc>
  <rcc rId="2069" sId="2" odxf="1" dxf="1">
    <nc r="W207">
      <f>ROUND(IF(D207=Table!$C$3,Y207*Table!$C$4/8,Y207*Table!$D$4/8),3)</f>
    </nc>
    <odxf/>
    <ndxf/>
  </rcc>
  <rcc rId="2070" sId="2" odxf="1" dxf="1">
    <nc r="W208">
      <f>ROUND(IF(D208=Table!$C$3,Y208*Table!$C$4/8,Y208*Table!$D$4/8),3)</f>
    </nc>
    <odxf/>
    <ndxf/>
  </rcc>
  <rcc rId="2071" sId="2" odxf="1" dxf="1">
    <nc r="W209">
      <f>ROUND(IF(D209=Table!$C$3,Y209*Table!$C$4/8,Y209*Table!$D$4/8),3)</f>
    </nc>
    <odxf/>
    <ndxf/>
  </rcc>
  <rcc rId="2072" sId="2" odxf="1" dxf="1">
    <nc r="W210">
      <f>ROUND(IF(D210=Table!$C$3,Y210*Table!$C$4/8,Y210*Table!$D$4/8),3)</f>
    </nc>
    <odxf/>
    <ndxf/>
  </rcc>
  <rcc rId="2073" sId="2" odxf="1" dxf="1">
    <nc r="W211">
      <f>ROUND(IF(D211=Table!$C$3,Y211*Table!$C$4/8,Y211*Table!$D$4/8),3)</f>
    </nc>
    <odxf/>
    <ndxf/>
  </rcc>
  <rcc rId="2074" sId="2" odxf="1" dxf="1">
    <nc r="W212">
      <f>ROUND(IF(D212=Table!$C$3,Y212*Table!$C$4/8,Y212*Table!$D$4/8),3)</f>
    </nc>
    <odxf/>
    <ndxf/>
  </rcc>
  <rcc rId="2075" sId="2" odxf="1" dxf="1">
    <nc r="W213">
      <f>ROUND(IF(D213=Table!$C$3,Y213*Table!$C$4/8,Y213*Table!$D$4/8),3)</f>
    </nc>
    <odxf/>
    <ndxf/>
  </rcc>
  <rcc rId="2076" sId="2" odxf="1" dxf="1">
    <nc r="W214">
      <f>ROUND(IF(D214=Table!$C$3,Y214*Table!$C$4/8,Y214*Table!$D$4/8),3)</f>
    </nc>
    <odxf/>
    <ndxf/>
  </rcc>
  <rcc rId="2077" sId="2" odxf="1" dxf="1">
    <nc r="W215">
      <f>ROUND(IF(D215=Table!$C$3,Y215*Table!$C$4/8,Y215*Table!$D$4/8),3)</f>
    </nc>
    <odxf/>
    <ndxf/>
  </rcc>
  <rcc rId="2078" sId="2" odxf="1" dxf="1">
    <nc r="W216">
      <f>ROUND(IF(D216=Table!$C$3,Y216*Table!$C$4/8,Y216*Table!$D$4/8),3)</f>
    </nc>
    <odxf/>
    <ndxf/>
  </rcc>
  <rcc rId="2079" sId="2" odxf="1" dxf="1">
    <nc r="W217">
      <f>ROUND(IF(D217=Table!$C$3,Y217*Table!$C$4/8,Y217*Table!$D$4/8),3)</f>
    </nc>
    <odxf/>
    <ndxf/>
  </rcc>
  <rcc rId="2080" sId="2" odxf="1" dxf="1">
    <nc r="W218">
      <f>ROUND(IF(D218=Table!$C$3,Y218*Table!$C$4/8,Y218*Table!$D$4/8),3)</f>
    </nc>
    <odxf/>
    <ndxf/>
  </rcc>
  <rcc rId="2081" sId="2" odxf="1" dxf="1">
    <nc r="W219">
      <f>ROUND(IF(D219=Table!$C$3,Y219*Table!$C$4/8,Y219*Table!$D$4/8),3)</f>
    </nc>
    <odxf/>
    <ndxf/>
  </rcc>
  <rcc rId="2082" sId="2" odxf="1" dxf="1">
    <nc r="W220">
      <f>ROUND(IF(D220=Table!$C$3,Y220*Table!$C$4/8,Y220*Table!$D$4/8),3)</f>
    </nc>
    <odxf/>
    <ndxf/>
  </rcc>
  <rcc rId="2083" sId="2" odxf="1" dxf="1">
    <nc r="W221">
      <f>ROUND(IF(D221=Table!$C$3,Y221*Table!$C$4/8,Y221*Table!$D$4/8),3)</f>
    </nc>
    <odxf/>
    <ndxf/>
  </rcc>
  <rcc rId="2084" sId="2" odxf="1" dxf="1">
    <nc r="W222">
      <f>ROUND(IF(D222=Table!$C$3,Y222*Table!$C$4/8,Y222*Table!$D$4/8),3)</f>
    </nc>
    <odxf/>
    <ndxf/>
  </rcc>
  <rcc rId="2085" sId="2" odxf="1" dxf="1">
    <nc r="W223">
      <f>ROUND(IF(D223=Table!$C$3,Y223*Table!$C$4/8,Y223*Table!$D$4/8),3)</f>
    </nc>
    <odxf/>
    <ndxf/>
  </rcc>
  <rcc rId="2086" sId="2" odxf="1" dxf="1">
    <nc r="W224">
      <f>ROUND(IF(D224=Table!$C$3,Y224*Table!$C$4/8,Y224*Table!$D$4/8),3)</f>
    </nc>
    <odxf/>
    <ndxf/>
  </rcc>
  <rcc rId="2087" sId="2" odxf="1" dxf="1">
    <nc r="W225">
      <f>ROUND(IF(D225=Table!$C$3,Y225*Table!$C$4/8,Y225*Table!$D$4/8),3)</f>
    </nc>
    <odxf/>
    <ndxf/>
  </rcc>
  <rcc rId="2088" sId="2" odxf="1" dxf="1">
    <nc r="W226">
      <f>ROUND(IF(D226=Table!$C$3,Y226*Table!$C$4/8,Y226*Table!$D$4/8),3)</f>
    </nc>
    <odxf/>
    <ndxf/>
  </rcc>
  <rcc rId="2089" sId="2" odxf="1" dxf="1">
    <nc r="W227">
      <f>ROUND(IF(D227=Table!$C$3,Y227*Table!$C$4/8,Y227*Table!$D$4/8),3)</f>
    </nc>
    <odxf/>
    <ndxf/>
  </rcc>
  <rcc rId="2090" sId="2" odxf="1" dxf="1">
    <nc r="W228">
      <f>ROUND(IF(D228=Table!$C$3,Y228*Table!$C$4/8,Y228*Table!$D$4/8),3)</f>
    </nc>
    <odxf/>
    <ndxf/>
  </rcc>
  <rcc rId="2091" sId="2" odxf="1" dxf="1">
    <nc r="W229">
      <f>ROUND(IF(D229=Table!$C$3,Y229*Table!$C$4/8,Y229*Table!$D$4/8),3)</f>
    </nc>
    <odxf/>
    <ndxf/>
  </rcc>
  <rcc rId="2092" sId="2" odxf="1" dxf="1">
    <nc r="W230">
      <f>ROUND(IF(D230=Table!$C$3,Y230*Table!$C$4/8,Y230*Table!$D$4/8),3)</f>
    </nc>
    <odxf/>
    <ndxf/>
  </rcc>
  <rcc rId="2093" sId="2" odxf="1" dxf="1">
    <nc r="W231">
      <f>ROUND(IF(D231=Table!$C$3,Y231*Table!$C$4/8,Y231*Table!$D$4/8),3)</f>
    </nc>
    <odxf/>
    <ndxf/>
  </rcc>
  <rcc rId="2094" sId="2" odxf="1" dxf="1">
    <nc r="W232">
      <f>ROUND(IF(D232=Table!$C$3,Y232*Table!$C$4/8,Y232*Table!$D$4/8),3)</f>
    </nc>
    <odxf/>
    <ndxf/>
  </rcc>
  <rcc rId="2095" sId="2" odxf="1" dxf="1">
    <nc r="W233">
      <f>ROUND(IF(D233=Table!$C$3,Y233*Table!$C$4/8,Y233*Table!$D$4/8),3)</f>
    </nc>
    <odxf/>
    <ndxf/>
  </rcc>
  <rcc rId="2096" sId="2" odxf="1" dxf="1">
    <nc r="W234">
      <f>ROUND(IF(D234=Table!$C$3,Y234*Table!$C$4/8,Y234*Table!$D$4/8),3)</f>
    </nc>
    <odxf/>
    <ndxf/>
  </rcc>
  <rcc rId="2097" sId="2" odxf="1" dxf="1">
    <nc r="W235">
      <f>ROUND(IF(D235=Table!$C$3,Y235*Table!$C$4/8,Y235*Table!$D$4/8),3)</f>
    </nc>
    <odxf/>
    <ndxf/>
  </rcc>
  <rcc rId="2098" sId="2" odxf="1" dxf="1">
    <nc r="W236">
      <f>ROUND(IF(D236=Table!$C$3,Y236*Table!$C$4/8,Y236*Table!$D$4/8),3)</f>
    </nc>
    <odxf/>
    <ndxf/>
  </rcc>
  <rcc rId="2099" sId="2" odxf="1" dxf="1">
    <nc r="W237">
      <f>ROUND(IF(D237=Table!$C$3,Y237*Table!$C$4/8,Y237*Table!$D$4/8),3)</f>
    </nc>
    <odxf/>
    <ndxf/>
  </rcc>
  <rcc rId="2100" sId="2" odxf="1" dxf="1">
    <nc r="W238">
      <f>ROUND(IF(D238=Table!$C$3,Y238*Table!$C$4/8,Y238*Table!$D$4/8),3)</f>
    </nc>
    <odxf/>
    <ndxf/>
  </rcc>
  <rcc rId="2101" sId="2" odxf="1" dxf="1">
    <nc r="W239">
      <f>ROUND(IF(D239=Table!$C$3,Y239*Table!$C$4/8,Y239*Table!$D$4/8),3)</f>
    </nc>
    <odxf/>
    <ndxf/>
  </rcc>
  <rcc rId="2102" sId="2" odxf="1" dxf="1">
    <nc r="W240">
      <f>ROUND(IF(D240=Table!$C$3,Y240*Table!$C$4/8,Y240*Table!$D$4/8),3)</f>
    </nc>
    <odxf/>
    <ndxf/>
  </rcc>
  <rcc rId="2103" sId="2" odxf="1" dxf="1">
    <nc r="W241">
      <f>ROUND(IF(D241=Table!$C$3,Y241*Table!$C$4/8,Y241*Table!$D$4/8),3)</f>
    </nc>
    <odxf/>
    <ndxf/>
  </rcc>
  <rcc rId="2104" sId="2" odxf="1" dxf="1">
    <nc r="W242">
      <f>ROUND(IF(D242=Table!$C$3,Y242*Table!$C$4/8,Y242*Table!$D$4/8),3)</f>
    </nc>
    <odxf/>
    <ndxf/>
  </rcc>
  <rcc rId="2105" sId="2" odxf="1" dxf="1">
    <nc r="W243">
      <f>ROUND(IF(D243=Table!$C$3,Y243*Table!$C$4/8,Y243*Table!$D$4/8),3)</f>
    </nc>
    <odxf/>
    <ndxf/>
  </rcc>
  <rcc rId="2106" sId="2" odxf="1" dxf="1">
    <nc r="W244">
      <f>ROUND(IF(D244=Table!$C$3,Y244*Table!$C$4/8,Y244*Table!$D$4/8),3)</f>
    </nc>
    <odxf/>
    <ndxf/>
  </rcc>
  <rcc rId="2107" sId="2" odxf="1" dxf="1">
    <nc r="W245">
      <f>ROUND(IF(D245=Table!$C$3,Y245*Table!$C$4/8,Y245*Table!$D$4/8),3)</f>
    </nc>
    <odxf/>
    <ndxf/>
  </rcc>
  <rcc rId="2108" sId="2" odxf="1" dxf="1">
    <nc r="W246">
      <f>ROUND(IF(D246=Table!$C$3,Y246*Table!$C$4/8,Y246*Table!$D$4/8),3)</f>
    </nc>
    <odxf/>
    <ndxf/>
  </rcc>
  <rcc rId="2109" sId="2" odxf="1" dxf="1">
    <nc r="W247">
      <f>ROUND(IF(D247=Table!$C$3,Y247*Table!$C$4/8,Y247*Table!$D$4/8),3)</f>
    </nc>
    <odxf/>
    <ndxf/>
  </rcc>
  <rcc rId="2110" sId="2" numFmtId="19">
    <nc r="AC159">
      <v>44011</v>
    </nc>
  </rcc>
  <rcc rId="2111" sId="2" numFmtId="19">
    <nc r="AC160">
      <v>44011</v>
    </nc>
  </rcc>
  <rcc rId="2112" sId="2" numFmtId="19">
    <nc r="AC161">
      <v>44011</v>
    </nc>
  </rcc>
  <rcc rId="2113" sId="2" numFmtId="19">
    <nc r="AC162">
      <v>44011</v>
    </nc>
  </rcc>
  <rcc rId="2114" sId="2" numFmtId="19">
    <nc r="AC163">
      <v>44011</v>
    </nc>
  </rcc>
  <rcc rId="2115" sId="2" numFmtId="19">
    <nc r="AC164">
      <v>44011</v>
    </nc>
  </rcc>
  <rcc rId="2116" sId="2" numFmtId="19">
    <nc r="AC165">
      <v>44011</v>
    </nc>
  </rcc>
  <rcc rId="2117" sId="2" numFmtId="19">
    <nc r="AC166">
      <v>44011</v>
    </nc>
  </rcc>
  <rcc rId="2118" sId="2" numFmtId="19">
    <nc r="AC167">
      <v>44011</v>
    </nc>
  </rcc>
  <rcc rId="2119" sId="2" numFmtId="19">
    <nc r="AC168">
      <v>44011</v>
    </nc>
  </rcc>
  <rcc rId="2120" sId="2" numFmtId="19">
    <nc r="AC169">
      <v>44011</v>
    </nc>
  </rcc>
  <rcc rId="2121" sId="2" numFmtId="19">
    <nc r="AC170">
      <v>44011</v>
    </nc>
  </rcc>
  <rcc rId="2122" sId="2" numFmtId="19">
    <nc r="AC171">
      <v>44011</v>
    </nc>
  </rcc>
  <rcc rId="2123" sId="2" numFmtId="19">
    <nc r="AC172">
      <v>44011</v>
    </nc>
  </rcc>
  <rcc rId="2124" sId="2" numFmtId="19">
    <nc r="AC173">
      <v>44011</v>
    </nc>
  </rcc>
  <rcc rId="2125" sId="2" numFmtId="19">
    <nc r="AC174">
      <v>44011</v>
    </nc>
  </rcc>
  <rcc rId="2126" sId="2" numFmtId="19">
    <nc r="AC175">
      <v>44011</v>
    </nc>
  </rcc>
  <rcc rId="2127" sId="2" numFmtId="19">
    <nc r="AC176">
      <v>44011</v>
    </nc>
  </rcc>
  <rcc rId="2128" sId="2" numFmtId="19">
    <nc r="AC177">
      <v>44011</v>
    </nc>
  </rcc>
  <rcc rId="2129" sId="2" numFmtId="19">
    <nc r="AC178">
      <v>44011</v>
    </nc>
  </rcc>
  <rcc rId="2130" sId="2" numFmtId="19">
    <nc r="AC179">
      <v>44011</v>
    </nc>
  </rcc>
  <rcc rId="2131" sId="2" numFmtId="19">
    <nc r="AC180">
      <v>44011</v>
    </nc>
  </rcc>
  <rcc rId="2132" sId="2" numFmtId="19">
    <nc r="AC181">
      <v>44011</v>
    </nc>
  </rcc>
  <rcc rId="2133" sId="2" numFmtId="19">
    <nc r="AC182">
      <v>44011</v>
    </nc>
  </rcc>
  <rcc rId="2134" sId="2" numFmtId="19">
    <nc r="AC183">
      <v>44011</v>
    </nc>
  </rcc>
  <rcc rId="2135" sId="2" numFmtId="19">
    <nc r="AC184">
      <v>44011</v>
    </nc>
  </rcc>
  <rcc rId="2136" sId="2" numFmtId="19">
    <nc r="AC185">
      <v>44011</v>
    </nc>
  </rcc>
  <rcc rId="2137" sId="2" numFmtId="19">
    <nc r="AC186">
      <v>44011</v>
    </nc>
  </rcc>
  <rcc rId="2138" sId="2" numFmtId="19">
    <nc r="AC187">
      <v>44011</v>
    </nc>
  </rcc>
  <rcc rId="2139" sId="2" numFmtId="19">
    <nc r="AC188">
      <v>44011</v>
    </nc>
  </rcc>
  <rcc rId="2140" sId="2" numFmtId="19">
    <nc r="AC189">
      <v>44011</v>
    </nc>
  </rcc>
  <rcc rId="2141" sId="2" numFmtId="19">
    <nc r="AC190">
      <v>44011</v>
    </nc>
  </rcc>
  <rcc rId="2142" sId="2" numFmtId="19">
    <nc r="AC191">
      <v>44011</v>
    </nc>
  </rcc>
  <rcc rId="2143" sId="2" numFmtId="19">
    <nc r="AC192">
      <v>44011</v>
    </nc>
  </rcc>
  <rcc rId="2144" sId="2" numFmtId="19">
    <nc r="AC193">
      <v>44011</v>
    </nc>
  </rcc>
  <rcc rId="2145" sId="2" numFmtId="19">
    <nc r="AC194">
      <v>44011</v>
    </nc>
  </rcc>
  <rcc rId="2146" sId="2" numFmtId="19">
    <nc r="AC195">
      <v>44011</v>
    </nc>
  </rcc>
  <rcc rId="2147" sId="2" numFmtId="19">
    <nc r="AC196">
      <v>44011</v>
    </nc>
  </rcc>
  <rcc rId="2148" sId="2" numFmtId="19">
    <nc r="AC197">
      <v>44011</v>
    </nc>
  </rcc>
  <rcc rId="2149" sId="2" numFmtId="19">
    <nc r="AC198">
      <v>44011</v>
    </nc>
  </rcc>
  <rcc rId="2150" sId="2" numFmtId="19">
    <nc r="AC199">
      <v>44011</v>
    </nc>
  </rcc>
  <rcc rId="2151" sId="2" numFmtId="19">
    <nc r="AC200">
      <v>44011</v>
    </nc>
  </rcc>
  <rcc rId="2152" sId="2" numFmtId="19">
    <nc r="AC201">
      <v>44011</v>
    </nc>
  </rcc>
  <rcc rId="2153" sId="2" numFmtId="19">
    <nc r="AC202">
      <v>44011</v>
    </nc>
  </rcc>
  <rcc rId="2154" sId="2" numFmtId="19">
    <nc r="AC203">
      <v>44011</v>
    </nc>
  </rcc>
  <rcc rId="2155" sId="2" numFmtId="19">
    <nc r="AC204">
      <v>44011</v>
    </nc>
  </rcc>
  <rcc rId="2156" sId="2" numFmtId="19">
    <nc r="AC205">
      <v>44011</v>
    </nc>
  </rcc>
  <rcc rId="2157" sId="2" numFmtId="19">
    <nc r="AC206">
      <v>44011</v>
    </nc>
  </rcc>
  <rcc rId="2158" sId="2" numFmtId="19">
    <nc r="AC207">
      <v>44011</v>
    </nc>
  </rcc>
  <rcc rId="2159" sId="2" numFmtId="19">
    <nc r="AC208">
      <v>44011</v>
    </nc>
  </rcc>
  <rcc rId="2160" sId="2" numFmtId="19">
    <nc r="AC209">
      <v>44011</v>
    </nc>
  </rcc>
  <rcc rId="2161" sId="2" numFmtId="19">
    <nc r="AC210">
      <v>44011</v>
    </nc>
  </rcc>
  <rcc rId="2162" sId="2" numFmtId="19">
    <nc r="AC211">
      <v>44011</v>
    </nc>
  </rcc>
  <rcc rId="2163" sId="2" numFmtId="19">
    <nc r="AC212">
      <v>44011</v>
    </nc>
  </rcc>
  <rcc rId="2164" sId="2" numFmtId="19">
    <nc r="AC213">
      <v>44011</v>
    </nc>
  </rcc>
  <rcc rId="2165" sId="2" numFmtId="19">
    <nc r="AC214">
      <v>44011</v>
    </nc>
  </rcc>
  <rcc rId="2166" sId="2" numFmtId="19">
    <nc r="AC215">
      <v>44011</v>
    </nc>
  </rcc>
  <rcc rId="2167" sId="2" numFmtId="19">
    <nc r="AC216">
      <v>44011</v>
    </nc>
  </rcc>
  <rcc rId="2168" sId="2" numFmtId="19">
    <nc r="AC217">
      <v>44011</v>
    </nc>
  </rcc>
  <rcc rId="2169" sId="2" numFmtId="19">
    <nc r="AC218">
      <v>44011</v>
    </nc>
  </rcc>
  <rcc rId="2170" sId="2" numFmtId="19">
    <nc r="AC219">
      <v>44011</v>
    </nc>
  </rcc>
  <rcc rId="2171" sId="2" numFmtId="19">
    <nc r="AC220">
      <v>44011</v>
    </nc>
  </rcc>
  <rcc rId="2172" sId="2" numFmtId="19">
    <nc r="AC221">
      <v>44011</v>
    </nc>
  </rcc>
  <rcc rId="2173" sId="2" numFmtId="19">
    <nc r="AC222">
      <v>44011</v>
    </nc>
  </rcc>
  <rcc rId="2174" sId="2" numFmtId="19">
    <nc r="AC223">
      <v>44011</v>
    </nc>
  </rcc>
  <rcc rId="2175" sId="2" numFmtId="19">
    <nc r="AC224">
      <v>44011</v>
    </nc>
  </rcc>
  <rcc rId="2176" sId="2" numFmtId="19">
    <nc r="AC225">
      <v>44011</v>
    </nc>
  </rcc>
  <rcc rId="2177" sId="2" numFmtId="19">
    <nc r="AC226">
      <v>44011</v>
    </nc>
  </rcc>
  <rcc rId="2178" sId="2" numFmtId="19">
    <nc r="AC227">
      <v>44011</v>
    </nc>
  </rcc>
  <rcc rId="2179" sId="2" numFmtId="19">
    <nc r="AC228">
      <v>44011</v>
    </nc>
  </rcc>
  <rcc rId="2180" sId="2" numFmtId="19">
    <nc r="AC229">
      <v>44011</v>
    </nc>
  </rcc>
  <rcc rId="2181" sId="2" numFmtId="19">
    <nc r="AC230">
      <v>44011</v>
    </nc>
  </rcc>
  <rcc rId="2182" sId="2" numFmtId="19">
    <nc r="AC231">
      <v>44011</v>
    </nc>
  </rcc>
  <rcc rId="2183" sId="2" numFmtId="19">
    <nc r="AC232">
      <v>44011</v>
    </nc>
  </rcc>
  <rcc rId="2184" sId="2" numFmtId="19">
    <nc r="AC233">
      <v>44011</v>
    </nc>
  </rcc>
  <rcc rId="2185" sId="2" numFmtId="19">
    <nc r="AC234">
      <v>44011</v>
    </nc>
  </rcc>
  <rcc rId="2186" sId="2" numFmtId="19">
    <nc r="AC235">
      <v>44011</v>
    </nc>
  </rcc>
  <rcc rId="2187" sId="2" numFmtId="19">
    <nc r="AC236">
      <v>44011</v>
    </nc>
  </rcc>
  <rcc rId="2188" sId="2" numFmtId="19">
    <nc r="AC237">
      <v>44011</v>
    </nc>
  </rcc>
  <rcc rId="2189" sId="2" numFmtId="19">
    <nc r="AC238">
      <v>44011</v>
    </nc>
  </rcc>
  <rcc rId="2190" sId="2" numFmtId="19">
    <nc r="AC239">
      <v>44011</v>
    </nc>
  </rcc>
  <rcc rId="2191" sId="2" numFmtId="19">
    <nc r="AC240">
      <v>44011</v>
    </nc>
  </rcc>
  <rcc rId="2192" sId="2" numFmtId="19">
    <nc r="AC241">
      <v>44011</v>
    </nc>
  </rcc>
  <rcc rId="2193" sId="2" numFmtId="19">
    <nc r="AC242">
      <v>44011</v>
    </nc>
  </rcc>
  <rcc rId="2194" sId="2" numFmtId="19">
    <nc r="AC243">
      <v>44011</v>
    </nc>
  </rcc>
  <rcc rId="2195" sId="2" numFmtId="19">
    <nc r="AC244">
      <v>44011</v>
    </nc>
  </rcc>
  <rcc rId="2196" sId="2" numFmtId="19">
    <nc r="AC245">
      <v>44011</v>
    </nc>
  </rcc>
  <rcc rId="2197" sId="2" numFmtId="19">
    <nc r="AC246">
      <v>44011</v>
    </nc>
  </rcc>
  <rcc rId="2198" sId="2" numFmtId="19">
    <nc r="AC247">
      <v>44011</v>
    </nc>
  </rcc>
  <rcc rId="2199" sId="2" numFmtId="19">
    <nc r="AD159">
      <v>44015</v>
    </nc>
  </rcc>
  <rcc rId="2200" sId="2" numFmtId="19">
    <nc r="AD160">
      <v>44015</v>
    </nc>
  </rcc>
  <rcc rId="2201" sId="2" numFmtId="19">
    <nc r="AD161">
      <v>44015</v>
    </nc>
  </rcc>
  <rcc rId="2202" sId="2" numFmtId="19">
    <nc r="AD162">
      <v>44015</v>
    </nc>
  </rcc>
  <rcc rId="2203" sId="2" numFmtId="19">
    <nc r="AD163">
      <v>44015</v>
    </nc>
  </rcc>
  <rcc rId="2204" sId="2" numFmtId="19">
    <nc r="AD164">
      <v>44015</v>
    </nc>
  </rcc>
  <rcc rId="2205" sId="2" numFmtId="19">
    <nc r="AD165">
      <v>44015</v>
    </nc>
  </rcc>
  <rcc rId="2206" sId="2" numFmtId="19">
    <nc r="AD166">
      <v>44015</v>
    </nc>
  </rcc>
  <rcc rId="2207" sId="2" numFmtId="19">
    <nc r="AD167">
      <v>44015</v>
    </nc>
  </rcc>
  <rcc rId="2208" sId="2" numFmtId="19">
    <nc r="AD168">
      <v>44015</v>
    </nc>
  </rcc>
  <rcc rId="2209" sId="2" numFmtId="19">
    <nc r="AD169">
      <v>44015</v>
    </nc>
  </rcc>
  <rcc rId="2210" sId="2" numFmtId="19">
    <nc r="AD170">
      <v>44015</v>
    </nc>
  </rcc>
  <rcc rId="2211" sId="2" numFmtId="19">
    <nc r="AD171">
      <v>44015</v>
    </nc>
  </rcc>
  <rcc rId="2212" sId="2" numFmtId="19">
    <nc r="AD172">
      <v>44015</v>
    </nc>
  </rcc>
  <rcc rId="2213" sId="2" numFmtId="19">
    <nc r="AD173">
      <v>44015</v>
    </nc>
  </rcc>
  <rcc rId="2214" sId="2" numFmtId="19">
    <nc r="AD174">
      <v>44015</v>
    </nc>
  </rcc>
  <rcc rId="2215" sId="2" numFmtId="19">
    <nc r="AD175">
      <v>44015</v>
    </nc>
  </rcc>
  <rcc rId="2216" sId="2" numFmtId="19">
    <nc r="AD176">
      <v>44015</v>
    </nc>
  </rcc>
  <rcc rId="2217" sId="2" numFmtId="19">
    <nc r="AD177">
      <v>44015</v>
    </nc>
  </rcc>
  <rcc rId="2218" sId="2" numFmtId="19">
    <nc r="AD178">
      <v>44015</v>
    </nc>
  </rcc>
  <rcc rId="2219" sId="2" numFmtId="19">
    <nc r="AD179">
      <v>44015</v>
    </nc>
  </rcc>
  <rcc rId="2220" sId="2" numFmtId="19">
    <nc r="AD180">
      <v>44015</v>
    </nc>
  </rcc>
  <rcc rId="2221" sId="2" numFmtId="19">
    <nc r="AD181">
      <v>44015</v>
    </nc>
  </rcc>
  <rcc rId="2222" sId="2" numFmtId="19">
    <nc r="AD182">
      <v>44015</v>
    </nc>
  </rcc>
  <rcc rId="2223" sId="2" numFmtId="19">
    <nc r="AD183">
      <v>44015</v>
    </nc>
  </rcc>
  <rcc rId="2224" sId="2" numFmtId="19">
    <nc r="AD184">
      <v>44015</v>
    </nc>
  </rcc>
  <rcc rId="2225" sId="2" numFmtId="19">
    <nc r="AD185">
      <v>44015</v>
    </nc>
  </rcc>
  <rcc rId="2226" sId="2" numFmtId="19">
    <nc r="AD186">
      <v>44015</v>
    </nc>
  </rcc>
  <rcc rId="2227" sId="2" numFmtId="19">
    <nc r="AD187">
      <v>44015</v>
    </nc>
  </rcc>
  <rcc rId="2228" sId="2" numFmtId="19">
    <nc r="AD188">
      <v>44015</v>
    </nc>
  </rcc>
  <rcc rId="2229" sId="2" numFmtId="19">
    <nc r="AD189">
      <v>44015</v>
    </nc>
  </rcc>
  <rcc rId="2230" sId="2" numFmtId="19">
    <nc r="AD190">
      <v>44015</v>
    </nc>
  </rcc>
  <rcc rId="2231" sId="2" numFmtId="19">
    <nc r="AD191">
      <v>44015</v>
    </nc>
  </rcc>
  <rcc rId="2232" sId="2" numFmtId="19">
    <nc r="AD192">
      <v>44015</v>
    </nc>
  </rcc>
  <rcc rId="2233" sId="2" numFmtId="19">
    <nc r="AD193">
      <v>44015</v>
    </nc>
  </rcc>
  <rcc rId="2234" sId="2" numFmtId="19">
    <nc r="AD194">
      <v>44015</v>
    </nc>
  </rcc>
  <rcc rId="2235" sId="2" numFmtId="19">
    <nc r="AD195">
      <v>44015</v>
    </nc>
  </rcc>
  <rcc rId="2236" sId="2" numFmtId="19">
    <nc r="AD196">
      <v>44015</v>
    </nc>
  </rcc>
  <rcc rId="2237" sId="2" numFmtId="19">
    <nc r="AD197">
      <v>44015</v>
    </nc>
  </rcc>
  <rcc rId="2238" sId="2" numFmtId="19">
    <nc r="AD198">
      <v>44015</v>
    </nc>
  </rcc>
  <rcc rId="2239" sId="2" numFmtId="19">
    <nc r="AD199">
      <v>44015</v>
    </nc>
  </rcc>
  <rcc rId="2240" sId="2" numFmtId="19">
    <nc r="AD200">
      <v>44015</v>
    </nc>
  </rcc>
  <rcc rId="2241" sId="2" numFmtId="19">
    <nc r="AD201">
      <v>44015</v>
    </nc>
  </rcc>
  <rcc rId="2242" sId="2" numFmtId="19">
    <nc r="AD202">
      <v>44015</v>
    </nc>
  </rcc>
  <rcc rId="2243" sId="2" numFmtId="19">
    <nc r="AD203">
      <v>44015</v>
    </nc>
  </rcc>
  <rcc rId="2244" sId="2" numFmtId="19">
    <nc r="AD204">
      <v>44015</v>
    </nc>
  </rcc>
  <rcc rId="2245" sId="2" numFmtId="19">
    <nc r="AD205">
      <v>44015</v>
    </nc>
  </rcc>
  <rcc rId="2246" sId="2" numFmtId="19">
    <nc r="AD206">
      <v>44015</v>
    </nc>
  </rcc>
  <rcc rId="2247" sId="2" numFmtId="19">
    <nc r="AD207">
      <v>44015</v>
    </nc>
  </rcc>
  <rcc rId="2248" sId="2" numFmtId="19">
    <nc r="AD208">
      <v>44015</v>
    </nc>
  </rcc>
  <rcc rId="2249" sId="2" numFmtId="19">
    <nc r="AD209">
      <v>44015</v>
    </nc>
  </rcc>
  <rcc rId="2250" sId="2" numFmtId="19">
    <nc r="AD210">
      <v>44015</v>
    </nc>
  </rcc>
  <rcc rId="2251" sId="2" numFmtId="19">
    <nc r="AD211">
      <v>44015</v>
    </nc>
  </rcc>
  <rcc rId="2252" sId="2" numFmtId="19">
    <nc r="AD212">
      <v>44015</v>
    </nc>
  </rcc>
  <rcc rId="2253" sId="2" numFmtId="19">
    <nc r="AD213">
      <v>44015</v>
    </nc>
  </rcc>
  <rcc rId="2254" sId="2" numFmtId="19">
    <nc r="AD214">
      <v>44015</v>
    </nc>
  </rcc>
  <rcc rId="2255" sId="2" numFmtId="19">
    <nc r="AD215">
      <v>44015</v>
    </nc>
  </rcc>
  <rcc rId="2256" sId="2" numFmtId="19">
    <nc r="AD216">
      <v>44015</v>
    </nc>
  </rcc>
  <rcc rId="2257" sId="2" numFmtId="19">
    <nc r="AD217">
      <v>44015</v>
    </nc>
  </rcc>
  <rcc rId="2258" sId="2" numFmtId="19">
    <nc r="AD218">
      <v>44015</v>
    </nc>
  </rcc>
  <rcc rId="2259" sId="2" numFmtId="19">
    <nc r="AD219">
      <v>44015</v>
    </nc>
  </rcc>
  <rcc rId="2260" sId="2" numFmtId="19">
    <nc r="AD220">
      <v>44015</v>
    </nc>
  </rcc>
  <rcc rId="2261" sId="2" numFmtId="19">
    <nc r="AD221">
      <v>44015</v>
    </nc>
  </rcc>
  <rcc rId="2262" sId="2" numFmtId="19">
    <nc r="AD222">
      <v>44015</v>
    </nc>
  </rcc>
  <rcc rId="2263" sId="2" numFmtId="19">
    <nc r="AD223">
      <v>44015</v>
    </nc>
  </rcc>
  <rcc rId="2264" sId="2" numFmtId="19">
    <nc r="AD224">
      <v>44015</v>
    </nc>
  </rcc>
  <rcc rId="2265" sId="2" numFmtId="19">
    <nc r="AD225">
      <v>44015</v>
    </nc>
  </rcc>
  <rcc rId="2266" sId="2" numFmtId="19">
    <nc r="AD226">
      <v>44015</v>
    </nc>
  </rcc>
  <rcc rId="2267" sId="2" numFmtId="19">
    <nc r="AD227">
      <v>44015</v>
    </nc>
  </rcc>
  <rcc rId="2268" sId="2" numFmtId="19">
    <nc r="AD228">
      <v>44015</v>
    </nc>
  </rcc>
  <rcc rId="2269" sId="2" numFmtId="19">
    <nc r="AD229">
      <v>44015</v>
    </nc>
  </rcc>
  <rcc rId="2270" sId="2" numFmtId="19">
    <nc r="AD230">
      <v>44015</v>
    </nc>
  </rcc>
  <rcc rId="2271" sId="2" numFmtId="19">
    <nc r="AD231">
      <v>44015</v>
    </nc>
  </rcc>
  <rcc rId="2272" sId="2" numFmtId="19">
    <nc r="AD232">
      <v>44015</v>
    </nc>
  </rcc>
  <rcc rId="2273" sId="2" numFmtId="19">
    <nc r="AD233">
      <v>44015</v>
    </nc>
  </rcc>
  <rcc rId="2274" sId="2" numFmtId="19">
    <nc r="AD234">
      <v>44015</v>
    </nc>
  </rcc>
  <rcc rId="2275" sId="2" numFmtId="19">
    <nc r="AD235">
      <v>44015</v>
    </nc>
  </rcc>
  <rcc rId="2276" sId="2" numFmtId="19">
    <nc r="AD236">
      <v>44015</v>
    </nc>
  </rcc>
  <rcc rId="2277" sId="2" numFmtId="19">
    <nc r="AD237">
      <v>44015</v>
    </nc>
  </rcc>
  <rcc rId="2278" sId="2" numFmtId="19">
    <nc r="AD238">
      <v>44015</v>
    </nc>
  </rcc>
  <rcc rId="2279" sId="2" numFmtId="19">
    <nc r="AD239">
      <v>44015</v>
    </nc>
  </rcc>
  <rcc rId="2280" sId="2" numFmtId="19">
    <nc r="AD240">
      <v>44015</v>
    </nc>
  </rcc>
  <rcc rId="2281" sId="2" numFmtId="19">
    <nc r="AD241">
      <v>44015</v>
    </nc>
  </rcc>
  <rcc rId="2282" sId="2" numFmtId="19">
    <nc r="AD242">
      <v>44015</v>
    </nc>
  </rcc>
  <rcc rId="2283" sId="2" numFmtId="19">
    <nc r="AD243">
      <v>44015</v>
    </nc>
  </rcc>
  <rcc rId="2284" sId="2" numFmtId="19">
    <nc r="AD244">
      <v>44015</v>
    </nc>
  </rcc>
  <rcc rId="2285" sId="2" numFmtId="19">
    <nc r="AD245">
      <v>44015</v>
    </nc>
  </rcc>
  <rcc rId="2286" sId="2" numFmtId="19">
    <nc r="AD246">
      <v>44015</v>
    </nc>
  </rcc>
  <rcc rId="2287" sId="2" numFmtId="19">
    <nc r="AD247">
      <v>44015</v>
    </nc>
  </rcc>
  <rcc rId="2288" sId="2">
    <nc r="Y279">
      <v>233.76</v>
    </nc>
  </rcc>
  <rcc rId="2289" sId="2">
    <nc r="AA279">
      <f>Y279/7</f>
    </nc>
  </rcc>
  <rcc rId="2290" sId="2">
    <nc r="AB279">
      <f>AA279*0.8</f>
    </nc>
  </rcc>
  <rcc rId="2291" sId="2">
    <nc r="S173" t="inlineStr">
      <is>
        <t>duong.nguyen-tuan</t>
      </is>
    </nc>
  </rcc>
  <rcc rId="2292" sId="2">
    <nc r="S159" t="inlineStr">
      <is>
        <t>duong.nguyen-tuan</t>
      </is>
    </nc>
  </rcc>
  <rcc rId="2293" sId="2">
    <nc r="S160" t="inlineStr">
      <is>
        <t>duong.nguyen-tuan</t>
      </is>
    </nc>
  </rcc>
  <rcc rId="2294" sId="2">
    <nc r="S161" t="inlineStr">
      <is>
        <t>duong.nguyen-tuan</t>
      </is>
    </nc>
  </rcc>
  <rcc rId="2295" sId="2">
    <nc r="S162" t="inlineStr">
      <is>
        <t>duong.nguyen-tuan</t>
      </is>
    </nc>
  </rcc>
  <rcc rId="2296" sId="2">
    <nc r="S163" t="inlineStr">
      <is>
        <t>duong.nguyen-tuan</t>
      </is>
    </nc>
  </rcc>
  <rcc rId="2297" sId="2">
    <nc r="S164" t="inlineStr">
      <is>
        <t>duong.nguyen-tuan</t>
      </is>
    </nc>
  </rcc>
  <rcc rId="2298" sId="2">
    <nc r="S165" t="inlineStr">
      <is>
        <t>duong.nguyen-tuan</t>
      </is>
    </nc>
  </rcc>
  <rcc rId="2299" sId="2">
    <nc r="S166" t="inlineStr">
      <is>
        <t>duong.nguyen-tuan</t>
      </is>
    </nc>
  </rcc>
  <rcc rId="2300" sId="2">
    <nc r="S167" t="inlineStr">
      <is>
        <t>duong.nguyen-tuan</t>
      </is>
    </nc>
  </rcc>
  <rcc rId="2301" sId="2">
    <nc r="S168" t="inlineStr">
      <is>
        <t>duong.nguyen-tuan</t>
      </is>
    </nc>
  </rcc>
  <rcc rId="2302" sId="2">
    <nc r="S169" t="inlineStr">
      <is>
        <t>duong.nguyen-tuan</t>
      </is>
    </nc>
  </rcc>
  <rcc rId="2303" sId="2">
    <nc r="S170" t="inlineStr">
      <is>
        <t>duong.nguyen-tuan</t>
      </is>
    </nc>
  </rcc>
  <rcc rId="2304" sId="2">
    <nc r="S171" t="inlineStr">
      <is>
        <t>duong.nguyen-tuan</t>
      </is>
    </nc>
  </rcc>
  <rcc rId="2305" sId="2">
    <nc r="S172" t="inlineStr">
      <is>
        <t>duong.nguyen-tuan</t>
      </is>
    </nc>
  </rcc>
  <rcc rId="2306" sId="2">
    <nc r="S174" t="inlineStr">
      <is>
        <t>huy.do-anh</t>
      </is>
    </nc>
  </rcc>
  <rcc rId="2307" sId="2">
    <nc r="S187" t="inlineStr">
      <is>
        <t>huy.do-anh</t>
      </is>
    </nc>
  </rcc>
  <rcc rId="2308" sId="2">
    <nc r="S175" t="inlineStr">
      <is>
        <t>huy.do-anh</t>
      </is>
    </nc>
  </rcc>
  <rcc rId="2309" sId="2">
    <nc r="S176" t="inlineStr">
      <is>
        <t>huy.do-anh</t>
      </is>
    </nc>
  </rcc>
  <rcc rId="2310" sId="2">
    <nc r="S177" t="inlineStr">
      <is>
        <t>huy.do-anh</t>
      </is>
    </nc>
  </rcc>
  <rcc rId="2311" sId="2">
    <nc r="S178" t="inlineStr">
      <is>
        <t>huy.do-anh</t>
      </is>
    </nc>
  </rcc>
  <rcc rId="2312" sId="2">
    <nc r="S179" t="inlineStr">
      <is>
        <t>huy.do-anh</t>
      </is>
    </nc>
  </rcc>
  <rcc rId="2313" sId="2">
    <nc r="S180" t="inlineStr">
      <is>
        <t>huy.do-anh</t>
      </is>
    </nc>
  </rcc>
  <rcc rId="2314" sId="2">
    <nc r="S181" t="inlineStr">
      <is>
        <t>huy.do-anh</t>
      </is>
    </nc>
  </rcc>
  <rcc rId="2315" sId="2">
    <nc r="S182" t="inlineStr">
      <is>
        <t>huy.do-anh</t>
      </is>
    </nc>
  </rcc>
  <rcc rId="2316" sId="2">
    <nc r="S183" t="inlineStr">
      <is>
        <t>huy.do-anh</t>
      </is>
    </nc>
  </rcc>
  <rcc rId="2317" sId="2">
    <nc r="S184" t="inlineStr">
      <is>
        <t>huy.do-anh</t>
      </is>
    </nc>
  </rcc>
  <rcc rId="2318" sId="2">
    <nc r="S185" t="inlineStr">
      <is>
        <t>huy.do-anh</t>
      </is>
    </nc>
  </rcc>
  <rcc rId="2319" sId="2">
    <nc r="S186" t="inlineStr">
      <is>
        <t>huy.do-anh</t>
      </is>
    </nc>
  </rcc>
  <rcc rId="2320" sId="2">
    <nc r="S202" t="inlineStr">
      <is>
        <t>dac.luu-cong</t>
      </is>
    </nc>
  </rcc>
  <rcc rId="2321" sId="2">
    <nc r="S188" t="inlineStr">
      <is>
        <t>dac.luu-cong</t>
      </is>
    </nc>
  </rcc>
  <rcc rId="2322" sId="2">
    <nc r="S189" t="inlineStr">
      <is>
        <t>dac.luu-cong</t>
      </is>
    </nc>
  </rcc>
  <rcc rId="2323" sId="2">
    <nc r="S190" t="inlineStr">
      <is>
        <t>dac.luu-cong</t>
      </is>
    </nc>
  </rcc>
  <rcc rId="2324" sId="2">
    <nc r="S191" t="inlineStr">
      <is>
        <t>dac.luu-cong</t>
      </is>
    </nc>
  </rcc>
  <rcc rId="2325" sId="2">
    <nc r="S192" t="inlineStr">
      <is>
        <t>dac.luu-cong</t>
      </is>
    </nc>
  </rcc>
  <rcc rId="2326" sId="2">
    <nc r="S193" t="inlineStr">
      <is>
        <t>dac.luu-cong</t>
      </is>
    </nc>
  </rcc>
  <rcc rId="2327" sId="2">
    <nc r="S194" t="inlineStr">
      <is>
        <t>dac.luu-cong</t>
      </is>
    </nc>
  </rcc>
  <rcc rId="2328" sId="2">
    <nc r="S195" t="inlineStr">
      <is>
        <t>dac.luu-cong</t>
      </is>
    </nc>
  </rcc>
  <rcc rId="2329" sId="2">
    <nc r="S196" t="inlineStr">
      <is>
        <t>dac.luu-cong</t>
      </is>
    </nc>
  </rcc>
  <rcc rId="2330" sId="2">
    <nc r="S197" t="inlineStr">
      <is>
        <t>dac.luu-cong</t>
      </is>
    </nc>
  </rcc>
  <rcc rId="2331" sId="2">
    <nc r="S198" t="inlineStr">
      <is>
        <t>dac.luu-cong</t>
      </is>
    </nc>
  </rcc>
  <rcc rId="2332" sId="2">
    <nc r="S199" t="inlineStr">
      <is>
        <t>dac.luu-cong</t>
      </is>
    </nc>
  </rcc>
  <rcc rId="2333" sId="2">
    <nc r="S200" t="inlineStr">
      <is>
        <t>dac.luu-cong</t>
      </is>
    </nc>
  </rcc>
  <rcc rId="2334" sId="2">
    <nc r="S201" t="inlineStr">
      <is>
        <t>dac.luu-cong</t>
      </is>
    </nc>
  </rcc>
  <rcc rId="2335" sId="2">
    <nc r="S214" t="inlineStr">
      <is>
        <t>bang.nguyen-duy</t>
      </is>
    </nc>
  </rcc>
  <rcc rId="2336" sId="2">
    <nc r="S203" t="inlineStr">
      <is>
        <t>bang.nguyen-duy</t>
      </is>
    </nc>
  </rcc>
  <rcc rId="2337" sId="2">
    <nc r="S204" t="inlineStr">
      <is>
        <t>bang.nguyen-duy</t>
      </is>
    </nc>
  </rcc>
  <rcc rId="2338" sId="2">
    <nc r="S205" t="inlineStr">
      <is>
        <t>bang.nguyen-duy</t>
      </is>
    </nc>
  </rcc>
  <rcc rId="2339" sId="2">
    <nc r="S206" t="inlineStr">
      <is>
        <t>bang.nguyen-duy</t>
      </is>
    </nc>
  </rcc>
  <rcc rId="2340" sId="2">
    <nc r="S207" t="inlineStr">
      <is>
        <t>bang.nguyen-duy</t>
      </is>
    </nc>
  </rcc>
  <rcc rId="2341" sId="2">
    <nc r="S208" t="inlineStr">
      <is>
        <t>bang.nguyen-duy</t>
      </is>
    </nc>
  </rcc>
  <rcc rId="2342" sId="2">
    <nc r="S209" t="inlineStr">
      <is>
        <t>bang.nguyen-duy</t>
      </is>
    </nc>
  </rcc>
  <rcc rId="2343" sId="2">
    <nc r="S210" t="inlineStr">
      <is>
        <t>bang.nguyen-duy</t>
      </is>
    </nc>
  </rcc>
  <rcc rId="2344" sId="2">
    <nc r="S211" t="inlineStr">
      <is>
        <t>bang.nguyen-duy</t>
      </is>
    </nc>
  </rcc>
  <rcc rId="2345" sId="2">
    <nc r="S212" t="inlineStr">
      <is>
        <t>bang.nguyen-duy</t>
      </is>
    </nc>
  </rcc>
  <rcc rId="2346" sId="2">
    <nc r="S213" t="inlineStr">
      <is>
        <t>bang.nguyen-duy</t>
      </is>
    </nc>
  </rcc>
  <rcc rId="2347" sId="2">
    <nc r="S215" t="inlineStr">
      <is>
        <t>phuong.nguyen-thanh</t>
      </is>
    </nc>
  </rcc>
  <rcc rId="2348" sId="2">
    <nc r="S216" t="inlineStr">
      <is>
        <t>phuong.nguyen-thanh</t>
      </is>
    </nc>
  </rcc>
  <rcc rId="2349" sId="2">
    <nc r="S217" t="inlineStr">
      <is>
        <t>phuong.nguyen-thanh</t>
      </is>
    </nc>
  </rcc>
  <rcc rId="2350" sId="2">
    <nc r="S218" t="inlineStr">
      <is>
        <t>phuong.nguyen-thanh</t>
      </is>
    </nc>
  </rcc>
  <rcc rId="2351" sId="2">
    <nc r="S219" t="inlineStr">
      <is>
        <t>phuong.nguyen-thanh</t>
      </is>
    </nc>
  </rcc>
  <rcc rId="2352" sId="2">
    <nc r="S220" t="inlineStr">
      <is>
        <t>phuong.nguyen-thanh</t>
      </is>
    </nc>
  </rcc>
  <rcc rId="2353" sId="2">
    <nc r="S221" t="inlineStr">
      <is>
        <t>phuong.nguyen-thanh</t>
      </is>
    </nc>
  </rcc>
  <rcc rId="2354" sId="2">
    <nc r="S222" t="inlineStr">
      <is>
        <t>phuong.nguyen-thanh</t>
      </is>
    </nc>
  </rcc>
  <rcc rId="2355" sId="2">
    <nc r="S223" t="inlineStr">
      <is>
        <t>phuong.nguyen-thanh</t>
      </is>
    </nc>
  </rcc>
  <rcc rId="2356" sId="2">
    <nc r="S224" t="inlineStr">
      <is>
        <t>phuong.nguyen-thanh</t>
      </is>
    </nc>
  </rcc>
  <rcc rId="2357" sId="2">
    <nc r="S234" t="inlineStr">
      <is>
        <t>hau.nguyen-tai</t>
      </is>
    </nc>
  </rcc>
  <rcc rId="2358" sId="2">
    <nc r="S235" t="inlineStr">
      <is>
        <t>hau.nguyen-tai</t>
      </is>
    </nc>
  </rcc>
  <rcc rId="2359" sId="2">
    <nc r="S236" t="inlineStr">
      <is>
        <t>hau.nguyen-tai</t>
      </is>
    </nc>
  </rcc>
  <rcc rId="2360" sId="2">
    <nc r="S237" t="inlineStr">
      <is>
        <t>hau.nguyen-tai</t>
      </is>
    </nc>
  </rcc>
  <rcc rId="2361" sId="2">
    <nc r="S238" t="inlineStr">
      <is>
        <t>hau.nguyen-tai</t>
      </is>
    </nc>
  </rcc>
  <rcc rId="2362" sId="2">
    <nc r="S239" t="inlineStr">
      <is>
        <t>hau.nguyen-tai</t>
      </is>
    </nc>
  </rcc>
  <rcc rId="2363" sId="2">
    <nc r="S240" t="inlineStr">
      <is>
        <t>hau.nguyen-tai</t>
      </is>
    </nc>
  </rcc>
  <rcc rId="2364" sId="2">
    <nc r="S241" t="inlineStr">
      <is>
        <t>hau.nguyen-tai</t>
      </is>
    </nc>
  </rcc>
  <rcc rId="2365" sId="2">
    <nc r="S242" t="inlineStr">
      <is>
        <t>hau.nguyen-tai</t>
      </is>
    </nc>
  </rcc>
  <rcc rId="2366" sId="2">
    <nc r="S243" t="inlineStr">
      <is>
        <t>hau.nguyen-tai</t>
      </is>
    </nc>
  </rcc>
  <rcc rId="2367" sId="2">
    <nc r="S244" t="inlineStr">
      <is>
        <t>hau.nguyen-tai</t>
      </is>
    </nc>
  </rcc>
  <rcc rId="2368" sId="2">
    <nc r="S245" t="inlineStr">
      <is>
        <t>hau.nguyen-tai</t>
      </is>
    </nc>
  </rcc>
  <rcc rId="2369" sId="2">
    <nc r="S246" t="inlineStr">
      <is>
        <t>hau.nguyen-tai</t>
      </is>
    </nc>
  </rcc>
  <rcc rId="2370" sId="2">
    <nc r="S247" t="inlineStr">
      <is>
        <t>hau.nguyen-tai</t>
      </is>
    </nc>
  </rcc>
  <rcc rId="2371" sId="2">
    <nc r="S226" t="inlineStr">
      <is>
        <t>khang.duong-chi</t>
      </is>
    </nc>
  </rcc>
  <rcc rId="2372" sId="2">
    <nc r="S233" t="inlineStr">
      <is>
        <t>khang.duong-chi</t>
      </is>
    </nc>
  </rcc>
  <rcc rId="2373" sId="2">
    <nc r="S227" t="inlineStr">
      <is>
        <t>khang.duong-chi</t>
      </is>
    </nc>
  </rcc>
  <rcc rId="2374" sId="2">
    <nc r="S228" t="inlineStr">
      <is>
        <t>khang.duong-chi</t>
      </is>
    </nc>
  </rcc>
  <rcc rId="2375" sId="2">
    <nc r="S229" t="inlineStr">
      <is>
        <t>khang.duong-chi</t>
      </is>
    </nc>
  </rcc>
  <rcc rId="2376" sId="2">
    <nc r="S230" t="inlineStr">
      <is>
        <t>khang.duong-chi</t>
      </is>
    </nc>
  </rcc>
  <rcc rId="2377" sId="2">
    <nc r="S231" t="inlineStr">
      <is>
        <t>khang.duong-chi</t>
      </is>
    </nc>
  </rcc>
  <rcc rId="2378" sId="2">
    <nc r="S232" t="inlineStr">
      <is>
        <t>khang.duong-chi</t>
      </is>
    </nc>
  </rcc>
  <rcc rId="2379" sId="2">
    <nc r="S225" t="inlineStr">
      <is>
        <t>khang.duong-chi</t>
      </is>
    </nc>
  </rcc>
  <rcv guid="{7ECC2B8E-6A82-42F5-8AB0-4A51C54EA5EC}" action="delete"/>
  <rdn rId="0" localSheetId="1" customView="1" name="Z_7ECC2B8E_6A82_42F5_8AB0_4A51C54EA5EC_.wvu.FilterData" hidden="1" oldHidden="1">
    <formula>Merged_COEM!$B$59:$AN$316</formula>
    <oldFormula>Merged_COEM!$A$59:$AN$316</oldFormula>
  </rdn>
  <rdn rId="0" localSheetId="2" customView="1" name="Z_7ECC2B8E_6A82_42F5_8AB0_4A51C54EA5EC_.wvu.FilterData" hidden="1" oldHidden="1">
    <formula>Merged_JOEM!$B$59:$AN$274</formula>
    <oldFormula>Merged_JOEM!$B$59:$AN$274</oldFormula>
  </rdn>
  <rcv guid="{7ECC2B8E-6A82-42F5-8AB0-4A51C54EA5EC}" action="add"/>
</revisions>
</file>

<file path=xl/revisions/revisionLog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82" sId="2">
    <oc r="R159" t="inlineStr">
      <is>
        <t>T2xx</t>
      </is>
    </oc>
    <nc r="R159" t="inlineStr">
      <is>
        <t>T200</t>
      </is>
    </nc>
  </rcc>
  <rcc rId="2383" sId="2">
    <oc r="R160" t="inlineStr">
      <is>
        <t>T2xx</t>
      </is>
    </oc>
    <nc r="R160" t="inlineStr">
      <is>
        <t>T200</t>
      </is>
    </nc>
  </rcc>
  <rcc rId="2384" sId="2">
    <oc r="R161" t="inlineStr">
      <is>
        <t>T2xx</t>
      </is>
    </oc>
    <nc r="R161" t="inlineStr">
      <is>
        <t>T200</t>
      </is>
    </nc>
  </rcc>
  <rcc rId="2385" sId="2">
    <oc r="R162" t="inlineStr">
      <is>
        <t>T2xx</t>
      </is>
    </oc>
    <nc r="R162" t="inlineStr">
      <is>
        <t>T200</t>
      </is>
    </nc>
  </rcc>
  <rcc rId="2386" sId="2">
    <oc r="R163" t="inlineStr">
      <is>
        <t>T2xx</t>
      </is>
    </oc>
    <nc r="R163" t="inlineStr">
      <is>
        <t>T200</t>
      </is>
    </nc>
  </rcc>
  <rcc rId="2387" sId="2">
    <oc r="R164" t="inlineStr">
      <is>
        <t>T2xx</t>
      </is>
    </oc>
    <nc r="R164" t="inlineStr">
      <is>
        <t>T200</t>
      </is>
    </nc>
  </rcc>
  <rcc rId="2388" sId="2">
    <oc r="R165" t="inlineStr">
      <is>
        <t>T2xx</t>
      </is>
    </oc>
    <nc r="R165" t="inlineStr">
      <is>
        <t>T200</t>
      </is>
    </nc>
  </rcc>
  <rcc rId="2389" sId="2">
    <oc r="R166" t="inlineStr">
      <is>
        <t>T2xx</t>
      </is>
    </oc>
    <nc r="R166" t="inlineStr">
      <is>
        <t>T200</t>
      </is>
    </nc>
  </rcc>
  <rcc rId="2390" sId="2">
    <oc r="R167" t="inlineStr">
      <is>
        <t>T2xx</t>
      </is>
    </oc>
    <nc r="R167" t="inlineStr">
      <is>
        <t>T200</t>
      </is>
    </nc>
  </rcc>
  <rcc rId="2391" sId="2">
    <oc r="R168" t="inlineStr">
      <is>
        <t>T2xx</t>
      </is>
    </oc>
    <nc r="R168" t="inlineStr">
      <is>
        <t>T200</t>
      </is>
    </nc>
  </rcc>
  <rcc rId="2392" sId="2">
    <oc r="R169" t="inlineStr">
      <is>
        <t>T2xx</t>
      </is>
    </oc>
    <nc r="R169" t="inlineStr">
      <is>
        <t>T200</t>
      </is>
    </nc>
  </rcc>
  <rcc rId="2393" sId="2">
    <oc r="R170" t="inlineStr">
      <is>
        <t>T2xx</t>
      </is>
    </oc>
    <nc r="R170" t="inlineStr">
      <is>
        <t>T200</t>
      </is>
    </nc>
  </rcc>
  <rcc rId="2394" sId="2">
    <oc r="R171" t="inlineStr">
      <is>
        <t>T2xx</t>
      </is>
    </oc>
    <nc r="R171" t="inlineStr">
      <is>
        <t>T200</t>
      </is>
    </nc>
  </rcc>
  <rcc rId="2395" sId="2">
    <oc r="R172" t="inlineStr">
      <is>
        <t>T2xx</t>
      </is>
    </oc>
    <nc r="R172" t="inlineStr">
      <is>
        <t>T200</t>
      </is>
    </nc>
  </rcc>
  <rcc rId="2396" sId="2">
    <oc r="R173" t="inlineStr">
      <is>
        <t>T2xx</t>
      </is>
    </oc>
    <nc r="R173" t="inlineStr">
      <is>
        <t>T200</t>
      </is>
    </nc>
  </rcc>
  <rcc rId="2397" sId="2">
    <oc r="R174" t="inlineStr">
      <is>
        <t>T2xx</t>
      </is>
    </oc>
    <nc r="R174" t="inlineStr">
      <is>
        <t>T201</t>
      </is>
    </nc>
  </rcc>
  <rcc rId="2398" sId="2">
    <oc r="R175" t="inlineStr">
      <is>
        <t>T2xx</t>
      </is>
    </oc>
    <nc r="R175" t="inlineStr">
      <is>
        <t>T201</t>
      </is>
    </nc>
  </rcc>
  <rcc rId="2399" sId="2">
    <oc r="R176" t="inlineStr">
      <is>
        <t>T2xx</t>
      </is>
    </oc>
    <nc r="R176" t="inlineStr">
      <is>
        <t>T201</t>
      </is>
    </nc>
  </rcc>
  <rcc rId="2400" sId="2">
    <oc r="R177" t="inlineStr">
      <is>
        <t>T2xx</t>
      </is>
    </oc>
    <nc r="R177" t="inlineStr">
      <is>
        <t>T201</t>
      </is>
    </nc>
  </rcc>
  <rcc rId="2401" sId="2">
    <oc r="R178" t="inlineStr">
      <is>
        <t>T2xx</t>
      </is>
    </oc>
    <nc r="R178" t="inlineStr">
      <is>
        <t>T201</t>
      </is>
    </nc>
  </rcc>
  <rcc rId="2402" sId="2">
    <oc r="R179" t="inlineStr">
      <is>
        <t>T2xx</t>
      </is>
    </oc>
    <nc r="R179" t="inlineStr">
      <is>
        <t>T201</t>
      </is>
    </nc>
  </rcc>
  <rcc rId="2403" sId="2">
    <oc r="R180" t="inlineStr">
      <is>
        <t>T2xx</t>
      </is>
    </oc>
    <nc r="R180" t="inlineStr">
      <is>
        <t>T201</t>
      </is>
    </nc>
  </rcc>
  <rcc rId="2404" sId="2">
    <oc r="R181" t="inlineStr">
      <is>
        <t>T2xx</t>
      </is>
    </oc>
    <nc r="R181" t="inlineStr">
      <is>
        <t>T201</t>
      </is>
    </nc>
  </rcc>
  <rcc rId="2405" sId="2">
    <oc r="R182" t="inlineStr">
      <is>
        <t>T2xx</t>
      </is>
    </oc>
    <nc r="R182" t="inlineStr">
      <is>
        <t>T201</t>
      </is>
    </nc>
  </rcc>
  <rcc rId="2406" sId="2">
    <oc r="R183" t="inlineStr">
      <is>
        <t>T2xx</t>
      </is>
    </oc>
    <nc r="R183" t="inlineStr">
      <is>
        <t>T201</t>
      </is>
    </nc>
  </rcc>
  <rcc rId="2407" sId="2">
    <oc r="R184" t="inlineStr">
      <is>
        <t>T2xx</t>
      </is>
    </oc>
    <nc r="R184" t="inlineStr">
      <is>
        <t>T201</t>
      </is>
    </nc>
  </rcc>
  <rcc rId="2408" sId="2">
    <oc r="R185" t="inlineStr">
      <is>
        <t>T2xx</t>
      </is>
    </oc>
    <nc r="R185" t="inlineStr">
      <is>
        <t>T201</t>
      </is>
    </nc>
  </rcc>
  <rcc rId="2409" sId="2">
    <oc r="R186" t="inlineStr">
      <is>
        <t>T2xx</t>
      </is>
    </oc>
    <nc r="R186" t="inlineStr">
      <is>
        <t>T201</t>
      </is>
    </nc>
  </rcc>
  <rcc rId="2410" sId="2">
    <oc r="R187" t="inlineStr">
      <is>
        <t>T2xx</t>
      </is>
    </oc>
    <nc r="R187" t="inlineStr">
      <is>
        <t>T201</t>
      </is>
    </nc>
  </rcc>
  <rcc rId="2411" sId="2">
    <oc r="R188" t="inlineStr">
      <is>
        <t>T2xx</t>
      </is>
    </oc>
    <nc r="R188" t="inlineStr">
      <is>
        <t>T202</t>
      </is>
    </nc>
  </rcc>
  <rcc rId="2412" sId="2">
    <oc r="R189" t="inlineStr">
      <is>
        <t>T2xx</t>
      </is>
    </oc>
    <nc r="R189" t="inlineStr">
      <is>
        <t>T202</t>
      </is>
    </nc>
  </rcc>
  <rcc rId="2413" sId="2">
    <oc r="R190" t="inlineStr">
      <is>
        <t>T2xx</t>
      </is>
    </oc>
    <nc r="R190" t="inlineStr">
      <is>
        <t>T202</t>
      </is>
    </nc>
  </rcc>
  <rcc rId="2414" sId="2">
    <oc r="R191" t="inlineStr">
      <is>
        <t>T2xx</t>
      </is>
    </oc>
    <nc r="R191" t="inlineStr">
      <is>
        <t>T202</t>
      </is>
    </nc>
  </rcc>
  <rcc rId="2415" sId="2">
    <oc r="R192" t="inlineStr">
      <is>
        <t>T2xx</t>
      </is>
    </oc>
    <nc r="R192" t="inlineStr">
      <is>
        <t>T202</t>
      </is>
    </nc>
  </rcc>
  <rcc rId="2416" sId="2">
    <oc r="R193" t="inlineStr">
      <is>
        <t>T2xx</t>
      </is>
    </oc>
    <nc r="R193" t="inlineStr">
      <is>
        <t>T202</t>
      </is>
    </nc>
  </rcc>
  <rcc rId="2417" sId="2">
    <oc r="R194" t="inlineStr">
      <is>
        <t>T2xx</t>
      </is>
    </oc>
    <nc r="R194" t="inlineStr">
      <is>
        <t>T202</t>
      </is>
    </nc>
  </rcc>
  <rcc rId="2418" sId="2">
    <oc r="R195" t="inlineStr">
      <is>
        <t>T2xx</t>
      </is>
    </oc>
    <nc r="R195" t="inlineStr">
      <is>
        <t>T202</t>
      </is>
    </nc>
  </rcc>
  <rcc rId="2419" sId="2">
    <oc r="R196" t="inlineStr">
      <is>
        <t>T2xx</t>
      </is>
    </oc>
    <nc r="R196" t="inlineStr">
      <is>
        <t>T202</t>
      </is>
    </nc>
  </rcc>
  <rcc rId="2420" sId="2">
    <oc r="R197" t="inlineStr">
      <is>
        <t>T2xx</t>
      </is>
    </oc>
    <nc r="R197" t="inlineStr">
      <is>
        <t>T202</t>
      </is>
    </nc>
  </rcc>
  <rcc rId="2421" sId="2">
    <oc r="R198" t="inlineStr">
      <is>
        <t>T2xx</t>
      </is>
    </oc>
    <nc r="R198" t="inlineStr">
      <is>
        <t>T202</t>
      </is>
    </nc>
  </rcc>
  <rcc rId="2422" sId="2">
    <oc r="R199" t="inlineStr">
      <is>
        <t>T2xx</t>
      </is>
    </oc>
    <nc r="R199" t="inlineStr">
      <is>
        <t>T202</t>
      </is>
    </nc>
  </rcc>
  <rcc rId="2423" sId="2">
    <oc r="R200" t="inlineStr">
      <is>
        <t>T2xx</t>
      </is>
    </oc>
    <nc r="R200" t="inlineStr">
      <is>
        <t>T202</t>
      </is>
    </nc>
  </rcc>
  <rcc rId="2424" sId="2">
    <oc r="R201" t="inlineStr">
      <is>
        <t>T2xx</t>
      </is>
    </oc>
    <nc r="R201" t="inlineStr">
      <is>
        <t>T202</t>
      </is>
    </nc>
  </rcc>
  <rcc rId="2425" sId="2">
    <oc r="R202" t="inlineStr">
      <is>
        <t>T2xx</t>
      </is>
    </oc>
    <nc r="R202" t="inlineStr">
      <is>
        <t>T202</t>
      </is>
    </nc>
  </rcc>
  <rcc rId="2426" sId="2">
    <oc r="R203" t="inlineStr">
      <is>
        <t>T2xx</t>
      </is>
    </oc>
    <nc r="R203" t="inlineStr">
      <is>
        <t>T203</t>
      </is>
    </nc>
  </rcc>
  <rcc rId="2427" sId="2">
    <oc r="R204" t="inlineStr">
      <is>
        <t>T2xx</t>
      </is>
    </oc>
    <nc r="R204" t="inlineStr">
      <is>
        <t>T203</t>
      </is>
    </nc>
  </rcc>
  <rcc rId="2428" sId="2">
    <oc r="R205" t="inlineStr">
      <is>
        <t>T2xx</t>
      </is>
    </oc>
    <nc r="R205" t="inlineStr">
      <is>
        <t>T203</t>
      </is>
    </nc>
  </rcc>
  <rcc rId="2429" sId="2">
    <oc r="R206" t="inlineStr">
      <is>
        <t>T2xx</t>
      </is>
    </oc>
    <nc r="R206" t="inlineStr">
      <is>
        <t>T203</t>
      </is>
    </nc>
  </rcc>
  <rcc rId="2430" sId="2">
    <oc r="R207" t="inlineStr">
      <is>
        <t>T2xx</t>
      </is>
    </oc>
    <nc r="R207" t="inlineStr">
      <is>
        <t>T203</t>
      </is>
    </nc>
  </rcc>
  <rcc rId="2431" sId="2">
    <oc r="R208" t="inlineStr">
      <is>
        <t>T2xx</t>
      </is>
    </oc>
    <nc r="R208" t="inlineStr">
      <is>
        <t>T203</t>
      </is>
    </nc>
  </rcc>
  <rcc rId="2432" sId="2">
    <oc r="R209" t="inlineStr">
      <is>
        <t>T2xx</t>
      </is>
    </oc>
    <nc r="R209" t="inlineStr">
      <is>
        <t>T203</t>
      </is>
    </nc>
  </rcc>
  <rcc rId="2433" sId="2">
    <oc r="R210" t="inlineStr">
      <is>
        <t>T2xx</t>
      </is>
    </oc>
    <nc r="R210" t="inlineStr">
      <is>
        <t>T203</t>
      </is>
    </nc>
  </rcc>
  <rcc rId="2434" sId="2">
    <oc r="R211" t="inlineStr">
      <is>
        <t>T2xx</t>
      </is>
    </oc>
    <nc r="R211" t="inlineStr">
      <is>
        <t>T203</t>
      </is>
    </nc>
  </rcc>
  <rcc rId="2435" sId="2">
    <oc r="R212" t="inlineStr">
      <is>
        <t>T2xx</t>
      </is>
    </oc>
    <nc r="R212" t="inlineStr">
      <is>
        <t>T203</t>
      </is>
    </nc>
  </rcc>
  <rcc rId="2436" sId="2">
    <oc r="R213" t="inlineStr">
      <is>
        <t>T2xx</t>
      </is>
    </oc>
    <nc r="R213" t="inlineStr">
      <is>
        <t>T203</t>
      </is>
    </nc>
  </rcc>
  <rcc rId="2437" sId="2">
    <oc r="R214" t="inlineStr">
      <is>
        <t>T2xx</t>
      </is>
    </oc>
    <nc r="R214" t="inlineStr">
      <is>
        <t>T203</t>
      </is>
    </nc>
  </rcc>
  <rcc rId="2438" sId="2">
    <oc r="R215" t="inlineStr">
      <is>
        <t>T2xx</t>
      </is>
    </oc>
    <nc r="R215" t="inlineStr">
      <is>
        <t>T204</t>
      </is>
    </nc>
  </rcc>
  <rcc rId="2439" sId="2">
    <oc r="R216" t="inlineStr">
      <is>
        <t>T2xx</t>
      </is>
    </oc>
    <nc r="R216" t="inlineStr">
      <is>
        <t>T204</t>
      </is>
    </nc>
  </rcc>
  <rcc rId="2440" sId="2">
    <oc r="R217" t="inlineStr">
      <is>
        <t>T2xx</t>
      </is>
    </oc>
    <nc r="R217" t="inlineStr">
      <is>
        <t>T204</t>
      </is>
    </nc>
  </rcc>
  <rcc rId="2441" sId="2">
    <oc r="R218" t="inlineStr">
      <is>
        <t>T2xx</t>
      </is>
    </oc>
    <nc r="R218" t="inlineStr">
      <is>
        <t>T204</t>
      </is>
    </nc>
  </rcc>
  <rcc rId="2442" sId="2">
    <oc r="R219" t="inlineStr">
      <is>
        <t>T2xx</t>
      </is>
    </oc>
    <nc r="R219" t="inlineStr">
      <is>
        <t>T204</t>
      </is>
    </nc>
  </rcc>
  <rcc rId="2443" sId="2">
    <oc r="R220" t="inlineStr">
      <is>
        <t>T2xx</t>
      </is>
    </oc>
    <nc r="R220" t="inlineStr">
      <is>
        <t>T204</t>
      </is>
    </nc>
  </rcc>
  <rcc rId="2444" sId="2">
    <oc r="R221" t="inlineStr">
      <is>
        <t>T2xx</t>
      </is>
    </oc>
    <nc r="R221" t="inlineStr">
      <is>
        <t>T204</t>
      </is>
    </nc>
  </rcc>
  <rcc rId="2445" sId="2">
    <oc r="R222" t="inlineStr">
      <is>
        <t>T2xx</t>
      </is>
    </oc>
    <nc r="R222" t="inlineStr">
      <is>
        <t>T204</t>
      </is>
    </nc>
  </rcc>
  <rcc rId="2446" sId="2">
    <oc r="R223" t="inlineStr">
      <is>
        <t>T2xx</t>
      </is>
    </oc>
    <nc r="R223" t="inlineStr">
      <is>
        <t>T204</t>
      </is>
    </nc>
  </rcc>
  <rcc rId="2447" sId="2">
    <oc r="R224" t="inlineStr">
      <is>
        <t>T2xx</t>
      </is>
    </oc>
    <nc r="R224" t="inlineStr">
      <is>
        <t>T204</t>
      </is>
    </nc>
  </rcc>
  <rcc rId="2448" sId="2">
    <oc r="R225" t="inlineStr">
      <is>
        <t>T2xx</t>
      </is>
    </oc>
    <nc r="R225" t="inlineStr">
      <is>
        <t>T205</t>
      </is>
    </nc>
  </rcc>
  <rcc rId="2449" sId="2">
    <oc r="R226" t="inlineStr">
      <is>
        <t>T2xx</t>
      </is>
    </oc>
    <nc r="R226" t="inlineStr">
      <is>
        <t>T205</t>
      </is>
    </nc>
  </rcc>
  <rcc rId="2450" sId="2">
    <oc r="R227" t="inlineStr">
      <is>
        <t>T2xx</t>
      </is>
    </oc>
    <nc r="R227" t="inlineStr">
      <is>
        <t>T205</t>
      </is>
    </nc>
  </rcc>
  <rcc rId="2451" sId="2">
    <oc r="R228" t="inlineStr">
      <is>
        <t>T2xx</t>
      </is>
    </oc>
    <nc r="R228" t="inlineStr">
      <is>
        <t>T205</t>
      </is>
    </nc>
  </rcc>
  <rcc rId="2452" sId="2">
    <oc r="R229" t="inlineStr">
      <is>
        <t>T2xx</t>
      </is>
    </oc>
    <nc r="R229" t="inlineStr">
      <is>
        <t>T205</t>
      </is>
    </nc>
  </rcc>
  <rcc rId="2453" sId="2">
    <oc r="R230" t="inlineStr">
      <is>
        <t>T2xx</t>
      </is>
    </oc>
    <nc r="R230" t="inlineStr">
      <is>
        <t>T205</t>
      </is>
    </nc>
  </rcc>
  <rcc rId="2454" sId="2">
    <oc r="R231" t="inlineStr">
      <is>
        <t>T2xx</t>
      </is>
    </oc>
    <nc r="R231" t="inlineStr">
      <is>
        <t>T205</t>
      </is>
    </nc>
  </rcc>
  <rcc rId="2455" sId="2">
    <oc r="R232" t="inlineStr">
      <is>
        <t>T2xx</t>
      </is>
    </oc>
    <nc r="R232" t="inlineStr">
      <is>
        <t>T205</t>
      </is>
    </nc>
  </rcc>
  <rcc rId="2456" sId="2">
    <oc r="R233" t="inlineStr">
      <is>
        <t>T2xx</t>
      </is>
    </oc>
    <nc r="R233" t="inlineStr">
      <is>
        <t>T205</t>
      </is>
    </nc>
  </rcc>
  <rcc rId="2457" sId="2">
    <oc r="R234" t="inlineStr">
      <is>
        <t>T2xx</t>
      </is>
    </oc>
    <nc r="R234" t="inlineStr">
      <is>
        <t>T206</t>
      </is>
    </nc>
  </rcc>
  <rcc rId="2458" sId="2">
    <oc r="R235" t="inlineStr">
      <is>
        <t>T2xx</t>
      </is>
    </oc>
    <nc r="R235" t="inlineStr">
      <is>
        <t>T206</t>
      </is>
    </nc>
  </rcc>
  <rcc rId="2459" sId="2">
    <oc r="R236" t="inlineStr">
      <is>
        <t>T2xx</t>
      </is>
    </oc>
    <nc r="R236" t="inlineStr">
      <is>
        <t>T206</t>
      </is>
    </nc>
  </rcc>
  <rcc rId="2460" sId="2">
    <oc r="R237" t="inlineStr">
      <is>
        <t>T2xx</t>
      </is>
    </oc>
    <nc r="R237" t="inlineStr">
      <is>
        <t>T206</t>
      </is>
    </nc>
  </rcc>
  <rcc rId="2461" sId="2">
    <oc r="R238" t="inlineStr">
      <is>
        <t>T2xx</t>
      </is>
    </oc>
    <nc r="R238" t="inlineStr">
      <is>
        <t>T206</t>
      </is>
    </nc>
  </rcc>
  <rcc rId="2462" sId="2">
    <oc r="R239" t="inlineStr">
      <is>
        <t>T2xx</t>
      </is>
    </oc>
    <nc r="R239" t="inlineStr">
      <is>
        <t>T206</t>
      </is>
    </nc>
  </rcc>
  <rcc rId="2463" sId="2">
    <oc r="R240" t="inlineStr">
      <is>
        <t>T2xx</t>
      </is>
    </oc>
    <nc r="R240" t="inlineStr">
      <is>
        <t>T206</t>
      </is>
    </nc>
  </rcc>
  <rcc rId="2464" sId="2">
    <oc r="R241" t="inlineStr">
      <is>
        <t>T2xx</t>
      </is>
    </oc>
    <nc r="R241" t="inlineStr">
      <is>
        <t>T206</t>
      </is>
    </nc>
  </rcc>
  <rcc rId="2465" sId="2">
    <oc r="R242" t="inlineStr">
      <is>
        <t>T2xx</t>
      </is>
    </oc>
    <nc r="R242" t="inlineStr">
      <is>
        <t>T206</t>
      </is>
    </nc>
  </rcc>
  <rcc rId="2466" sId="2">
    <oc r="R243" t="inlineStr">
      <is>
        <t>T2xx</t>
      </is>
    </oc>
    <nc r="R243" t="inlineStr">
      <is>
        <t>T206</t>
      </is>
    </nc>
  </rcc>
  <rcc rId="2467" sId="2">
    <oc r="R244" t="inlineStr">
      <is>
        <t>T2xx</t>
      </is>
    </oc>
    <nc r="R244" t="inlineStr">
      <is>
        <t>T206</t>
      </is>
    </nc>
  </rcc>
  <rcc rId="2468" sId="2">
    <oc r="R245" t="inlineStr">
      <is>
        <t>T2xx</t>
      </is>
    </oc>
    <nc r="R245" t="inlineStr">
      <is>
        <t>T206</t>
      </is>
    </nc>
  </rcc>
  <rcc rId="2469" sId="2">
    <oc r="R246" t="inlineStr">
      <is>
        <t>T2xx</t>
      </is>
    </oc>
    <nc r="R246" t="inlineStr">
      <is>
        <t>T206</t>
      </is>
    </nc>
  </rcc>
  <rcc rId="2470" sId="2">
    <oc r="R247" t="inlineStr">
      <is>
        <t>T2xx</t>
      </is>
    </oc>
    <nc r="R247" t="inlineStr">
      <is>
        <t>T206</t>
      </is>
    </nc>
  </rcc>
</revisions>
</file>

<file path=xl/revisions/revisionLog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71" sId="1">
    <oc r="AA252" t="inlineStr">
      <is>
        <t>Ready for review</t>
      </is>
    </oc>
    <nc r="AA252" t="inlineStr">
      <is>
        <t>Ready for PLC</t>
      </is>
    </nc>
  </rcc>
  <rcc rId="2472" sId="1" numFmtId="19">
    <nc r="AB252">
      <v>44008</v>
    </nc>
  </rcc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Merged_JOEM!$B$59:$AN$274</formula>
    <oldFormula>Merged_JOEM!$B$59:$AN$274</oldFormula>
  </rdn>
  <rcv guid="{7E0EA425-A420-4443-B9E0-CDF0AA9E5D09}" action="add"/>
</revisions>
</file>

<file path=xl/revisions/revisionLog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75" sId="1">
    <nc r="Z254">
      <v>10</v>
    </nc>
  </rcc>
  <rcv guid="{99BC1C51-34DC-4BF2-906C-1E31B6171D71}" action="delete"/>
  <rdn rId="0" localSheetId="1" customView="1" name="Z_99BC1C51_34DC_4BF2_906C_1E31B6171D71_.wvu.FilterData" hidden="1" oldHidden="1">
    <formula>Merged_COEM!$A$59:$AN$316</formula>
    <oldFormula>Merged_COEM!$A$59:$AN$316</oldFormula>
  </rdn>
  <rdn rId="0" localSheetId="2" customView="1" name="Z_99BC1C51_34DC_4BF2_906C_1E31B6171D71_.wvu.FilterData" hidden="1" oldHidden="1">
    <formula>Merged_JOEM!$B$59:$AN$274</formula>
    <oldFormula>Merged_JOEM!$B$59:$AN$274</oldFormula>
  </rdn>
  <rcv guid="{99BC1C51-34DC-4BF2-906C-1E31B6171D71}" action="add"/>
</revisions>
</file>

<file path=xl/revisions/revisionLog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78" sId="2">
    <nc r="N234" t="inlineStr">
      <is>
        <t>PSA_CarbonB3_EMP2V3_Retrofit_AscetDB</t>
      </is>
    </nc>
  </rcc>
  <rcc rId="2479" sId="2">
    <nc r="N235" t="inlineStr">
      <is>
        <t>PSA_CarbonB3_EMP2V3_Retrofit_AscetDB</t>
      </is>
    </nc>
  </rcc>
  <rcc rId="2480" sId="2">
    <nc r="N236" t="inlineStr">
      <is>
        <t>PSA_CarbonB3_EMP2V3_Retrofit_AscetDB</t>
      </is>
    </nc>
  </rcc>
  <rcc rId="2481" sId="2">
    <nc r="N237" t="inlineStr">
      <is>
        <t>PSA_CarbonB3_EMP2V3_Retrofit_AscetDB</t>
      </is>
    </nc>
  </rcc>
  <rcc rId="2482" sId="2">
    <nc r="N238" t="inlineStr">
      <is>
        <t>PSA_CarbonB3_EMP2V3_Retrofit_AscetDB</t>
      </is>
    </nc>
  </rcc>
  <rcc rId="2483" sId="2">
    <nc r="N239" t="inlineStr">
      <is>
        <t>PSA_CarbonB3_EMP2V3_Retrofit_AscetDB</t>
      </is>
    </nc>
  </rcc>
  <rcc rId="2484" sId="2">
    <nc r="N240" t="inlineStr">
      <is>
        <t>PSA_CarbonB3_EMP2V3_Retrofit_AscetDB</t>
      </is>
    </nc>
  </rcc>
  <rcc rId="2485" sId="2">
    <nc r="N241" t="inlineStr">
      <is>
        <t>PSA_CarbonB3_EMP2V3_Retrofit_AscetDB</t>
      </is>
    </nc>
  </rcc>
  <rcc rId="2486" sId="2">
    <nc r="N242" t="inlineStr">
      <is>
        <t>PSA_CarbonB3_EMP2V3_Retrofit_AscetDB</t>
      </is>
    </nc>
  </rcc>
  <rcc rId="2487" sId="2">
    <nc r="N243" t="inlineStr">
      <is>
        <t>PSA_CarbonB3_EMP2V3_Retrofit_AscetDB</t>
      </is>
    </nc>
  </rcc>
  <rcc rId="2488" sId="2">
    <nc r="N244" t="inlineStr">
      <is>
        <t>PSA_CarbonB3_EMP2V3_Retrofit_AscetDB</t>
      </is>
    </nc>
  </rcc>
  <rcc rId="2489" sId="2">
    <nc r="N245" t="inlineStr">
      <is>
        <t>PSA_CarbonB3_EMP2V3_Retrofit_AscetDB</t>
      </is>
    </nc>
  </rcc>
  <rcc rId="2490" sId="2">
    <nc r="N246" t="inlineStr">
      <is>
        <t>PSA_CarbonB3_EMP2V3_Retrofit_AscetDB</t>
      </is>
    </nc>
  </rcc>
  <rcc rId="2491" sId="2">
    <nc r="N247" t="inlineStr">
      <is>
        <t>PSA_CarbonB3_EMP2V3_Retrofit_AscetDB</t>
      </is>
    </nc>
  </rcc>
  <rcc rId="2492" sId="2">
    <nc r="N233" t="inlineStr">
      <is>
        <t>PSA_Gen9_3_CarbonB3_PHEVv1_AscetDB</t>
      </is>
    </nc>
  </rcc>
  <rcc rId="2493" sId="2">
    <nc r="N159" t="inlineStr">
      <is>
        <t>PSA_Gen9_3_CarbonB3_PHEVv1_AscetDB</t>
      </is>
    </nc>
  </rcc>
  <rcc rId="2494" sId="2">
    <nc r="N160" t="inlineStr">
      <is>
        <t>PSA_Gen9_3_CarbonB3_PHEVv1_AscetDB</t>
      </is>
    </nc>
  </rcc>
  <rcc rId="2495" sId="2">
    <nc r="N161" t="inlineStr">
      <is>
        <t>PSA_Gen9_3_CarbonB3_PHEVv1_AscetDB</t>
      </is>
    </nc>
  </rcc>
  <rcc rId="2496" sId="2">
    <nc r="N162" t="inlineStr">
      <is>
        <t>PSA_Gen9_3_CarbonB3_PHEVv1_AscetDB</t>
      </is>
    </nc>
  </rcc>
  <rcc rId="2497" sId="2">
    <nc r="N163" t="inlineStr">
      <is>
        <t>PSA_Gen9_3_CarbonB3_PHEVv1_AscetDB</t>
      </is>
    </nc>
  </rcc>
  <rcc rId="2498" sId="2">
    <nc r="N164" t="inlineStr">
      <is>
        <t>PSA_Gen9_3_CarbonB3_PHEVv1_AscetDB</t>
      </is>
    </nc>
  </rcc>
  <rcc rId="2499" sId="2">
    <nc r="N165" t="inlineStr">
      <is>
        <t>PSA_Gen9_3_CarbonB3_PHEVv1_AscetDB</t>
      </is>
    </nc>
  </rcc>
  <rcc rId="2500" sId="2">
    <nc r="N166" t="inlineStr">
      <is>
        <t>PSA_Gen9_3_CarbonB3_PHEVv1_AscetDB</t>
      </is>
    </nc>
  </rcc>
  <rcc rId="2501" sId="2">
    <nc r="N167" t="inlineStr">
      <is>
        <t>PSA_Gen9_3_CarbonB3_PHEVv1_AscetDB</t>
      </is>
    </nc>
  </rcc>
  <rcc rId="2502" sId="2">
    <nc r="N168" t="inlineStr">
      <is>
        <t>PSA_Gen9_3_CarbonB3_PHEVv1_AscetDB</t>
      </is>
    </nc>
  </rcc>
  <rcc rId="2503" sId="2">
    <nc r="N169" t="inlineStr">
      <is>
        <t>PSA_Gen9_3_CarbonB3_PHEVv1_AscetDB</t>
      </is>
    </nc>
  </rcc>
  <rcc rId="2504" sId="2">
    <nc r="N170" t="inlineStr">
      <is>
        <t>PSA_Gen9_3_CarbonB3_PHEVv1_AscetDB</t>
      </is>
    </nc>
  </rcc>
  <rcc rId="2505" sId="2">
    <nc r="N171" t="inlineStr">
      <is>
        <t>PSA_Gen9_3_CarbonB3_PHEVv1_AscetDB</t>
      </is>
    </nc>
  </rcc>
  <rcc rId="2506" sId="2">
    <nc r="N172" t="inlineStr">
      <is>
        <t>PSA_Gen9_3_CarbonB3_PHEVv1_AscetDB</t>
      </is>
    </nc>
  </rcc>
  <rcc rId="2507" sId="2">
    <nc r="N173" t="inlineStr">
      <is>
        <t>PSA_Gen9_3_CarbonB3_PHEVv1_AscetDB</t>
      </is>
    </nc>
  </rcc>
  <rcc rId="2508" sId="2">
    <nc r="N174" t="inlineStr">
      <is>
        <t>PSA_Gen9_3_CarbonB3_PHEVv1_AscetDB</t>
      </is>
    </nc>
  </rcc>
  <rcc rId="2509" sId="2">
    <nc r="N175" t="inlineStr">
      <is>
        <t>PSA_Gen9_3_CarbonB3_PHEVv1_AscetDB</t>
      </is>
    </nc>
  </rcc>
  <rcc rId="2510" sId="2">
    <nc r="N176" t="inlineStr">
      <is>
        <t>PSA_Gen9_3_CarbonB3_PHEVv1_AscetDB</t>
      </is>
    </nc>
  </rcc>
  <rcc rId="2511" sId="2">
    <nc r="N177" t="inlineStr">
      <is>
        <t>PSA_Gen9_3_CarbonB3_PHEVv1_AscetDB</t>
      </is>
    </nc>
  </rcc>
  <rcc rId="2512" sId="2">
    <nc r="N178" t="inlineStr">
      <is>
        <t>PSA_Gen9_3_CarbonB3_PHEVv1_AscetDB</t>
      </is>
    </nc>
  </rcc>
  <rcc rId="2513" sId="2">
    <nc r="N179" t="inlineStr">
      <is>
        <t>PSA_Gen9_3_CarbonB3_PHEVv1_AscetDB</t>
      </is>
    </nc>
  </rcc>
  <rcc rId="2514" sId="2">
    <nc r="N180" t="inlineStr">
      <is>
        <t>PSA_Gen9_3_CarbonB3_PHEVv1_AscetDB</t>
      </is>
    </nc>
  </rcc>
  <rcc rId="2515" sId="2">
    <nc r="N181" t="inlineStr">
      <is>
        <t>PSA_Gen9_3_CarbonB3_PHEVv1_AscetDB</t>
      </is>
    </nc>
  </rcc>
  <rcc rId="2516" sId="2">
    <nc r="N182" t="inlineStr">
      <is>
        <t>PSA_Gen9_3_CarbonB3_PHEVv1_AscetDB</t>
      </is>
    </nc>
  </rcc>
  <rcc rId="2517" sId="2">
    <nc r="N183" t="inlineStr">
      <is>
        <t>PSA_Gen9_3_CarbonB3_PHEVv1_AscetDB</t>
      </is>
    </nc>
  </rcc>
  <rcc rId="2518" sId="2">
    <nc r="N184" t="inlineStr">
      <is>
        <t>PSA_Gen9_3_CarbonB3_PHEVv1_AscetDB</t>
      </is>
    </nc>
  </rcc>
  <rcc rId="2519" sId="2">
    <nc r="N185" t="inlineStr">
      <is>
        <t>PSA_Gen9_3_CarbonB3_PHEVv1_AscetDB</t>
      </is>
    </nc>
  </rcc>
  <rcc rId="2520" sId="2">
    <nc r="N186" t="inlineStr">
      <is>
        <t>PSA_Gen9_3_CarbonB3_PHEVv1_AscetDB</t>
      </is>
    </nc>
  </rcc>
  <rcc rId="2521" sId="2">
    <nc r="N187" t="inlineStr">
      <is>
        <t>PSA_Gen9_3_CarbonB3_PHEVv1_AscetDB</t>
      </is>
    </nc>
  </rcc>
  <rcc rId="2522" sId="2">
    <nc r="N188" t="inlineStr">
      <is>
        <t>PSA_Gen9_3_CarbonB3_PHEVv1_AscetDB</t>
      </is>
    </nc>
  </rcc>
  <rcc rId="2523" sId="2">
    <nc r="N189" t="inlineStr">
      <is>
        <t>PSA_Gen9_3_CarbonB3_PHEVv1_AscetDB</t>
      </is>
    </nc>
  </rcc>
  <rcc rId="2524" sId="2">
    <nc r="N190" t="inlineStr">
      <is>
        <t>PSA_Gen9_3_CarbonB3_PHEVv1_AscetDB</t>
      </is>
    </nc>
  </rcc>
  <rcc rId="2525" sId="2">
    <nc r="N191" t="inlineStr">
      <is>
        <t>PSA_Gen9_3_CarbonB3_PHEVv1_AscetDB</t>
      </is>
    </nc>
  </rcc>
  <rcc rId="2526" sId="2">
    <nc r="N192" t="inlineStr">
      <is>
        <t>PSA_Gen9_3_CarbonB3_PHEVv1_AscetDB</t>
      </is>
    </nc>
  </rcc>
  <rcc rId="2527" sId="2">
    <nc r="N193" t="inlineStr">
      <is>
        <t>PSA_Gen9_3_CarbonB3_PHEVv1_AscetDB</t>
      </is>
    </nc>
  </rcc>
  <rcc rId="2528" sId="2">
    <nc r="N194" t="inlineStr">
      <is>
        <t>PSA_Gen9_3_CarbonB3_PHEVv1_AscetDB</t>
      </is>
    </nc>
  </rcc>
  <rcc rId="2529" sId="2">
    <nc r="N195" t="inlineStr">
      <is>
        <t>PSA_Gen9_3_CarbonB3_PHEVv1_AscetDB</t>
      </is>
    </nc>
  </rcc>
  <rcc rId="2530" sId="2">
    <nc r="N196" t="inlineStr">
      <is>
        <t>PSA_Gen9_3_CarbonB3_PHEVv1_AscetDB</t>
      </is>
    </nc>
  </rcc>
  <rcc rId="2531" sId="2">
    <nc r="N197" t="inlineStr">
      <is>
        <t>PSA_Gen9_3_CarbonB3_PHEVv1_AscetDB</t>
      </is>
    </nc>
  </rcc>
  <rcc rId="2532" sId="2">
    <nc r="N198" t="inlineStr">
      <is>
        <t>PSA_Gen9_3_CarbonB3_PHEVv1_AscetDB</t>
      </is>
    </nc>
  </rcc>
  <rcc rId="2533" sId="2">
    <nc r="N199" t="inlineStr">
      <is>
        <t>PSA_Gen9_3_CarbonB3_PHEVv1_AscetDB</t>
      </is>
    </nc>
  </rcc>
  <rcc rId="2534" sId="2">
    <nc r="N200" t="inlineStr">
      <is>
        <t>PSA_Gen9_3_CarbonB3_PHEVv1_AscetDB</t>
      </is>
    </nc>
  </rcc>
  <rcc rId="2535" sId="2">
    <nc r="N201" t="inlineStr">
      <is>
        <t>PSA_Gen9_3_CarbonB3_PHEVv1_AscetDB</t>
      </is>
    </nc>
  </rcc>
  <rcc rId="2536" sId="2">
    <nc r="N202" t="inlineStr">
      <is>
        <t>PSA_Gen9_3_CarbonB3_PHEVv1_AscetDB</t>
      </is>
    </nc>
  </rcc>
  <rcc rId="2537" sId="2">
    <nc r="N203" t="inlineStr">
      <is>
        <t>PSA_Gen9_3_CarbonB3_PHEVv1_AscetDB</t>
      </is>
    </nc>
  </rcc>
  <rcc rId="2538" sId="2">
    <nc r="N204" t="inlineStr">
      <is>
        <t>PSA_Gen9_3_CarbonB3_PHEVv1_AscetDB</t>
      </is>
    </nc>
  </rcc>
  <rcc rId="2539" sId="2">
    <nc r="N205" t="inlineStr">
      <is>
        <t>PSA_Gen9_3_CarbonB3_PHEVv1_AscetDB</t>
      </is>
    </nc>
  </rcc>
  <rcc rId="2540" sId="2">
    <nc r="N206" t="inlineStr">
      <is>
        <t>PSA_Gen9_3_CarbonB3_PHEVv1_AscetDB</t>
      </is>
    </nc>
  </rcc>
  <rcc rId="2541" sId="2">
    <nc r="N207" t="inlineStr">
      <is>
        <t>PSA_Gen9_3_CarbonB3_PHEVv1_AscetDB</t>
      </is>
    </nc>
  </rcc>
  <rcc rId="2542" sId="2">
    <nc r="N208" t="inlineStr">
      <is>
        <t>PSA_Gen9_3_CarbonB3_PHEVv1_AscetDB</t>
      </is>
    </nc>
  </rcc>
  <rcc rId="2543" sId="2">
    <nc r="N209" t="inlineStr">
      <is>
        <t>PSA_Gen9_3_CarbonB3_PHEVv1_AscetDB</t>
      </is>
    </nc>
  </rcc>
  <rcc rId="2544" sId="2">
    <nc r="N210" t="inlineStr">
      <is>
        <t>PSA_Gen9_3_CarbonB3_PHEVv1_AscetDB</t>
      </is>
    </nc>
  </rcc>
  <rcc rId="2545" sId="2">
    <nc r="N211" t="inlineStr">
      <is>
        <t>PSA_Gen9_3_CarbonB3_PHEVv1_AscetDB</t>
      </is>
    </nc>
  </rcc>
  <rcc rId="2546" sId="2">
    <nc r="N212" t="inlineStr">
      <is>
        <t>PSA_Gen9_3_CarbonB3_PHEVv1_AscetDB</t>
      </is>
    </nc>
  </rcc>
  <rcc rId="2547" sId="2">
    <nc r="N213" t="inlineStr">
      <is>
        <t>PSA_Gen9_3_CarbonB3_PHEVv1_AscetDB</t>
      </is>
    </nc>
  </rcc>
  <rcc rId="2548" sId="2">
    <nc r="N214" t="inlineStr">
      <is>
        <t>PSA_Gen9_3_CarbonB3_PHEVv1_AscetDB</t>
      </is>
    </nc>
  </rcc>
  <rcc rId="2549" sId="2">
    <nc r="N215" t="inlineStr">
      <is>
        <t>PSA_Gen9_3_CarbonB3_PHEVv1_AscetDB</t>
      </is>
    </nc>
  </rcc>
  <rcc rId="2550" sId="2">
    <nc r="N216" t="inlineStr">
      <is>
        <t>PSA_Gen9_3_CarbonB3_PHEVv1_AscetDB</t>
      </is>
    </nc>
  </rcc>
  <rcc rId="2551" sId="2">
    <nc r="N217" t="inlineStr">
      <is>
        <t>PSA_Gen9_3_CarbonB3_PHEVv1_AscetDB</t>
      </is>
    </nc>
  </rcc>
  <rcc rId="2552" sId="2">
    <nc r="N218" t="inlineStr">
      <is>
        <t>PSA_Gen9_3_CarbonB3_PHEVv1_AscetDB</t>
      </is>
    </nc>
  </rcc>
  <rcc rId="2553" sId="2">
    <nc r="N219" t="inlineStr">
      <is>
        <t>PSA_Gen9_3_CarbonB3_PHEVv1_AscetDB</t>
      </is>
    </nc>
  </rcc>
  <rcc rId="2554" sId="2">
    <nc r="N220" t="inlineStr">
      <is>
        <t>PSA_Gen9_3_CarbonB3_PHEVv1_AscetDB</t>
      </is>
    </nc>
  </rcc>
  <rcc rId="2555" sId="2">
    <nc r="N221" t="inlineStr">
      <is>
        <t>PSA_Gen9_3_CarbonB3_PHEVv1_AscetDB</t>
      </is>
    </nc>
  </rcc>
  <rcc rId="2556" sId="2">
    <nc r="N222" t="inlineStr">
      <is>
        <t>PSA_Gen9_3_CarbonB3_PHEVv1_AscetDB</t>
      </is>
    </nc>
  </rcc>
  <rcc rId="2557" sId="2">
    <nc r="N223" t="inlineStr">
      <is>
        <t>PSA_Gen9_3_CarbonB3_PHEVv1_AscetDB</t>
      </is>
    </nc>
  </rcc>
  <rcc rId="2558" sId="2">
    <nc r="N224" t="inlineStr">
      <is>
        <t>PSA_Gen9_3_CarbonB3_PHEVv1_AscetDB</t>
      </is>
    </nc>
  </rcc>
  <rcc rId="2559" sId="2">
    <nc r="N225" t="inlineStr">
      <is>
        <t>PSA_Gen9_3_CarbonB3_PHEVv1_AscetDB</t>
      </is>
    </nc>
  </rcc>
  <rcc rId="2560" sId="2">
    <nc r="N226" t="inlineStr">
      <is>
        <t>PSA_Gen9_3_CarbonB3_PHEVv1_AscetDB</t>
      </is>
    </nc>
  </rcc>
  <rcc rId="2561" sId="2">
    <nc r="N227" t="inlineStr">
      <is>
        <t>PSA_Gen9_3_CarbonB3_PHEVv1_AscetDB</t>
      </is>
    </nc>
  </rcc>
  <rcc rId="2562" sId="2">
    <nc r="N228" t="inlineStr">
      <is>
        <t>PSA_Gen9_3_CarbonB3_PHEVv1_AscetDB</t>
      </is>
    </nc>
  </rcc>
  <rcc rId="2563" sId="2">
    <nc r="N229" t="inlineStr">
      <is>
        <t>PSA_Gen9_3_CarbonB3_PHEVv1_AscetDB</t>
      </is>
    </nc>
  </rcc>
  <rcc rId="2564" sId="2">
    <nc r="N230" t="inlineStr">
      <is>
        <t>PSA_Gen9_3_CarbonB3_PHEVv1_AscetDB</t>
      </is>
    </nc>
  </rcc>
  <rcc rId="2565" sId="2">
    <nc r="N231" t="inlineStr">
      <is>
        <t>PSA_Gen9_3_CarbonB3_PHEVv1_AscetDB</t>
      </is>
    </nc>
  </rcc>
  <rcc rId="2566" sId="2">
    <nc r="N232" t="inlineStr">
      <is>
        <t>PSA_Gen9_3_CarbonB3_PHEVv1_AscetDB</t>
      </is>
    </nc>
  </rcc>
</revisions>
</file>

<file path=xl/revisions/revisionLog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67" sId="2">
    <nc r="X174">
      <v>39</v>
    </nc>
  </rcc>
  <rcc rId="2568" sId="2">
    <nc r="X175">
      <v>32.5</v>
    </nc>
  </rcc>
  <rcc rId="2569" sId="2">
    <nc r="X176">
      <v>71.5</v>
    </nc>
  </rcc>
  <rcc rId="2570" sId="2">
    <nc r="X177">
      <v>32.5</v>
    </nc>
  </rcc>
  <rcc rId="2571" sId="2">
    <nc r="X178">
      <v>49.4</v>
    </nc>
  </rcc>
  <rcc rId="2572" sId="2">
    <nc r="X179">
      <v>32.5</v>
    </nc>
  </rcc>
  <rcc rId="2573" sId="2">
    <nc r="X180">
      <v>49.4</v>
    </nc>
  </rcc>
  <rcc rId="2574" sId="2">
    <nc r="X181">
      <v>32.5</v>
    </nc>
  </rcc>
  <rcc rId="2575" sId="2">
    <nc r="X182">
      <v>45.5</v>
    </nc>
  </rcc>
  <rcc rId="2576" sId="2">
    <nc r="X183">
      <v>35.1</v>
    </nc>
  </rcc>
  <rcc rId="2577" sId="2">
    <nc r="X184">
      <v>32.5</v>
    </nc>
  </rcc>
  <rcc rId="2578" sId="2">
    <nc r="X185">
      <v>32.5</v>
    </nc>
  </rcc>
  <rcc rId="2579" sId="2">
    <nc r="X186">
      <v>35.1</v>
    </nc>
  </rcc>
  <rcc rId="2580" sId="2">
    <nc r="X187">
      <v>32.5</v>
    </nc>
  </rcc>
  <rcv guid="{D33AC7AF-C8AB-4CE9-94C7-9237011A5FC3}" action="delete"/>
  <rdn rId="0" localSheetId="1" customView="1" name="Z_D33AC7AF_C8AB_4CE9_94C7_9237011A5FC3_.wvu.FilterData" hidden="1" oldHidden="1">
    <formula>Merged_COEM!$B$59:$AN$316</formula>
    <oldFormula>Merged_COEM!$B$59:$AN$316</oldFormula>
  </rdn>
  <rdn rId="0" localSheetId="2" customView="1" name="Z_D33AC7AF_C8AB_4CE9_94C7_9237011A5FC3_.wvu.FilterData" hidden="1" oldHidden="1">
    <formula>Merged_JOEM!$B$59:$AN$274</formula>
    <oldFormula>Merged_JOEM!$B$59:$AN$274</oldFormula>
  </rdn>
  <rcv guid="{D33AC7AF-C8AB-4CE9-94C7-9237011A5FC3}" action="add"/>
</revisions>
</file>

<file path=xl/revisions/revisionLog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83" sId="2">
    <nc r="Z174">
      <v>1.5</v>
    </nc>
  </rcc>
  <rcc rId="2584" sId="2">
    <nc r="Z175">
      <v>1.5</v>
    </nc>
  </rcc>
  <rcc rId="2585" sId="2">
    <nc r="Z176">
      <v>3</v>
    </nc>
  </rcc>
  <rcc rId="2586" sId="2">
    <nc r="Z177">
      <v>1.5</v>
    </nc>
  </rcc>
  <rcc rId="2587" sId="2">
    <nc r="Z178">
      <v>2.5</v>
    </nc>
  </rcc>
  <rcc rId="2588" sId="2">
    <nc r="Z179">
      <v>1.5</v>
    </nc>
  </rcc>
  <rcc rId="2589" sId="2">
    <nc r="Z180">
      <v>2.5</v>
    </nc>
  </rcc>
  <rcc rId="2590" sId="2">
    <nc r="Z181">
      <v>1.5</v>
    </nc>
  </rcc>
  <rcc rId="2591" sId="2">
    <nc r="Z182">
      <v>1.5</v>
    </nc>
  </rcc>
  <rcc rId="2592" sId="2">
    <nc r="Z183">
      <v>1.5</v>
    </nc>
  </rcc>
  <rcc rId="2593" sId="2">
    <nc r="Z184">
      <v>1.5</v>
    </nc>
  </rcc>
  <rcc rId="2594" sId="2">
    <nc r="Z185">
      <v>1.5</v>
    </nc>
  </rcc>
  <rcc rId="2595" sId="2">
    <nc r="Z186">
      <v>1.5</v>
    </nc>
  </rcc>
  <rcc rId="2596" sId="2">
    <nc r="Z187">
      <v>1.5</v>
    </nc>
  </rcc>
</revisions>
</file>

<file path=xl/revisions/revisionLog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02">
    <dxf>
      <fill>
        <patternFill patternType="solid">
          <bgColor rgb="FFFFFF00"/>
        </patternFill>
      </fill>
    </dxf>
  </rfmt>
  <rfmt sheetId="2" sqref="I199">
    <dxf>
      <fill>
        <patternFill patternType="solid">
          <bgColor rgb="FFFFFF00"/>
        </patternFill>
      </fill>
    </dxf>
  </rfmt>
</revisions>
</file>

<file path=xl/revisions/revisionLog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97" sId="1">
    <oc r="AA254" t="inlineStr">
      <is>
        <t>Ready for review</t>
      </is>
    </oc>
    <nc r="AA254" t="inlineStr">
      <is>
        <t>Ready for PLC</t>
      </is>
    </nc>
  </rcc>
  <rcc rId="2598" sId="1" numFmtId="19">
    <nc r="AB254">
      <v>44011</v>
    </nc>
  </rcc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Merged_JOEM!$B$59:$AN$247</formula>
    <oldFormula>Merged_JOEM!$B$59:$AN$274</oldFormula>
  </rdn>
  <rcv guid="{7E0EA425-A420-4443-B9E0-CDF0AA9E5D09}" action="add"/>
</revisions>
</file>

<file path=xl/revisions/revisionLog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01" sId="2">
    <oc r="Y279">
      <v>233.76</v>
    </oc>
    <nc r="Y279"/>
  </rcc>
  <rcc rId="2602" sId="2">
    <oc r="AA279">
      <f>Y279/7</f>
    </oc>
    <nc r="AA279"/>
  </rcc>
  <rcc rId="2603" sId="2">
    <oc r="AB279">
      <f>AA279*0.8</f>
    </oc>
    <nc r="AB279"/>
  </rcc>
</revisions>
</file>

<file path=xl/revisions/revisionLog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04" sId="1">
    <oc r="W283">
      <f>V283</f>
    </oc>
    <nc r="W283">
      <v>88</v>
    </nc>
  </rcc>
  <rfmt sheetId="1" sqref="W283">
    <dxf>
      <fill>
        <patternFill patternType="solid">
          <bgColor rgb="FFFF0000"/>
        </patternFill>
      </fill>
    </dxf>
  </rfmt>
  <rcc rId="2605" sId="1">
    <nc r="X283">
      <f>W283</f>
    </nc>
  </rcc>
  <rcc rId="2606" sId="1">
    <nc r="Z283">
      <v>1.5</v>
    </nc>
  </rcc>
  <rcc rId="2607" sId="1">
    <nc r="AA283" t="inlineStr">
      <is>
        <t>Ready for review</t>
      </is>
    </nc>
  </rcc>
  <rcc rId="2608" sId="1" numFmtId="19">
    <nc r="AE283">
      <v>44011</v>
    </nc>
  </rcc>
  <rcc rId="2609" sId="1" numFmtId="19">
    <nc r="AF283">
      <v>44011</v>
    </nc>
  </rcc>
  <rcc rId="2610" sId="1">
    <nc r="AG283" t="inlineStr">
      <is>
        <t>OK</t>
      </is>
    </nc>
  </rcc>
  <rcc rId="2611" sId="1" numFmtId="14">
    <nc r="AH283">
      <v>1</v>
    </nc>
  </rcc>
  <rcc rId="2612" sId="1" numFmtId="14">
    <nc r="AI283">
      <v>1</v>
    </nc>
  </rcc>
  <rcc rId="2613" sId="1" numFmtId="14">
    <nc r="AJ283">
      <v>1</v>
    </nc>
  </rcc>
  <rcc rId="2614" sId="1">
    <nc r="AK283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Merged_COEM!$A$59:$AN$316</formula>
    <oldFormula>Merged_COEM!$A$59:$AN$316</oldFormula>
  </rdn>
  <rdn rId="0" localSheetId="2" customView="1" name="Z_4E06BDBF_2CED_473B_850B_2A6C7311FF41_.wvu.FilterData" hidden="1" oldHidden="1">
    <formula>Merged_JOEM!$B$59:$AN$274</formula>
    <oldFormula>Merged_JOEM!$B$59:$AN$274</oldFormula>
  </rdn>
  <rcv guid="{4E06BDBF-2CED-473B-850B-2A6C7311FF41}" action="add"/>
</revisions>
</file>

<file path=xl/revisions/revisionLog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17" sId="2" numFmtId="14">
    <nc r="AH202">
      <v>0.81799999999999995</v>
    </nc>
  </rcc>
  <rcc rId="2618" sId="2" numFmtId="14">
    <nc r="AI202">
      <v>0.81799999999999995</v>
    </nc>
  </rcc>
  <rcc rId="2619" sId="2" numFmtId="14">
    <nc r="AJ202">
      <v>1</v>
    </nc>
  </rcc>
  <rcc rId="2620" sId="2" xfDxf="1" dxf="1" quotePrefix="1">
    <nc r="AL202" t="inlineStr">
      <is>
        <t>cannot cover full C0/C1 because of Param1D at line 8, 13</t>
      </is>
    </nc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v guid="{336B6883-2145-4B58-921E-CEC7185A847E}" action="delete"/>
  <rdn rId="0" localSheetId="1" customView="1" name="Z_336B6883_2145_4B58_921E_CEC7185A847E_.wvu.FilterData" hidden="1" oldHidden="1">
    <formula>Merged_COEM!$P$59:$P$317</formula>
    <oldFormula>Merged_COEM!$P$59:$P$317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23" sId="1">
    <nc r="AK284" t="inlineStr">
      <is>
        <t>OPL</t>
      </is>
    </nc>
  </rcc>
  <rfmt sheetId="1" sqref="AL284" start="0" length="0">
    <dxf>
      <alignment horizontal="general" vertical="bottom" readingOrder="0"/>
      <border outline="0">
        <left/>
        <right/>
        <top/>
        <bottom/>
      </border>
    </dxf>
  </rfmt>
  <rfmt sheetId="1" xfDxf="1" sqref="AL284" start="0" length="0">
    <dxf>
      <font>
        <sz val="10"/>
        <name val="Arial"/>
        <scheme val="none"/>
      </font>
      <alignment vertical="center" readingOrder="0"/>
    </dxf>
  </rfmt>
  <rcc rId="2624" sId="1" numFmtId="14">
    <nc r="AH284">
      <v>0.68</v>
    </nc>
  </rcc>
  <rcc rId="2625" sId="1" numFmtId="14">
    <nc r="AI284">
      <v>0.6</v>
    </nc>
  </rcc>
  <rcc rId="2626" sId="1" numFmtId="14">
    <nc r="AJ284">
      <v>1</v>
    </nc>
  </rcc>
  <rcc rId="2627" sId="1" odxf="1" dxf="1" quotePrefix="1">
    <oc r="AL284" t="inlineStr">
      <is>
        <t>-</t>
      </is>
    </oc>
    <nc r="AL284" t="inlineStr">
      <is>
        <t>Can't cover function rba_Bmgr_main because it have a forever loop at line#53.</t>
      </is>
    </nc>
    <n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v guid="{4E06BDBF-2CED-473B-850B-2A6C7311FF41}" action="delete"/>
  <rdn rId="0" localSheetId="1" customView="1" name="Z_4E06BDBF_2CED_473B_850B_2A6C7311FF41_.wvu.FilterData" hidden="1" oldHidden="1">
    <formula>Merged_COEM!$A$59:$AN$316</formula>
    <oldFormula>Merged_COEM!$A$59:$AN$316</oldFormula>
  </rdn>
  <rdn rId="0" localSheetId="2" customView="1" name="Z_4E06BDBF_2CED_473B_850B_2A6C7311FF41_.wvu.FilterData" hidden="1" oldHidden="1">
    <formula>Merged_JOEM!$B$59:$AN$274</formula>
    <oldFormula>Merged_JOEM!$B$59:$AN$274</oldFormula>
  </rdn>
  <rcv guid="{4E06BDBF-2CED-473B-850B-2A6C7311FF41}" action="add"/>
</revisions>
</file>

<file path=xl/revisions/revisionLog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30" sId="1" numFmtId="19">
    <nc r="AE284">
      <v>44011</v>
    </nc>
  </rcc>
  <rcc rId="2631" sId="1" numFmtId="19">
    <nc r="AF284">
      <v>44011</v>
    </nc>
  </rcc>
  <rcc rId="2632" sId="1">
    <nc r="AG284" t="inlineStr">
      <is>
        <t>NG</t>
      </is>
    </nc>
  </rcc>
  <rcc rId="2633" sId="1">
    <nc r="X284">
      <f>W284</f>
    </nc>
  </rcc>
  <rcc rId="2634" sId="1">
    <nc r="Z284">
      <v>1.7</v>
    </nc>
  </rcc>
  <rcc rId="2635" sId="1">
    <nc r="AA284" t="inlineStr">
      <is>
        <t>Ready for review</t>
      </is>
    </nc>
  </rcc>
  <rcv guid="{4E06BDBF-2CED-473B-850B-2A6C7311FF41}" action="delete"/>
  <rdn rId="0" localSheetId="1" customView="1" name="Z_4E06BDBF_2CED_473B_850B_2A6C7311FF41_.wvu.FilterData" hidden="1" oldHidden="1">
    <formula>Merged_COEM!$A$59:$AN$316</formula>
    <oldFormula>Merged_COEM!$A$59:$AN$316</oldFormula>
  </rdn>
  <rdn rId="0" localSheetId="2" customView="1" name="Z_4E06BDBF_2CED_473B_850B_2A6C7311FF41_.wvu.FilterData" hidden="1" oldHidden="1">
    <formula>Merged_JOEM!$B$59:$AN$274</formula>
    <oldFormula>Merged_JOEM!$B$59:$AN$274</oldFormula>
  </rdn>
  <rcv guid="{4E06BDBF-2CED-473B-850B-2A6C7311FF41}" action="add"/>
</revisions>
</file>

<file path=xl/revisions/revisionLog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38" sId="1">
    <nc r="X265">
      <f>W265</f>
    </nc>
  </rcc>
  <rcc rId="2639" sId="1">
    <nc r="Z265">
      <v>1</v>
    </nc>
  </rcc>
  <rcc rId="2640" sId="1">
    <nc r="AA265" t="inlineStr">
      <is>
        <t>Ready for review</t>
      </is>
    </nc>
  </rcc>
  <rcc rId="2641" sId="1" numFmtId="19">
    <nc r="AE265">
      <v>44011</v>
    </nc>
  </rcc>
  <rcc rId="2642" sId="1" numFmtId="19">
    <nc r="AF265">
      <v>44011</v>
    </nc>
  </rcc>
  <rcc rId="2643" sId="1">
    <nc r="AG265" t="inlineStr">
      <is>
        <t>OK</t>
      </is>
    </nc>
  </rcc>
  <rcc rId="2644" sId="1" numFmtId="14">
    <nc r="AH265">
      <v>1</v>
    </nc>
  </rcc>
  <rcc rId="2645" sId="1" numFmtId="14">
    <nc r="AI265">
      <v>1</v>
    </nc>
  </rcc>
  <rcc rId="2646" sId="1" numFmtId="14">
    <nc r="AJ265">
      <v>1</v>
    </nc>
  </rcc>
  <rcc rId="2647" sId="1">
    <nc r="AK265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Merged_COEM!$A$59:$AN$316</formula>
    <oldFormula>Merged_COEM!$A$59:$AN$316</oldFormula>
  </rdn>
  <rdn rId="0" localSheetId="2" customView="1" name="Z_60D2C030_4E31_4E07_8E1C_44D2EE84B177_.wvu.FilterData" hidden="1" oldHidden="1">
    <formula>Merged_JOEM!$B$59:$AN$274</formula>
    <oldFormula>Merged_JOEM!$B$59:$AN$274</oldFormula>
  </rdn>
  <rcv guid="{60D2C030-4E31-4E07-8E1C-44D2EE84B177}" action="add"/>
</revisions>
</file>

<file path=xl/revisions/revisionLog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50" sId="1">
    <oc r="W256">
      <f>V256</f>
    </oc>
    <nc r="W256">
      <v>45</v>
    </nc>
  </rcc>
  <rcc rId="2651" sId="1">
    <oc r="K256" t="inlineStr">
      <is>
        <t>Test: Auto; Cmt: Auto</t>
      </is>
    </oc>
    <nc r="K256" t="inlineStr">
      <is>
        <t>Test: Manual; Cmt: Auto</t>
      </is>
    </nc>
  </rcc>
  <rcc rId="2652" sId="1">
    <nc r="X256">
      <f>W256</f>
    </nc>
  </rcc>
  <rfmt sheetId="1" sqref="W256">
    <dxf>
      <fill>
        <patternFill patternType="solid">
          <bgColor rgb="FFFFFF00"/>
        </patternFill>
      </fill>
    </dxf>
  </rfmt>
  <rcc rId="2653" sId="1" numFmtId="19">
    <nc r="AE256">
      <v>44011</v>
    </nc>
  </rcc>
  <rcc rId="2654" sId="1" numFmtId="19">
    <nc r="AF256">
      <v>44011</v>
    </nc>
  </rcc>
  <rcc rId="2655" sId="1">
    <nc r="AG256" t="inlineStr">
      <is>
        <t>OK</t>
      </is>
    </nc>
  </rcc>
  <rcc rId="2656" sId="1" numFmtId="14">
    <nc r="AH256">
      <v>1</v>
    </nc>
  </rcc>
  <rcc rId="2657" sId="1" numFmtId="14">
    <nc r="AI256">
      <v>1</v>
    </nc>
  </rcc>
  <rcc rId="2658" sId="1" numFmtId="14">
    <nc r="AJ256">
      <v>1</v>
    </nc>
  </rcc>
  <rcv guid="{89C03E1E-B6A8-49A1-B29C-5DC4FAB2FBC6}" action="delete"/>
  <rdn rId="0" localSheetId="1" customView="1" name="Z_89C03E1E_B6A8_49A1_B29C_5DC4FAB2FBC6_.wvu.FilterData" hidden="1" oldHidden="1">
    <formula>Merged_COEM!$A$59:$AN$316</formula>
    <oldFormula>Merged_COEM!$A$59:$AN$316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61" sId="2" numFmtId="19">
    <nc r="AE174">
      <v>44011</v>
    </nc>
  </rcc>
  <rcc rId="2662" sId="2" numFmtId="19">
    <nc r="AF174">
      <v>44011</v>
    </nc>
  </rcc>
  <rcc rId="2663" sId="2">
    <nc r="AG174" t="inlineStr">
      <is>
        <t>OK</t>
      </is>
    </nc>
  </rcc>
  <rcc rId="2664" sId="2" numFmtId="14">
    <nc r="AH174">
      <v>1</v>
    </nc>
  </rcc>
  <rcc rId="2665" sId="2" numFmtId="14">
    <nc r="AI174">
      <v>1</v>
    </nc>
  </rcc>
  <rcc rId="2666" sId="2" numFmtId="14">
    <nc r="AJ174">
      <v>1</v>
    </nc>
  </rcc>
  <rcc rId="2667" sId="2" quotePrefix="1">
    <nc r="AK174" t="inlineStr">
      <is>
        <t>None</t>
      </is>
    </nc>
  </rcc>
  <rcv guid="{D33AC7AF-C8AB-4CE9-94C7-9237011A5FC3}" action="delete"/>
  <rdn rId="0" localSheetId="1" customView="1" name="Z_D33AC7AF_C8AB_4CE9_94C7_9237011A5FC3_.wvu.FilterData" hidden="1" oldHidden="1">
    <formula>Merged_COEM!$B$59:$AN$316</formula>
    <oldFormula>Merged_COEM!$B$59:$AN$316</oldFormula>
  </rdn>
  <rdn rId="0" localSheetId="2" customView="1" name="Z_D33AC7AF_C8AB_4CE9_94C7_9237011A5FC3_.wvu.FilterData" hidden="1" oldHidden="1">
    <formula>Merged_JOEM!$B$59:$AN$274</formula>
    <oldFormula>Merged_JOEM!$B$59:$AN$274</oldFormula>
  </rdn>
  <rcv guid="{D33AC7AF-C8AB-4CE9-94C7-9237011A5FC3}" action="add"/>
</revisions>
</file>

<file path=xl/revisions/revisionLog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D33AC7AF-C8AB-4CE9-94C7-9237011A5FC3}" action="delete"/>
  <rdn rId="0" localSheetId="1" customView="1" name="Z_D33AC7AF_C8AB_4CE9_94C7_9237011A5FC3_.wvu.FilterData" hidden="1" oldHidden="1">
    <formula>Merged_COEM!$B$59:$AN$316</formula>
    <oldFormula>Merged_COEM!$B$59:$AN$316</oldFormula>
  </rdn>
  <rdn rId="0" localSheetId="2" customView="1" name="Z_D33AC7AF_C8AB_4CE9_94C7_9237011A5FC3_.wvu.FilterData" hidden="1" oldHidden="1">
    <formula>Merged_JOEM!$B$59:$AN$274</formula>
    <oldFormula>Merged_JOEM!$B$59:$AN$274</oldFormula>
  </rdn>
  <rcv guid="{D33AC7AF-C8AB-4CE9-94C7-9237011A5FC3}" action="add"/>
</revisions>
</file>

<file path=xl/revisions/revisionLog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72" sId="2">
    <oc r="S240" t="inlineStr">
      <is>
        <t>hau.nguyen-tai</t>
      </is>
    </oc>
    <nc r="S240" t="inlineStr">
      <is>
        <t>khang.duong-chi</t>
      </is>
    </nc>
  </rcc>
  <rcv guid="{A2E8CE38-D15E-4374-89B2-69D9421C4465}" action="delete"/>
  <rdn rId="0" localSheetId="1" customView="1" name="Z_A2E8CE38_D15E_4374_89B2_69D9421C4465_.wvu.FilterData" hidden="1" oldHidden="1">
    <formula>Merged_COEM!$B$59:$AN$316</formula>
    <oldFormula>Merged_COEM!$B$59:$AN$316</oldFormula>
  </rdn>
  <rdn rId="0" localSheetId="2" customView="1" name="Z_A2E8CE38_D15E_4374_89B2_69D9421C4465_.wvu.FilterData" hidden="1" oldHidden="1">
    <formula>Merged_JOEM!$B$59:$AN$247</formula>
    <oldFormula>Merged_JOEM!$B$59:$AN$158</oldFormula>
  </rdn>
  <rcv guid="{A2E8CE38-D15E-4374-89B2-69D9421C4465}" action="add"/>
</revisions>
</file>

<file path=xl/revisions/revisionLog1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75" sId="2" numFmtId="19">
    <nc r="AE175">
      <v>44011</v>
    </nc>
  </rcc>
  <rcc rId="2676" sId="2" numFmtId="19">
    <nc r="AF175">
      <v>44011</v>
    </nc>
  </rcc>
  <rcc rId="2677" sId="2">
    <nc r="AG175" t="inlineStr">
      <is>
        <t>OK</t>
      </is>
    </nc>
  </rcc>
  <rcc rId="2678" sId="2" numFmtId="14">
    <nc r="AH175">
      <v>1</v>
    </nc>
  </rcc>
  <rcc rId="2679" sId="2" numFmtId="14">
    <nc r="AI175">
      <v>1</v>
    </nc>
  </rcc>
  <rcc rId="2680" sId="2" quotePrefix="1">
    <nc r="AK175" t="inlineStr">
      <is>
        <t>None</t>
      </is>
    </nc>
  </rcc>
  <rcc rId="2681" sId="2" numFmtId="14">
    <nc r="AJ175" t="inlineStr">
      <is>
        <t>NA</t>
      </is>
    </nc>
  </rcc>
</revisions>
</file>

<file path=xl/revisions/revisionLog1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82" sId="2" xfDxf="1" dxf="1" quotePrefix="1">
    <nc r="AL199" t="inlineStr">
      <is>
        <t>'cannot cover full C0/C1 because of Param1D at line 10, 23,36</t>
      </is>
    </nc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2683" sId="2" numFmtId="14">
    <nc r="AH199">
      <v>0.9</v>
    </nc>
  </rcc>
  <rcc rId="2684" sId="2" numFmtId="14">
    <nc r="AI199">
      <v>0.9</v>
    </nc>
  </rcc>
  <rcc rId="2685" sId="2" numFmtId="14">
    <nc r="AJ199">
      <v>1</v>
    </nc>
  </rcc>
  <rcv guid="{336B6883-2145-4B58-921E-CEC7185A847E}" action="delete"/>
  <rdn rId="0" localSheetId="1" customView="1" name="Z_336B6883_2145_4B58_921E_CEC7185A847E_.wvu.FilterData" hidden="1" oldHidden="1">
    <formula>Merged_COEM!$P$59:$P$317</formula>
    <oldFormula>Merged_COEM!$P$59:$P$317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1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H192:H198" start="0" length="2147483647">
    <dxf>
      <font>
        <color rgb="FFFF0000"/>
      </font>
    </dxf>
  </rfmt>
</revisions>
</file>

<file path=xl/revisions/revisionLog1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88" sId="1">
    <nc r="X294">
      <f>W294</f>
    </nc>
  </rcc>
  <rcc rId="2689" sId="1">
    <nc r="Z294">
      <v>3</v>
    </nc>
  </rcc>
  <rcc rId="2690" sId="1">
    <nc r="AA293" t="inlineStr">
      <is>
        <t>Ready for review</t>
      </is>
    </nc>
  </rcc>
  <rcc rId="2691" sId="1">
    <nc r="AA294" t="inlineStr">
      <is>
        <t>Ready for review</t>
      </is>
    </nc>
  </rcc>
  <rcc rId="2692" sId="1" numFmtId="19">
    <nc r="AE294">
      <v>44011</v>
    </nc>
  </rcc>
  <rcc rId="2693" sId="1" numFmtId="19">
    <nc r="AF294">
      <v>44011</v>
    </nc>
  </rcc>
  <rcc rId="2694" sId="1">
    <nc r="AG294" t="inlineStr">
      <is>
        <t>OK</t>
      </is>
    </nc>
  </rcc>
  <rcc rId="2695" sId="1" numFmtId="14">
    <nc r="AH294">
      <v>1</v>
    </nc>
  </rcc>
  <rcc rId="2696" sId="1" numFmtId="14">
    <nc r="AI294">
      <v>1</v>
    </nc>
  </rcc>
  <rcc rId="2697" sId="1" numFmtId="14">
    <nc r="AJ294">
      <v>1</v>
    </nc>
  </rcc>
  <rcc rId="2698" sId="1">
    <nc r="AK294" t="inlineStr">
      <is>
        <t>None</t>
      </is>
    </nc>
  </rcc>
  <rcv guid="{970EE037-F5E5-47AF-896A-0F6222879EBC}" action="delete"/>
  <rdn rId="0" localSheetId="1" customView="1" name="Z_970EE037_F5E5_47AF_896A_0F6222879EBC_.wvu.FilterData" hidden="1" oldHidden="1">
    <formula>Merged_COEM!$B$59:$AN$316</formula>
    <oldFormula>Merged_COEM!$B$59:$AN$316</oldFormula>
  </rdn>
  <rdn rId="0" localSheetId="2" customView="1" name="Z_970EE037_F5E5_47AF_896A_0F6222879EBC_.wvu.FilterData" hidden="1" oldHidden="1">
    <formula>Merged_JOEM!$B$59:$AN$274</formula>
    <oldFormula>Merged_JOEM!$B$59:$AN$158</oldFormula>
  </rdn>
  <rcv guid="{970EE037-F5E5-47AF-896A-0F6222879EBC}" action="add"/>
</revisions>
</file>

<file path=xl/revisions/revisionLog1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Merged_COEM!$B$59:$AN$316</formula>
    <oldFormula>Merged_COEM!$B$59:$AN$316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1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98">
    <dxf>
      <fill>
        <patternFill patternType="solid">
          <bgColor rgb="FFFFFF00"/>
        </patternFill>
      </fill>
    </dxf>
  </rfmt>
  <rcc rId="2703" sId="2" numFmtId="14">
    <nc r="AH198">
      <v>0.86699999999999999</v>
    </nc>
  </rcc>
  <rcc rId="2704" sId="2" numFmtId="14">
    <nc r="AI198">
      <v>0.86699999999999999</v>
    </nc>
  </rcc>
  <rcc rId="2705" sId="2" numFmtId="14">
    <nc r="AJ198">
      <v>1</v>
    </nc>
  </rcc>
  <rcc rId="2706" sId="2" quotePrefix="1">
    <nc r="AL198" t="inlineStr">
      <is>
        <t>cannot cover full C0/C1 because of Param1D at line 10</t>
      </is>
    </nc>
  </rcc>
  <rcv guid="{336B6883-2145-4B58-921E-CEC7185A847E}" action="delete"/>
  <rdn rId="0" localSheetId="1" customView="1" name="Z_336B6883_2145_4B58_921E_CEC7185A847E_.wvu.FilterData" hidden="1" oldHidden="1">
    <formula>Merged_COEM!$P$59:$P$317</formula>
    <oldFormula>Merged_COEM!$P$59:$P$317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1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09" sId="1" quotePrefix="1">
    <oc r="F245" t="inlineStr">
      <is>
        <t>DFSK_ESP_Carbon_Int\MainstreamF30\rba\as\Bldr\HWRef\config\ApplicationLayer\rba_BldrCmp\src\rba_BldrCmp_Cfg_CheckMemTask_BCL.c</t>
      </is>
    </oc>
    <nc r="F245" t="inlineStr">
      <is>
        <t>DFSK_ESP_Carbon_Int\MainstreamF30\rba\Bldr\config\ApplicationLayer\rba_BldrCmp\src\rba_BldrCmp_Cfg_CheckMemTask_BCL.c</t>
      </is>
    </nc>
  </rcc>
  <rcc rId="2710" sId="1" quotePrefix="1">
    <oc r="F158" t="inlineStr">
      <is>
        <t>WEICHAI_ESP9.3_Mainstream_Int\MainstreamF30\rb\as\weichai\CpiwAPB\app\asw\apbmi\pbc\stub\pbc.c</t>
      </is>
    </oc>
    <nc r="F158" t="inlineStr">
      <is>
        <t>WEICHAI_ESP9.3_Mainstream_Int\MainstreamF30\rb\as\weichai\CpiwAPB\app\asw\apbmi\pbc\stub\src\pbc.c</t>
      </is>
    </nc>
  </rcc>
  <rcc rId="2711" sId="1" quotePrefix="1">
    <oc r="F159" t="inlineStr">
      <is>
        <t>WEICHAI_ESP9.3_Mainstream_Int\MainstreamF30\rb\as\weichai\CpiwAPB\app\asw\ExampleSWC\ASW_Wrapper\ASW_Wrapper.c</t>
      </is>
    </oc>
    <nc r="F159" t="inlineStr">
      <is>
        <t>WEICHAI_ESP9.3_Mainstream_Int\MainstreamF30\rb\as\weichai\CpiwAPB\app\asw\ExampleSWC\ASW_Wrapper\src\ASW_Wrapper.c</t>
      </is>
    </nc>
  </rcc>
  <rcc rId="2712" sId="1" quotePrefix="1">
    <oc r="F160" t="inlineStr">
      <is>
        <t>WEICHAI_ESP9.3_Mainstream_Int\MainstreamF30\rb\as\weichai\CpiwAPB\app\asw\ExampleSWC\OEM\OEM_SWC.c</t>
      </is>
    </oc>
    <nc r="F160" t="inlineStr">
      <is>
        <t>WEICHAI_ESP9.3_Mainstream_Int\MainstreamF30\rb\as\weichai\CpiwAPB\app\asw\ExampleSWC\OEM\src\OEM_SWC.c</t>
      </is>
    </nc>
  </rcc>
  <rcc rId="2713" sId="1" quotePrefix="1">
    <oc r="F163" t="inlineStr">
      <is>
        <t>WEICHAI_ESP9.3_Mainstream_Int\MainstreamF30\rb\as\weichai\CpiwAPB\app\net\RBComscl\ComScl_Appl\Project\ComScl_Appl_ApplPorts.c</t>
      </is>
    </oc>
    <nc r="F163" t="inlineStr">
      <is>
        <t>WEICHAI_ESP9.3_Mainstream_Int\MainstreamF30\rb\as\weichai\CpiwAPB\app\net\RBComscl\ComScl_Appl\Project\src\ComScl_Appl_ApplPorts.c</t>
      </is>
    </nc>
  </rcc>
  <rcc rId="2714" sId="1" quotePrefix="1">
    <oc r="F165" t="inlineStr">
      <is>
        <t>WEICHAI_ESP9.3_Mainstream_Int\MainstreamF30\rb\as\weichai\CpiwAPB\app\rte\cfg\RTE_SubSystem.c</t>
      </is>
    </oc>
    <nc r="F165" t="inlineStr">
      <is>
        <t>WEICHAI_ESP9.3_Mainstream_Int\MainstreamF30\rb\as\weichai\CpiwAPB\app\rte\cfg\src\RTE_SubSystem.c</t>
      </is>
    </nc>
  </rcc>
  <rcc rId="2715" sId="1" quotePrefix="1">
    <oc r="F166" t="inlineStr">
      <is>
        <t>WEICHAI_ESP9.3_Mainstream_Int\MainstreamF30\rb\as\weichai\CpiwAPB\dsmpr\cfg\CUBAS\cubas_Diag_project_Proc.c</t>
      </is>
    </oc>
    <nc r="F166" t="inlineStr">
      <is>
        <t>WEICHAI_ESP9.3_Mainstream_Int\MainstreamF30\rb\as\weichai\CpiwAPB\dsmpr\cfg\CUBAS\src\cubas_Diag_project_Proc.c</t>
      </is>
    </nc>
  </rcc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1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Merged_COEM!$B$59:$AN$316</formula>
    <oldFormula>Merged_COEM!$B$59:$AN$316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1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20" sId="1">
    <nc r="X266">
      <f>W266</f>
    </nc>
  </rcc>
  <rcc rId="2721" sId="1">
    <nc r="Z266">
      <v>1.5</v>
    </nc>
  </rcc>
  <rcc rId="2722" sId="1">
    <nc r="AA266" t="inlineStr">
      <is>
        <t>Ready for review</t>
      </is>
    </nc>
  </rcc>
  <rcc rId="2723" sId="1" numFmtId="19">
    <nc r="AE266">
      <v>44011</v>
    </nc>
  </rcc>
  <rcc rId="2724" sId="1" numFmtId="19">
    <nc r="AF266">
      <v>44011</v>
    </nc>
  </rcc>
  <rcc rId="2725" sId="1">
    <nc r="AG266" t="inlineStr">
      <is>
        <t>OK</t>
      </is>
    </nc>
  </rcc>
  <rcc rId="2726" sId="1" numFmtId="14">
    <nc r="AH266">
      <v>1</v>
    </nc>
  </rcc>
  <rcc rId="2727" sId="1" numFmtId="14">
    <nc r="AI266">
      <v>1</v>
    </nc>
  </rcc>
  <rcc rId="2728" sId="1" numFmtId="14">
    <nc r="AJ266">
      <v>1</v>
    </nc>
  </rcc>
  <rcc rId="2729" sId="1">
    <nc r="AK266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Merged_COEM!$A$59:$AN$316</formula>
    <oldFormula>Merged_COEM!$A$59:$AN$316</oldFormula>
  </rdn>
  <rdn rId="0" localSheetId="2" customView="1" name="Z_60D2C030_4E31_4E07_8E1C_44D2EE84B177_.wvu.FilterData" hidden="1" oldHidden="1">
    <formula>Merged_JOEM!$B$59:$AN$274</formula>
    <oldFormula>Merged_JOEM!$B$59:$AN$274</oldFormula>
  </rdn>
  <rcv guid="{60D2C030-4E31-4E07-8E1C-44D2EE84B177}" action="add"/>
</revisions>
</file>

<file path=xl/revisions/revisionLog1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32" sId="1" quotePrefix="1">
    <oc r="F285" t="inlineStr">
      <is>
        <t>FAW_E115_iBGen2_Int/iBoosterGen2/rba/Bldr/comps/ApplicationLayer/rba_BldrHsm/src/rba_BldrHsm_Cert.c</t>
      </is>
    </oc>
    <nc r="F285" t="inlineStr">
      <is>
        <t>FAW_E115_iBGen2_Int\iBoosterGen2\rba\Bldr\comps\ApplicationLayer\rba_BldrHsm\src\rba_BldrHsm_Cert.c</t>
      </is>
    </nc>
  </rcc>
  <rcc rId="2733" sId="1">
    <nc r="X285">
      <f>W285</f>
    </nc>
  </rcc>
  <rcc rId="2734" sId="1">
    <nc r="Z285">
      <v>1.9</v>
    </nc>
  </rcc>
  <rcc rId="2735" sId="1">
    <nc r="AA285" t="inlineStr">
      <is>
        <t>Ready for review</t>
      </is>
    </nc>
  </rcc>
  <rcc rId="2736" sId="1" numFmtId="19">
    <nc r="AE285">
      <v>44011</v>
    </nc>
  </rcc>
  <rcc rId="2737" sId="1" numFmtId="19">
    <nc r="AF285">
      <v>44011</v>
    </nc>
  </rcc>
  <rcc rId="2738" sId="1">
    <nc r="AG285" t="inlineStr">
      <is>
        <t>OK</t>
      </is>
    </nc>
  </rcc>
  <rcc rId="2739" sId="1" numFmtId="14">
    <nc r="AH285">
      <v>1</v>
    </nc>
  </rcc>
  <rcc rId="2740" sId="1" numFmtId="14">
    <nc r="AI285">
      <v>1</v>
    </nc>
  </rcc>
  <rcc rId="2741" sId="1" numFmtId="14">
    <nc r="AJ285">
      <v>1</v>
    </nc>
  </rcc>
  <rcc rId="2742" sId="1">
    <nc r="AK285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Merged_COEM!$A$59:$AN$316</formula>
    <oldFormula>Merged_COEM!$A$59:$AN$316</oldFormula>
  </rdn>
  <rdn rId="0" localSheetId="2" customView="1" name="Z_4E06BDBF_2CED_473B_850B_2A6C7311FF41_.wvu.FilterData" hidden="1" oldHidden="1">
    <formula>Merged_JOEM!$B$59:$AN$274</formula>
    <oldFormula>Merged_JOEM!$B$59:$AN$274</oldFormula>
  </rdn>
  <rcv guid="{4E06BDBF-2CED-473B-850B-2A6C7311FF41}" action="add"/>
</revisions>
</file>

<file path=xl/revisions/revisionLog1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Merged_COEM!$B$59:$AN$316</formula>
    <oldFormula>Merged_COEM!$B$59:$AN$316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1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47" sId="2" numFmtId="19">
    <nc r="AE176">
      <v>44011</v>
    </nc>
  </rcc>
  <rcc rId="2748" sId="2" numFmtId="19">
    <nc r="AF176">
      <v>44011</v>
    </nc>
  </rcc>
  <rcc rId="2749" sId="2">
    <nc r="AG176" t="inlineStr">
      <is>
        <t>OK</t>
      </is>
    </nc>
  </rcc>
  <rcc rId="2750" sId="2" numFmtId="14">
    <nc r="AH176">
      <v>1</v>
    </nc>
  </rcc>
  <rcc rId="2751" sId="2" numFmtId="14">
    <nc r="AI176">
      <v>1</v>
    </nc>
  </rcc>
  <rcc rId="2752" sId="2">
    <nc r="AJ176" t="inlineStr">
      <is>
        <t>NA</t>
      </is>
    </nc>
  </rcc>
  <rcc rId="2753" sId="2" quotePrefix="1">
    <nc r="AK176" t="inlineStr">
      <is>
        <t>None</t>
      </is>
    </nc>
  </rcc>
</revisions>
</file>

<file path=xl/revisions/revisionLog1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97">
    <dxf>
      <fill>
        <patternFill patternType="solid">
          <bgColor rgb="FFFFFF00"/>
        </patternFill>
      </fill>
    </dxf>
  </rfmt>
  <rcc rId="2754" sId="2" numFmtId="14">
    <nc r="AH197">
      <v>1</v>
    </nc>
  </rcc>
  <rcc rId="2755" sId="2" numFmtId="14">
    <nc r="AI197">
      <v>1</v>
    </nc>
  </rcc>
  <rcc rId="2756" sId="2" numFmtId="14">
    <nc r="AJ197">
      <v>1</v>
    </nc>
  </rcc>
  <rcv guid="{336B6883-2145-4B58-921E-CEC7185A847E}" action="delete"/>
  <rdn rId="0" localSheetId="1" customView="1" name="Z_336B6883_2145_4B58_921E_CEC7185A847E_.wvu.FilterData" hidden="1" oldHidden="1">
    <formula>Merged_COEM!$P$59:$P$317</formula>
    <oldFormula>Merged_COEM!$P$59:$P$317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1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9" sId="2">
    <oc r="S239" t="inlineStr">
      <is>
        <t>hau.nguyen-tai</t>
      </is>
    </oc>
    <nc r="S239" t="inlineStr">
      <is>
        <t>khang.duong-chi</t>
      </is>
    </nc>
  </rcc>
  <rcv guid="{7ECC2B8E-6A82-42F5-8AB0-4A51C54EA5EC}" action="delete"/>
  <rdn rId="0" localSheetId="1" customView="1" name="Z_7ECC2B8E_6A82_42F5_8AB0_4A51C54EA5EC_.wvu.FilterData" hidden="1" oldHidden="1">
    <formula>Merged_COEM!$B$59:$AN$316</formula>
    <oldFormula>Merged_COEM!$B$59:$AN$316</oldFormula>
  </rdn>
  <rdn rId="0" localSheetId="2" customView="1" name="Z_7ECC2B8E_6A82_42F5_8AB0_4A51C54EA5EC_.wvu.FilterData" hidden="1" oldHidden="1">
    <formula>Merged_JOEM!$B$59:$AN$274</formula>
    <oldFormula>Merged_JOEM!$B$59:$AN$274</oldFormula>
  </rdn>
  <rcv guid="{7ECC2B8E-6A82-42F5-8AB0-4A51C54EA5EC}" action="add"/>
</revisions>
</file>

<file path=xl/revisions/revisionLog1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62" sId="2" numFmtId="19">
    <nc r="AE197">
      <v>44011</v>
    </nc>
  </rcc>
  <rcc rId="2763" sId="2" numFmtId="19">
    <nc r="AF197">
      <v>44011</v>
    </nc>
  </rcc>
  <rcc rId="2764" sId="2">
    <nc r="AG197" t="inlineStr">
      <is>
        <t>OK</t>
      </is>
    </nc>
  </rcc>
  <rcc rId="2765" sId="2" numFmtId="19">
    <nc r="AE198">
      <v>44011</v>
    </nc>
  </rcc>
  <rcc rId="2766" sId="2" numFmtId="19">
    <nc r="AF198">
      <v>44011</v>
    </nc>
  </rcc>
  <rcc rId="2767" sId="2">
    <nc r="AG198" t="inlineStr">
      <is>
        <t>OK</t>
      </is>
    </nc>
  </rcc>
  <rcc rId="2768" sId="2" numFmtId="19">
    <nc r="AE199">
      <v>44011</v>
    </nc>
  </rcc>
  <rcc rId="2769" sId="2" numFmtId="19">
    <nc r="AF199">
      <v>44011</v>
    </nc>
  </rcc>
  <rcc rId="2770" sId="2">
    <nc r="AG199" t="inlineStr">
      <is>
        <t>OK</t>
      </is>
    </nc>
  </rcc>
  <rcc rId="2771" sId="2" numFmtId="19">
    <nc r="AE202">
      <v>44011</v>
    </nc>
  </rcc>
  <rcc rId="2772" sId="2" numFmtId="19">
    <nc r="AF202">
      <v>44011</v>
    </nc>
  </rcc>
  <rcc rId="2773" sId="2">
    <nc r="AG202" t="inlineStr">
      <is>
        <t>OK</t>
      </is>
    </nc>
  </rcc>
  <rcc rId="2774" sId="2">
    <nc r="AA197" t="inlineStr">
      <is>
        <t>Ready for review</t>
      </is>
    </nc>
  </rcc>
  <rcc rId="2775" sId="2">
    <nc r="AA198" t="inlineStr">
      <is>
        <t>Ready for review</t>
      </is>
    </nc>
  </rcc>
  <rcc rId="2776" sId="2">
    <nc r="AA199" t="inlineStr">
      <is>
        <t>Ready for review</t>
      </is>
    </nc>
  </rcc>
  <rcc rId="2777" sId="2">
    <nc r="AA202" t="inlineStr">
      <is>
        <t>Ready for review</t>
      </is>
    </nc>
  </rcc>
  <rcc rId="2778" sId="2">
    <nc r="X197">
      <f>W197</f>
    </nc>
  </rcc>
  <rcc rId="2779" sId="2">
    <nc r="X198">
      <f>W198</f>
    </nc>
  </rcc>
  <rcc rId="2780" sId="2">
    <nc r="X199">
      <f>W199</f>
    </nc>
  </rcc>
  <rcc rId="2781" sId="2">
    <nc r="X202">
      <f>W202</f>
    </nc>
  </rcc>
  <rcc rId="2782" sId="2">
    <nc r="Z197">
      <v>1</v>
    </nc>
  </rcc>
  <rcc rId="2783" sId="2">
    <nc r="Z198">
      <v>1</v>
    </nc>
  </rcc>
  <rcc rId="2784" sId="2">
    <nc r="Z199">
      <v>1</v>
    </nc>
  </rcc>
  <rcc rId="2785" sId="2">
    <nc r="Z202">
      <v>1</v>
    </nc>
  </rcc>
  <rcv guid="{336B6883-2145-4B58-921E-CEC7185A847E}" action="delete"/>
  <rdn rId="0" localSheetId="1" customView="1" name="Z_336B6883_2145_4B58_921E_CEC7185A847E_.wvu.FilterData" hidden="1" oldHidden="1">
    <formula>Merged_COEM!$P$59:$P$317</formula>
    <oldFormula>Merged_COEM!$P$59:$P$317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1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88" sId="2">
    <oc r="R234" t="inlineStr">
      <is>
        <t>T206</t>
      </is>
    </oc>
    <nc r="R234" t="inlineStr">
      <is>
        <t>T200</t>
      </is>
    </nc>
  </rcc>
  <rcc rId="2789" sId="2">
    <oc r="R235" t="inlineStr">
      <is>
        <t>T206</t>
      </is>
    </oc>
    <nc r="R235" t="inlineStr">
      <is>
        <t>T200</t>
      </is>
    </nc>
  </rcc>
  <rcc rId="2790" sId="2">
    <oc r="R236" t="inlineStr">
      <is>
        <t>T206</t>
      </is>
    </oc>
    <nc r="R236" t="inlineStr">
      <is>
        <t>T200</t>
      </is>
    </nc>
  </rcc>
  <rcc rId="2791" sId="2">
    <oc r="R237" t="inlineStr">
      <is>
        <t>T206</t>
      </is>
    </oc>
    <nc r="R237" t="inlineStr">
      <is>
        <t>T200</t>
      </is>
    </nc>
  </rcc>
  <rcc rId="2792" sId="2">
    <oc r="R238" t="inlineStr">
      <is>
        <t>T206</t>
      </is>
    </oc>
    <nc r="R238" t="inlineStr">
      <is>
        <t>T200</t>
      </is>
    </nc>
  </rcc>
  <rcc rId="2793" sId="2">
    <oc r="R241" t="inlineStr">
      <is>
        <t>T206</t>
      </is>
    </oc>
    <nc r="R241" t="inlineStr">
      <is>
        <t>T200</t>
      </is>
    </nc>
  </rcc>
  <rcc rId="2794" sId="2">
    <oc r="R242" t="inlineStr">
      <is>
        <t>T206</t>
      </is>
    </oc>
    <nc r="R242" t="inlineStr">
      <is>
        <t>T200</t>
      </is>
    </nc>
  </rcc>
  <rcc rId="2795" sId="2">
    <oc r="R243" t="inlineStr">
      <is>
        <t>T206</t>
      </is>
    </oc>
    <nc r="R243" t="inlineStr">
      <is>
        <t>T200</t>
      </is>
    </nc>
  </rcc>
  <rcc rId="2796" sId="2">
    <oc r="R244" t="inlineStr">
      <is>
        <t>T206</t>
      </is>
    </oc>
    <nc r="R244" t="inlineStr">
      <is>
        <t>T200</t>
      </is>
    </nc>
  </rcc>
  <rcc rId="2797" sId="2">
    <oc r="R245" t="inlineStr">
      <is>
        <t>T206</t>
      </is>
    </oc>
    <nc r="R245" t="inlineStr">
      <is>
        <t>T200</t>
      </is>
    </nc>
  </rcc>
  <rcc rId="2798" sId="2">
    <oc r="R246" t="inlineStr">
      <is>
        <t>T206</t>
      </is>
    </oc>
    <nc r="R246" t="inlineStr">
      <is>
        <t>T200</t>
      </is>
    </nc>
  </rcc>
  <rcc rId="2799" sId="2">
    <oc r="R247" t="inlineStr">
      <is>
        <t>T206</t>
      </is>
    </oc>
    <nc r="R247" t="inlineStr">
      <is>
        <t>T200</t>
      </is>
    </nc>
  </rcc>
  <rcc rId="2800" sId="2">
    <oc r="R239" t="inlineStr">
      <is>
        <t>T206</t>
      </is>
    </oc>
    <nc r="R239" t="inlineStr">
      <is>
        <t>T201</t>
      </is>
    </nc>
  </rcc>
  <rcc rId="2801" sId="2">
    <oc r="R240" t="inlineStr">
      <is>
        <t>T206</t>
      </is>
    </oc>
    <nc r="R240" t="inlineStr">
      <is>
        <t>T201</t>
      </is>
    </nc>
  </rcc>
</revisions>
</file>

<file path=xl/revisions/revisionLog1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02" sId="2" quotePrefix="1">
    <nc r="AL196" t="inlineStr">
      <is>
        <t>cannot cover full C0/C1 because of Param1D at line 10,14,18</t>
      </is>
    </nc>
  </rcc>
  <rcc rId="2803" sId="2" numFmtId="14">
    <nc r="AH196">
      <v>0.81799999999999995</v>
    </nc>
  </rcc>
  <rcc rId="2804" sId="2" numFmtId="14">
    <nc r="AI196">
      <v>0.81799999999999995</v>
    </nc>
  </rcc>
  <rcc rId="2805" sId="2">
    <nc r="AJ196" t="inlineStr">
      <is>
        <t>NA</t>
      </is>
    </nc>
  </rcc>
  <rcv guid="{336B6883-2145-4B58-921E-CEC7185A847E}" action="delete"/>
  <rdn rId="0" localSheetId="1" customView="1" name="Z_336B6883_2145_4B58_921E_CEC7185A847E_.wvu.FilterData" hidden="1" oldHidden="1">
    <formula>Merged_COEM!$P$59:$P$317</formula>
    <oldFormula>Merged_COEM!$P$59:$P$317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1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96">
    <dxf>
      <fill>
        <patternFill patternType="solid">
          <bgColor rgb="FFFFFF00"/>
        </patternFill>
      </fill>
    </dxf>
  </rfmt>
  <rcc rId="2808" sId="2" numFmtId="19">
    <nc r="AE196">
      <v>44011</v>
    </nc>
  </rcc>
  <rcc rId="2809" sId="2" numFmtId="19">
    <nc r="AF196">
      <v>44011</v>
    </nc>
  </rcc>
  <rcc rId="2810" sId="2">
    <nc r="AG196" t="inlineStr">
      <is>
        <t>OK</t>
      </is>
    </nc>
  </rcc>
  <rcc rId="2811" sId="2" quotePrefix="1">
    <nc r="AK196" t="inlineStr">
      <is>
        <t>None</t>
      </is>
    </nc>
  </rcc>
  <rcc rId="2812" sId="2" quotePrefix="1">
    <nc r="AK197" t="inlineStr">
      <is>
        <t>None</t>
      </is>
    </nc>
  </rcc>
  <rcc rId="2813" sId="2" quotePrefix="1">
    <nc r="AK198" t="inlineStr">
      <is>
        <t>None</t>
      </is>
    </nc>
  </rcc>
  <rcc rId="2814" sId="2" quotePrefix="1">
    <nc r="AK199" t="inlineStr">
      <is>
        <t>None</t>
      </is>
    </nc>
  </rcc>
  <rcc rId="2815" sId="2" quotePrefix="1">
    <nc r="AK202" t="inlineStr">
      <is>
        <t>None</t>
      </is>
    </nc>
  </rcc>
  <rcc rId="2816" sId="2">
    <nc r="AA196" t="inlineStr">
      <is>
        <t>Ready for review</t>
      </is>
    </nc>
  </rcc>
  <rcc rId="2817" sId="2">
    <nc r="Z196">
      <v>1</v>
    </nc>
  </rcc>
  <rcc rId="2818" sId="2">
    <nc r="X196">
      <f>W196</f>
    </nc>
  </rcc>
  <rcv guid="{336B6883-2145-4B58-921E-CEC7185A847E}" action="delete"/>
  <rdn rId="0" localSheetId="1" customView="1" name="Z_336B6883_2145_4B58_921E_CEC7185A847E_.wvu.FilterData" hidden="1" oldHidden="1">
    <formula>Merged_COEM!$P$59:$P$317</formula>
    <oldFormula>Merged_COEM!$P$59:$P$317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1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1" sId="1">
    <nc r="G328" t="inlineStr">
      <is>
        <t xml:space="preserve">   </t>
      </is>
    </nc>
  </rcc>
</revisions>
</file>

<file path=xl/revisions/revisionLog1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Merged_COEM!$B$59:$AN$316</formula>
    <oldFormula>Merged_COEM!$B$59:$AN$316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1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4" sId="2" numFmtId="19">
    <nc r="AE177">
      <v>44011</v>
    </nc>
  </rcc>
  <rcc rId="2825" sId="2" numFmtId="19">
    <nc r="AF177">
      <v>44011</v>
    </nc>
  </rcc>
  <rcc rId="2826" sId="2">
    <nc r="AG177" t="inlineStr">
      <is>
        <t>OK</t>
      </is>
    </nc>
  </rcc>
  <rcc rId="2827" sId="2">
    <nc r="AJ177" t="inlineStr">
      <is>
        <t>NA</t>
      </is>
    </nc>
  </rcc>
  <rcc rId="2828" sId="2" quotePrefix="1">
    <nc r="AK177" t="inlineStr">
      <is>
        <t>None</t>
      </is>
    </nc>
  </rcc>
  <rcc rId="2829" sId="2" numFmtId="14">
    <nc r="AH177">
      <v>0.90900000000000003</v>
    </nc>
  </rcc>
  <rcc rId="2830" sId="2" numFmtId="14">
    <nc r="AI177">
      <v>0.90900000000000003</v>
    </nc>
  </rcc>
  <rcc rId="2831" sId="2" quotePrefix="1">
    <nc r="AL177" t="inlineStr">
      <is>
        <t>Can't cover true case of else if (TCS_FS_BTCDiffTargets == TCS_FS_BTCDiffTargets_Standalone) at line #23 because TCS_FS_BTCDiffTargets is a non-calibration value</t>
      </is>
    </nc>
  </rcc>
</revisions>
</file>

<file path=xl/revisions/revisionLog1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32" sId="2" numFmtId="14">
    <nc r="AH195">
      <v>0.84599999999999997</v>
    </nc>
  </rcc>
  <rcc rId="2833" sId="2" numFmtId="14">
    <nc r="AI195">
      <v>0.84599999999999997</v>
    </nc>
  </rcc>
  <rcc rId="2834" sId="2">
    <nc r="AJ195" t="inlineStr">
      <is>
        <t>NA</t>
      </is>
    </nc>
  </rcc>
  <rcc rId="2835" sId="2" xfDxf="1" dxf="1" quotePrefix="1">
    <nc r="AL195" t="inlineStr">
      <is>
        <t>cannot cover full C0/C1 because of Param1D at Line 10,11,16,17,22,23</t>
      </is>
    </nc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2836" sId="2" quotePrefix="1">
    <nc r="AK195" t="inlineStr">
      <is>
        <t>None</t>
      </is>
    </nc>
  </rcc>
  <rcc rId="2837" sId="2" numFmtId="19">
    <nc r="AE195">
      <v>44011</v>
    </nc>
  </rcc>
  <rcc rId="2838" sId="2" numFmtId="19">
    <nc r="AF195">
      <v>44011</v>
    </nc>
  </rcc>
  <rcc rId="2839" sId="2">
    <nc r="AG195" t="inlineStr">
      <is>
        <t>OK</t>
      </is>
    </nc>
  </rcc>
  <rcc rId="2840" sId="2">
    <nc r="X195">
      <f>W195</f>
    </nc>
  </rcc>
  <rcc rId="2841" sId="2">
    <nc r="Z195">
      <v>1</v>
    </nc>
  </rcc>
  <rcc rId="2842" sId="2">
    <nc r="AA195" t="inlineStr">
      <is>
        <t>Ready for review</t>
      </is>
    </nc>
  </rcc>
  <rcv guid="{336B6883-2145-4B58-921E-CEC7185A847E}" action="delete"/>
  <rdn rId="0" localSheetId="1" customView="1" name="Z_336B6883_2145_4B58_921E_CEC7185A847E_.wvu.FilterData" hidden="1" oldHidden="1">
    <formula>Merged_COEM!$P$59:$P$317</formula>
    <oldFormula>Merged_COEM!$P$59:$P$317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1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95">
    <dxf>
      <fill>
        <patternFill patternType="solid">
          <bgColor rgb="FFFFFF00"/>
        </patternFill>
      </fill>
    </dxf>
  </rfmt>
</revisions>
</file>

<file path=xl/revisions/revisionLog1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45" sId="2">
    <nc r="X225">
      <f>W225</f>
    </nc>
  </rcc>
  <rcc rId="2846" sId="2">
    <nc r="AA225" t="inlineStr">
      <is>
        <t>Ready for review</t>
      </is>
    </nc>
  </rcc>
  <rcc rId="2847" sId="2" numFmtId="19">
    <nc r="AE225">
      <v>44011</v>
    </nc>
  </rcc>
  <rcc rId="2848" sId="2" numFmtId="19">
    <nc r="AF225">
      <v>44011</v>
    </nc>
  </rcc>
  <rcc rId="2849" sId="2">
    <nc r="AG225" t="inlineStr">
      <is>
        <t>OK</t>
      </is>
    </nc>
  </rcc>
  <rcv guid="{A2E8CE38-D15E-4374-89B2-69D9421C4465}" action="delete"/>
  <rdn rId="0" localSheetId="1" customView="1" name="Z_A2E8CE38_D15E_4374_89B2_69D9421C4465_.wvu.FilterData" hidden="1" oldHidden="1">
    <formula>Merged_COEM!$B$59:$AN$316</formula>
    <oldFormula>Merged_COEM!$B$59:$AN$316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1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52" sId="2" numFmtId="14">
    <nc r="AH225">
      <v>1</v>
    </nc>
  </rcc>
  <rcc rId="2853" sId="2" numFmtId="14">
    <nc r="AJ225">
      <v>1</v>
    </nc>
  </rcc>
  <rcc rId="2854" sId="2" numFmtId="14">
    <nc r="AI225">
      <v>1</v>
    </nc>
  </rcc>
  <rcc rId="2855" sId="2" quotePrefix="1">
    <nc r="AK225" t="inlineStr">
      <is>
        <t>None</t>
      </is>
    </nc>
  </rcc>
  <rcv guid="{A2E8CE38-D15E-4374-89B2-69D9421C4465}" action="delete"/>
  <rdn rId="0" localSheetId="1" customView="1" name="Z_A2E8CE38_D15E_4374_89B2_69D9421C4465_.wvu.FilterData" hidden="1" oldHidden="1">
    <formula>Merged_COEM!$B$59:$AN$316</formula>
    <oldFormula>Merged_COEM!$B$59:$AN$316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1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58" sId="1">
    <oc r="AG260" t="inlineStr">
      <is>
        <t>OK</t>
      </is>
    </oc>
    <nc r="AG260" t="inlineStr">
      <is>
        <t>NG</t>
      </is>
    </nc>
  </rcc>
  <rcv guid="{C94451EF-7A3E-4D72-B5A4-3D1B193192CC}" action="delete"/>
  <rdn rId="0" localSheetId="1" customView="1" name="Z_C94451EF_7A3E_4D72_B5A4_3D1B193192CC_.wvu.FilterData" hidden="1" oldHidden="1">
    <formula>Merged_COEM!$B$59:$AN$316</formula>
    <oldFormula>Merged_COEM!$B$59:$AN$316</oldFormula>
  </rdn>
  <rdn rId="0" localSheetId="2" customView="1" name="Z_C94451EF_7A3E_4D72_B5A4_3D1B193192CC_.wvu.FilterData" hidden="1" oldHidden="1">
    <formula>Merged_JOEM!$B$59:$AN$274</formula>
    <oldFormula>Merged_JOEM!$B$59:$AN$158</oldFormula>
  </rdn>
  <rcv guid="{C94451EF-7A3E-4D72-B5A4-3D1B193192CC}" action="add"/>
</revisions>
</file>

<file path=xl/revisions/revisionLog1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Merged_COEM!$B$59:$AN$316</formula>
    <oldFormula>Merged_COEM!$B$59:$AN$316</oldFormula>
  </rdn>
  <rdn rId="0" localSheetId="2" customView="1" name="Z_FECB4C41_27E8_4A22_AFB3_4F54CDD4960E_.wvu.FilterData" hidden="1" oldHidden="1">
    <formula>Merged_JOEM!$B$59:$AN$274</formula>
    <oldFormula>Merged_JOEM!$B$59:$AN$158</oldFormula>
  </rdn>
  <rcv guid="{FECB4C41-27E8-4A22-AFB3-4F54CDD4960E}" action="add"/>
</revisions>
</file>

<file path=xl/revisions/revisionLog1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3" sId="2" xfDxf="1" dxf="1" quotePrefix="1">
    <nc r="AL194" t="inlineStr">
      <is>
        <t>cannot cover full C0/C1 because of Param1D at Line 10,11,9,22</t>
      </is>
    </nc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2864" sId="2" numFmtId="14">
    <nc r="AH194">
      <v>0.81</v>
    </nc>
  </rcc>
  <rcc rId="2865" sId="2" numFmtId="14">
    <nc r="AI194">
      <v>0.81</v>
    </nc>
  </rcc>
  <rcc rId="2866" sId="2" numFmtId="14">
    <nc r="AJ194">
      <v>1</v>
    </nc>
  </rcc>
  <rcc rId="2867" sId="2" quotePrefix="1">
    <nc r="AK194" t="inlineStr">
      <is>
        <t>None</t>
      </is>
    </nc>
  </rcc>
  <rcc rId="2868" sId="2" numFmtId="19">
    <nc r="AE194">
      <v>44011</v>
    </nc>
  </rcc>
  <rcc rId="2869" sId="2" numFmtId="19">
    <nc r="AF194">
      <v>44011</v>
    </nc>
  </rcc>
  <rcc rId="2870" sId="2">
    <nc r="AG194" t="inlineStr">
      <is>
        <t>OK</t>
      </is>
    </nc>
  </rcc>
  <rcc rId="2871" sId="2">
    <nc r="AA194" t="inlineStr">
      <is>
        <t>Ready for review</t>
      </is>
    </nc>
  </rcc>
  <rcc rId="2872" sId="2">
    <nc r="X194">
      <f>W194</f>
    </nc>
  </rcc>
  <rcc rId="2873" sId="2">
    <nc r="Z194">
      <v>1</v>
    </nc>
  </rcc>
  <rcv guid="{336B6883-2145-4B58-921E-CEC7185A847E}" action="delete"/>
  <rdn rId="0" localSheetId="1" customView="1" name="Z_336B6883_2145_4B58_921E_CEC7185A847E_.wvu.FilterData" hidden="1" oldHidden="1">
    <formula>Merged_COEM!$P$59:$P$317</formula>
    <oldFormula>Merged_COEM!$P$59:$P$317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1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94">
    <dxf>
      <fill>
        <patternFill patternType="solid">
          <bgColor rgb="FFFFFF00"/>
        </patternFill>
      </fill>
    </dxf>
  </rfmt>
</revisions>
</file>

<file path=xl/revisions/revisionLog1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6" sId="1">
    <nc r="AA267" t="inlineStr">
      <is>
        <t>Ongoing</t>
      </is>
    </nc>
  </rcc>
  <rcv guid="{60D2C030-4E31-4E07-8E1C-44D2EE84B177}" action="delete"/>
  <rdn rId="0" localSheetId="1" customView="1" name="Z_60D2C030_4E31_4E07_8E1C_44D2EE84B177_.wvu.FilterData" hidden="1" oldHidden="1">
    <formula>Merged_COEM!$A$59:$AN$316</formula>
    <oldFormula>Merged_COEM!$A$59:$AN$316</oldFormula>
  </rdn>
  <rdn rId="0" localSheetId="2" customView="1" name="Z_60D2C030_4E31_4E07_8E1C_44D2EE84B177_.wvu.FilterData" hidden="1" oldHidden="1">
    <formula>Merged_JOEM!$B$59:$AN$274</formula>
    <oldFormula>Merged_JOEM!$B$59:$AN$274</oldFormula>
  </rdn>
  <rcv guid="{60D2C030-4E31-4E07-8E1C-44D2EE84B177}" action="add"/>
</revisions>
</file>

<file path=xl/revisions/revisionLog1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9" sId="1">
    <oc r="AA267" t="inlineStr">
      <is>
        <t>Ongoing</t>
      </is>
    </oc>
    <nc r="AA267"/>
  </rcc>
  <rcv guid="{60D2C030-4E31-4E07-8E1C-44D2EE84B177}" action="delete"/>
  <rdn rId="0" localSheetId="1" customView="1" name="Z_60D2C030_4E31_4E07_8E1C_44D2EE84B177_.wvu.FilterData" hidden="1" oldHidden="1">
    <formula>Merged_COEM!$A$59:$AN$316</formula>
    <oldFormula>Merged_COEM!$A$59:$AN$316</oldFormula>
  </rdn>
  <rdn rId="0" localSheetId="2" customView="1" name="Z_60D2C030_4E31_4E07_8E1C_44D2EE84B177_.wvu.FilterData" hidden="1" oldHidden="1">
    <formula>Merged_JOEM!$B$59:$AN$274</formula>
    <oldFormula>Merged_JOEM!$B$59:$AN$274</oldFormula>
  </rdn>
  <rcv guid="{60D2C030-4E31-4E07-8E1C-44D2EE84B177}" action="add"/>
</revisions>
</file>

<file path=xl/revisions/revisionLog1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2" sId="1">
    <nc r="X286">
      <f>W286</f>
    </nc>
  </rcc>
  <rcc rId="2883" sId="1">
    <nc r="Z286">
      <v>5.5</v>
    </nc>
  </rcc>
  <rcc rId="2884" sId="1">
    <nc r="AA286" t="inlineStr">
      <is>
        <t>Ready for review</t>
      </is>
    </nc>
  </rcc>
  <rcc rId="2885" sId="1" numFmtId="19">
    <nc r="AE286">
      <v>44011</v>
    </nc>
  </rcc>
  <rcc rId="2886" sId="1" numFmtId="19">
    <nc r="AF286">
      <v>44011</v>
    </nc>
  </rcc>
  <rcc rId="2887" sId="1">
    <nc r="AG286" t="inlineStr">
      <is>
        <t>OK</t>
      </is>
    </nc>
  </rcc>
  <rcc rId="2888" sId="1" numFmtId="14">
    <nc r="AH286">
      <v>1</v>
    </nc>
  </rcc>
  <rcc rId="2889" sId="1" numFmtId="14">
    <nc r="AI286">
      <v>1</v>
    </nc>
  </rcc>
  <rcc rId="2890" sId="1" numFmtId="14">
    <nc r="AJ286">
      <v>1</v>
    </nc>
  </rcc>
  <rcc rId="2891" sId="1">
    <nc r="AK286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Merged_COEM!$A$59:$AN$316</formula>
    <oldFormula>Merged_COEM!$A$59:$AN$316</oldFormula>
  </rdn>
  <rdn rId="0" localSheetId="2" customView="1" name="Z_4E06BDBF_2CED_473B_850B_2A6C7311FF41_.wvu.FilterData" hidden="1" oldHidden="1">
    <formula>Merged_JOEM!$B$59:$AN$274</formula>
    <oldFormula>Merged_JOEM!$B$59:$AN$274</oldFormula>
  </rdn>
  <rcv guid="{4E06BDBF-2CED-473B-850B-2A6C7311FF41}" action="add"/>
</revisions>
</file>

<file path=xl/revisions/revisionLog1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93">
    <dxf>
      <fill>
        <patternFill patternType="solid">
          <bgColor rgb="FFFFFF00"/>
        </patternFill>
      </fill>
    </dxf>
  </rfmt>
  <rcc rId="2894" sId="2" xfDxf="1" dxf="1" quotePrefix="1">
    <nc r="AL193" t="inlineStr">
      <is>
        <t>cannot cover full C0/C1 because of Param1D at Line 26</t>
      </is>
    </nc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2895" sId="2" numFmtId="14">
    <nc r="AH193">
      <v>0.85699999999999998</v>
    </nc>
  </rcc>
  <rcc rId="2896" sId="2" numFmtId="14">
    <nc r="AI193">
      <v>0.85699999999999998</v>
    </nc>
  </rcc>
  <rcc rId="2897" sId="2">
    <nc r="AJ193" t="inlineStr">
      <is>
        <t>NA</t>
      </is>
    </nc>
  </rcc>
  <rcc rId="2898" sId="2" quotePrefix="1">
    <nc r="AK193" t="inlineStr">
      <is>
        <t>None</t>
      </is>
    </nc>
  </rcc>
  <rcc rId="2899" sId="2" numFmtId="19">
    <nc r="AE193">
      <v>44011</v>
    </nc>
  </rcc>
  <rcc rId="2900" sId="2" numFmtId="19">
    <nc r="AF193">
      <v>44011</v>
    </nc>
  </rcc>
  <rcc rId="2901" sId="2">
    <nc r="AG193" t="inlineStr">
      <is>
        <t>OK</t>
      </is>
    </nc>
  </rcc>
  <rcc rId="2902" sId="2">
    <nc r="X193">
      <f>W193</f>
    </nc>
  </rcc>
  <rcc rId="2903" sId="2">
    <nc r="Z193">
      <v>1</v>
    </nc>
  </rcc>
  <rcc rId="2904" sId="2">
    <nc r="AA193" t="inlineStr">
      <is>
        <t>Ready for review</t>
      </is>
    </nc>
  </rcc>
  <rcv guid="{336B6883-2145-4B58-921E-CEC7185A847E}" action="delete"/>
  <rdn rId="0" localSheetId="1" customView="1" name="Z_336B6883_2145_4B58_921E_CEC7185A847E_.wvu.FilterData" hidden="1" oldHidden="1">
    <formula>Merged_COEM!$P$59:$P$317</formula>
    <oldFormula>Merged_COEM!$P$59:$P$317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1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X277" start="0" length="0">
    <dxf>
      <font>
        <sz val="11"/>
        <color rgb="FFFF0000"/>
        <name val="Calibri"/>
        <scheme val="minor"/>
      </font>
      <alignment horizontal="general" vertical="bottom" readingOrder="0"/>
    </dxf>
  </rfmt>
  <rfmt sheetId="1" sqref="X278" start="0" length="0">
    <dxf>
      <alignment horizontal="general" vertical="bottom" readingOrder="0"/>
    </dxf>
  </rfmt>
  <rfmt sheetId="1" sqref="X279" start="0" length="0">
    <dxf>
      <font>
        <sz val="11"/>
        <color rgb="FFFF0000"/>
        <name val="Calibri"/>
        <scheme val="minor"/>
      </font>
      <alignment horizontal="general" vertical="bottom" readingOrder="0"/>
    </dxf>
  </rfmt>
  <rfmt sheetId="1" sqref="X280" start="0" length="0">
    <dxf>
      <alignment horizontal="general" vertical="bottom" readingOrder="0"/>
    </dxf>
  </rfmt>
  <rfmt sheetId="1" sqref="W278" start="0" length="0">
    <dxf>
      <alignment horizontal="general" vertical="bottom" readingOrder="0"/>
    </dxf>
  </rfmt>
  <rfmt sheetId="1" sqref="W279" start="0" length="0">
    <dxf>
      <font>
        <sz val="11"/>
        <color rgb="FFFF0000"/>
        <name val="Calibri"/>
        <scheme val="minor"/>
      </font>
      <alignment horizontal="general" vertical="bottom" readingOrder="0"/>
    </dxf>
  </rfmt>
  <rfmt sheetId="1" sqref="W280" start="0" length="0">
    <dxf>
      <alignment horizontal="general" vertical="bottom" readingOrder="0"/>
    </dxf>
  </rfmt>
  <rcc rId="2907" sId="1" odxf="1" dxf="1">
    <oc r="W278">
      <f>V278</f>
    </oc>
    <nc r="W278">
      <v>316</v>
    </nc>
    <ndxf>
      <alignment horizontal="left" vertical="top" readingOrder="0"/>
    </ndxf>
  </rcc>
  <rcc rId="2908" sId="1" odxf="1" dxf="1">
    <oc r="W279">
      <f>V279</f>
    </oc>
    <nc r="W279">
      <v>153</v>
    </nc>
    <ndxf>
      <font>
        <sz val="11"/>
        <color theme="1"/>
        <name val="Calibri"/>
        <scheme val="minor"/>
      </font>
      <alignment horizontal="left" vertical="top" readingOrder="0"/>
    </ndxf>
  </rcc>
  <rcc rId="2909" sId="1" odxf="1" dxf="1">
    <oc r="W280">
      <f>V280</f>
    </oc>
    <nc r="W280">
      <v>172</v>
    </nc>
    <ndxf>
      <alignment horizontal="left" vertical="top" readingOrder="0"/>
    </ndxf>
  </rcc>
  <rfmt sheetId="1" sqref="W278:W280">
    <dxf>
      <fill>
        <patternFill patternType="solid">
          <bgColor rgb="FFFFFF00"/>
        </patternFill>
      </fill>
    </dxf>
  </rfmt>
  <rcc rId="2910" sId="1">
    <oc r="W276">
      <f>V276</f>
    </oc>
    <nc r="W276">
      <v>209</v>
    </nc>
  </rcc>
  <rfmt sheetId="1" sqref="W276">
    <dxf>
      <fill>
        <patternFill patternType="solid">
          <bgColor rgb="FFFFFF00"/>
        </patternFill>
      </fill>
    </dxf>
  </rfmt>
  <rcv guid="{C94451EF-7A3E-4D72-B5A4-3D1B193192CC}" action="delete"/>
  <rdn rId="0" localSheetId="1" customView="1" name="Z_C94451EF_7A3E_4D72_B5A4_3D1B193192CC_.wvu.FilterData" hidden="1" oldHidden="1">
    <formula>Merged_COEM!$B$59:$AN$316</formula>
    <oldFormula>Merged_COEM!$B$59:$AN$316</oldFormula>
  </rdn>
  <rdn rId="0" localSheetId="2" customView="1" name="Z_C94451EF_7A3E_4D72_B5A4_3D1B193192CC_.wvu.FilterData" hidden="1" oldHidden="1">
    <formula>Merged_JOEM!$B$59:$AN$274</formula>
    <oldFormula>Merged_JOEM!$B$59:$AN$274</oldFormula>
  </rdn>
  <rcv guid="{C94451EF-7A3E-4D72-B5A4-3D1B193192CC}" action="add"/>
</revisions>
</file>

<file path=xl/revisions/revisionLog1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3" sId="1">
    <nc r="X271">
      <f>W271</f>
    </nc>
  </rcc>
  <rcc rId="2914" sId="1">
    <nc r="Z271">
      <f>Y271</f>
    </nc>
  </rcc>
  <rcc rId="2915" sId="1">
    <nc r="AA271" t="inlineStr">
      <is>
        <t>Ready for review</t>
      </is>
    </nc>
  </rcc>
  <rcc rId="2916" sId="1" numFmtId="19">
    <nc r="AE271">
      <v>44011</v>
    </nc>
  </rcc>
  <rcc rId="2917" sId="1" numFmtId="19">
    <nc r="AF271">
      <v>44011</v>
    </nc>
  </rcc>
  <rcc rId="2918" sId="1">
    <nc r="AG271" t="inlineStr">
      <is>
        <t>OK</t>
      </is>
    </nc>
  </rcc>
  <rcc rId="2919" sId="1" numFmtId="14">
    <nc r="AH271">
      <v>1</v>
    </nc>
  </rcc>
  <rcc rId="2920" sId="1" numFmtId="14">
    <nc r="AI271">
      <v>1</v>
    </nc>
  </rcc>
  <rcc rId="2921" sId="1" numFmtId="14">
    <nc r="AJ271">
      <v>1</v>
    </nc>
  </rcc>
  <rcc rId="2922" sId="1">
    <nc r="AK271" t="inlineStr">
      <is>
        <t>None</t>
      </is>
    </nc>
  </rcc>
  <rcv guid="{C94451EF-7A3E-4D72-B5A4-3D1B193192CC}" action="delete"/>
  <rdn rId="0" localSheetId="1" customView="1" name="Z_C94451EF_7A3E_4D72_B5A4_3D1B193192CC_.wvu.FilterData" hidden="1" oldHidden="1">
    <formula>Merged_COEM!$B$59:$AN$316</formula>
    <oldFormula>Merged_COEM!$B$59:$AN$316</oldFormula>
  </rdn>
  <rdn rId="0" localSheetId="2" customView="1" name="Z_C94451EF_7A3E_4D72_B5A4_3D1B193192CC_.wvu.FilterData" hidden="1" oldHidden="1">
    <formula>Merged_JOEM!$B$59:$AN$274</formula>
    <oldFormula>Merged_JOEM!$B$59:$AN$274</oldFormula>
  </rdn>
  <rcv guid="{C94451EF-7A3E-4D72-B5A4-3D1B193192CC}" action="add"/>
</revisions>
</file>

<file path=xl/revisions/revisionLog1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25" sId="1">
    <nc r="X267">
      <f>W267</f>
    </nc>
  </rcc>
  <rcc rId="2926" sId="1">
    <nc r="Z267">
      <v>5</v>
    </nc>
  </rcc>
  <rcc rId="2927" sId="1">
    <nc r="AA267" t="inlineStr">
      <is>
        <t>Ready for review</t>
      </is>
    </nc>
  </rcc>
  <rcc rId="2928" sId="1" numFmtId="19">
    <nc r="AE267">
      <v>44011</v>
    </nc>
  </rcc>
  <rcc rId="2929" sId="1" numFmtId="19">
    <nc r="AF267">
      <v>44011</v>
    </nc>
  </rcc>
  <rcc rId="2930" sId="1">
    <nc r="AG267" t="inlineStr">
      <is>
        <t>OK</t>
      </is>
    </nc>
  </rcc>
  <rcc rId="2931" sId="1" numFmtId="14">
    <nc r="AH267">
      <v>1</v>
    </nc>
  </rcc>
  <rcc rId="2932" sId="1" numFmtId="14">
    <nc r="AI267">
      <v>1</v>
    </nc>
  </rcc>
  <rcc rId="2933" sId="1" numFmtId="14">
    <nc r="AJ267">
      <v>1</v>
    </nc>
  </rcc>
  <rcc rId="2934" sId="1">
    <nc r="AK267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Merged_COEM!$A$59:$AN$316</formula>
    <oldFormula>Merged_COEM!$A$59:$AN$316</oldFormula>
  </rdn>
  <rdn rId="0" localSheetId="2" customView="1" name="Z_60D2C030_4E31_4E07_8E1C_44D2EE84B177_.wvu.FilterData" hidden="1" oldHidden="1">
    <formula>Merged_JOEM!$B$59:$AN$274</formula>
    <oldFormula>Merged_JOEM!$B$59:$AN$274</oldFormula>
  </rdn>
  <rcv guid="{60D2C030-4E31-4E07-8E1C-44D2EE84B177}" action="add"/>
</revisions>
</file>

<file path=xl/revisions/revisionLog1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92">
    <dxf>
      <fill>
        <patternFill patternType="solid">
          <bgColor rgb="FFFFFF00"/>
        </patternFill>
      </fill>
    </dxf>
  </rfmt>
  <rcc rId="2937" sId="2" numFmtId="14">
    <nc r="AH192">
      <v>1</v>
    </nc>
  </rcc>
  <rcc rId="2938" sId="2" numFmtId="14">
    <nc r="AI192">
      <v>1</v>
    </nc>
  </rcc>
  <rcc rId="2939" sId="2" numFmtId="14">
    <nc r="AJ192">
      <v>1</v>
    </nc>
  </rcc>
  <rcc rId="2940" sId="2" quotePrefix="1">
    <nc r="AK192" t="inlineStr">
      <is>
        <t>None</t>
      </is>
    </nc>
  </rcc>
  <rcc rId="2941" sId="2" numFmtId="19">
    <nc r="AE192">
      <v>44011</v>
    </nc>
  </rcc>
  <rcc rId="2942" sId="2" numFmtId="19">
    <nc r="AF192">
      <v>44011</v>
    </nc>
  </rcc>
  <rcc rId="2943" sId="2">
    <nc r="AG192" t="inlineStr">
      <is>
        <t>OK</t>
      </is>
    </nc>
  </rcc>
  <rcc rId="2944" sId="2">
    <nc r="Z192">
      <v>1</v>
    </nc>
  </rcc>
  <rcc rId="2945" sId="2">
    <nc r="AA192" t="inlineStr">
      <is>
        <t>Ready for review</t>
      </is>
    </nc>
  </rcc>
  <rcc rId="2946" sId="2">
    <nc r="X192">
      <f>W192</f>
    </nc>
  </rcc>
  <rcv guid="{336B6883-2145-4B58-921E-CEC7185A847E}" action="delete"/>
  <rdn rId="0" localSheetId="1" customView="1" name="Z_336B6883_2145_4B58_921E_CEC7185A847E_.wvu.FilterData" hidden="1" oldHidden="1">
    <formula>Merged_COEM!$P$59:$P$317</formula>
    <oldFormula>Merged_COEM!$P$59:$P$317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1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H192:H198" start="0" length="2147483647">
    <dxf>
      <font>
        <color theme="1"/>
      </font>
    </dxf>
  </rfmt>
</revisions>
</file>

<file path=xl/revisions/revisionLog1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2949" sId="1" ref="A253:XFD253" action="insertRow"/>
  <rcc rId="2950" sId="1">
    <nc r="B253">
      <f>B252+1</f>
    </nc>
  </rcc>
  <rcc rId="2951" sId="1">
    <oc r="B254">
      <f>B252+1</f>
    </oc>
    <nc r="B254">
      <f>B253+1</f>
    </nc>
  </rcc>
  <rcc rId="2952" sId="1">
    <oc r="B255">
      <f>B254+1</f>
    </oc>
    <nc r="B255">
      <f>B254+1</f>
    </nc>
  </rcc>
  <rcc rId="2953" sId="1">
    <oc r="B256">
      <f>B255+1</f>
    </oc>
    <nc r="B256">
      <f>B255+1</f>
    </nc>
  </rcc>
  <rcc rId="2954" sId="1">
    <oc r="B257">
      <f>B256+1</f>
    </oc>
    <nc r="B257">
      <f>B256+1</f>
    </nc>
  </rcc>
  <rcc rId="2955" sId="1">
    <oc r="B258">
      <f>B257+1</f>
    </oc>
    <nc r="B258">
      <f>B257+1</f>
    </nc>
  </rcc>
  <rcc rId="2956" sId="1">
    <oc r="B259">
      <f>B258+1</f>
    </oc>
    <nc r="B259">
      <f>B258+1</f>
    </nc>
  </rcc>
  <rcc rId="2957" sId="1">
    <oc r="B260">
      <f>B259+1</f>
    </oc>
    <nc r="B260">
      <f>B259+1</f>
    </nc>
  </rcc>
  <rcc rId="2958" sId="1">
    <oc r="B261">
      <f>B260+1</f>
    </oc>
    <nc r="B261">
      <f>B260+1</f>
    </nc>
  </rcc>
  <rcc rId="2959" sId="1">
    <oc r="B262">
      <f>B261+1</f>
    </oc>
    <nc r="B262">
      <f>B261+1</f>
    </nc>
  </rcc>
  <rcc rId="2960" sId="1">
    <oc r="B263">
      <f>B262+1</f>
    </oc>
    <nc r="B263">
      <f>B262+1</f>
    </nc>
  </rcc>
  <rcc rId="2961" sId="1">
    <oc r="B264">
      <f>B263+1</f>
    </oc>
    <nc r="B264">
      <f>B263+1</f>
    </nc>
  </rcc>
  <rcc rId="2962" sId="1">
    <oc r="B265">
      <f>B264+1</f>
    </oc>
    <nc r="B265">
      <f>B264+1</f>
    </nc>
  </rcc>
  <rcc rId="2963" sId="1">
    <oc r="B266">
      <f>B265+1</f>
    </oc>
    <nc r="B266">
      <f>B265+1</f>
    </nc>
  </rcc>
  <rcc rId="2964" sId="1">
    <oc r="B267">
      <f>B266+1</f>
    </oc>
    <nc r="B267">
      <f>B266+1</f>
    </nc>
  </rcc>
  <rcc rId="2965" sId="1">
    <oc r="B268">
      <f>B267+1</f>
    </oc>
    <nc r="B268">
      <f>B267+1</f>
    </nc>
  </rcc>
  <rcc rId="2966" sId="1">
    <oc r="B269">
      <f>B268+1</f>
    </oc>
    <nc r="B269">
      <f>B268+1</f>
    </nc>
  </rcc>
  <rcc rId="2967" sId="1">
    <oc r="B270">
      <f>B269+1</f>
    </oc>
    <nc r="B270">
      <f>B269+1</f>
    </nc>
  </rcc>
  <rcc rId="2968" sId="1">
    <oc r="B271">
      <f>B270+1</f>
    </oc>
    <nc r="B271">
      <f>B270+1</f>
    </nc>
  </rcc>
  <rcc rId="2969" sId="1">
    <oc r="B272">
      <f>B271+1</f>
    </oc>
    <nc r="B272">
      <f>B271+1</f>
    </nc>
  </rcc>
  <rcc rId="2970" sId="1">
    <oc r="B273">
      <f>B272+1</f>
    </oc>
    <nc r="B273">
      <f>B272+1</f>
    </nc>
  </rcc>
  <rcc rId="2971" sId="1">
    <oc r="B274">
      <f>B273+1</f>
    </oc>
    <nc r="B274">
      <f>B273+1</f>
    </nc>
  </rcc>
  <rcc rId="2972" sId="1">
    <oc r="B275">
      <f>B274+1</f>
    </oc>
    <nc r="B275">
      <f>B274+1</f>
    </nc>
  </rcc>
  <rcc rId="2973" sId="1">
    <oc r="B276">
      <f>B275+1</f>
    </oc>
    <nc r="B276">
      <f>B275+1</f>
    </nc>
  </rcc>
  <rcc rId="2974" sId="1">
    <oc r="B277">
      <f>B276+1</f>
    </oc>
    <nc r="B277">
      <f>B276+1</f>
    </nc>
  </rcc>
  <rcc rId="2975" sId="1">
    <oc r="B278">
      <f>B277+1</f>
    </oc>
    <nc r="B278">
      <f>B277+1</f>
    </nc>
  </rcc>
  <rcc rId="2976" sId="1">
    <oc r="B279">
      <f>B278+1</f>
    </oc>
    <nc r="B279">
      <f>B278+1</f>
    </nc>
  </rcc>
  <rcc rId="2977" sId="1">
    <oc r="B280">
      <f>B279+1</f>
    </oc>
    <nc r="B280">
      <f>B279+1</f>
    </nc>
  </rcc>
  <rcc rId="2978" sId="1">
    <oc r="B281">
      <f>B280+1</f>
    </oc>
    <nc r="B281">
      <f>B280+1</f>
    </nc>
  </rcc>
  <rcc rId="2979" sId="1">
    <oc r="B282">
      <f>B281+1</f>
    </oc>
    <nc r="B282">
      <f>B281+1</f>
    </nc>
  </rcc>
  <rcc rId="2980" sId="1">
    <oc r="B283">
      <f>B282+1</f>
    </oc>
    <nc r="B283">
      <f>B282+1</f>
    </nc>
  </rcc>
  <rcc rId="2981" sId="1">
    <oc r="B284">
      <f>B283+1</f>
    </oc>
    <nc r="B284">
      <f>B283+1</f>
    </nc>
  </rcc>
  <rcc rId="2982" sId="1">
    <oc r="B285">
      <f>B284+1</f>
    </oc>
    <nc r="B285">
      <f>B284+1</f>
    </nc>
  </rcc>
  <rcc rId="2983" sId="1">
    <oc r="B286">
      <f>B285+1</f>
    </oc>
    <nc r="B286">
      <f>B285+1</f>
    </nc>
  </rcc>
  <rcc rId="2984" sId="1">
    <oc r="B287">
      <f>B286+1</f>
    </oc>
    <nc r="B287">
      <f>B286+1</f>
    </nc>
  </rcc>
  <rcc rId="2985" sId="1">
    <oc r="B288">
      <f>B287+1</f>
    </oc>
    <nc r="B288">
      <f>B287+1</f>
    </nc>
  </rcc>
  <rcc rId="2986" sId="1">
    <oc r="B289">
      <f>B288+1</f>
    </oc>
    <nc r="B289">
      <f>B288+1</f>
    </nc>
  </rcc>
  <rcc rId="2987" sId="1">
    <oc r="B290">
      <f>B289+1</f>
    </oc>
    <nc r="B290">
      <f>B289+1</f>
    </nc>
  </rcc>
  <rcc rId="2988" sId="1">
    <oc r="B291">
      <f>B290+1</f>
    </oc>
    <nc r="B291">
      <f>B290+1</f>
    </nc>
  </rcc>
  <rcc rId="2989" sId="1">
    <oc r="B292">
      <f>B291+1</f>
    </oc>
    <nc r="B292">
      <f>B291+1</f>
    </nc>
  </rcc>
  <rcc rId="2990" sId="1">
    <oc r="B293">
      <f>B292+1</f>
    </oc>
    <nc r="B293">
      <f>B292+1</f>
    </nc>
  </rcc>
  <rcc rId="2991" sId="1">
    <oc r="B294">
      <f>B293+1</f>
    </oc>
    <nc r="B294">
      <f>B293+1</f>
    </nc>
  </rcc>
  <rcc rId="2992" sId="1">
    <oc r="B295">
      <f>B294+1</f>
    </oc>
    <nc r="B295">
      <f>B294+1</f>
    </nc>
  </rcc>
  <rcc rId="2993" sId="1">
    <oc r="B296">
      <f>B295+1</f>
    </oc>
    <nc r="B296">
      <f>B295+1</f>
    </nc>
  </rcc>
  <rcc rId="2994" sId="1">
    <oc r="B297">
      <f>B296+1</f>
    </oc>
    <nc r="B297">
      <f>B296+1</f>
    </nc>
  </rcc>
  <rcc rId="2995" sId="1">
    <oc r="B298">
      <f>B297+1</f>
    </oc>
    <nc r="B298">
      <f>B297+1</f>
    </nc>
  </rcc>
  <rcc rId="2996" sId="1">
    <oc r="B299">
      <f>B298+1</f>
    </oc>
    <nc r="B299">
      <f>B298+1</f>
    </nc>
  </rcc>
  <rcc rId="2997" sId="1">
    <oc r="B300">
      <f>B299+1</f>
    </oc>
    <nc r="B300">
      <f>B299+1</f>
    </nc>
  </rcc>
  <rcc rId="2998" sId="1">
    <oc r="B301">
      <f>B300+1</f>
    </oc>
    <nc r="B301">
      <f>B300+1</f>
    </nc>
  </rcc>
  <rcc rId="2999" sId="1">
    <oc r="B302">
      <f>B301+1</f>
    </oc>
    <nc r="B302">
      <f>B301+1</f>
    </nc>
  </rcc>
  <rcv guid="{7E0EA425-A420-4443-B9E0-CDF0AA9E5D09}" action="delete"/>
  <rdn rId="0" localSheetId="1" customView="1" name="Z_7E0EA425_A420_4443_B9E0_CDF0AA9E5D09_.wvu.FilterData" hidden="1" oldHidden="1">
    <formula>Merged_COEM!$B$59:$AN$317</formula>
    <oldFormula>Merged_COEM!$B$59:$AN$317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1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02" sId="1">
    <nc r="C253">
      <v>20200624</v>
    </nc>
  </rcc>
  <rcc rId="3003" sId="1">
    <nc r="D253" t="inlineStr">
      <is>
        <t>PSW</t>
      </is>
    </nc>
  </rcc>
  <rcc rId="3004" sId="1">
    <nc r="E253" t="inlineStr">
      <is>
        <t>GEEA2.0_ESP9.3_CMP_BL07 (BG1) Sprint 5</t>
      </is>
    </nc>
  </rcc>
  <rcc rId="3005" sId="1">
    <nc r="G253">
      <v>1450783</v>
    </nc>
  </rcc>
  <rcc rId="3006" sId="1" quotePrefix="1">
    <nc r="F253" t="inlineStr">
      <is>
        <t>CEVT_GEEA_DeuteriumR_DEV\GEEA2.0\rba\CUBAS\Diagnosis\Dem\src\evmem\Dem_EvMem.c</t>
      </is>
    </nc>
  </rcc>
  <rcc rId="3007" sId="1" xfDxf="1" dxf="1">
    <nc r="I253" t="inlineStr">
      <is>
        <t>Dem_EvMem.c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08" sId="1" quotePrefix="1">
    <nc r="H253" t="inlineStr">
      <is>
        <t>-</t>
      </is>
    </nc>
  </rcc>
  <rcc rId="3009" sId="1" quotePrefix="1">
    <nc r="J253" t="inlineStr">
      <is>
        <t>-</t>
      </is>
    </nc>
  </rcc>
  <rcc rId="3010" sId="1" quotePrefix="1">
    <nc r="J240" t="inlineStr">
      <is>
        <t>-</t>
      </is>
    </nc>
  </rcc>
  <rcc rId="3011" sId="1" quotePrefix="1">
    <nc r="J241" t="inlineStr">
      <is>
        <t>-</t>
      </is>
    </nc>
  </rcc>
  <rcc rId="3012" sId="1" quotePrefix="1">
    <nc r="J242" t="inlineStr">
      <is>
        <t>-</t>
      </is>
    </nc>
  </rcc>
  <rcc rId="3013" sId="1" quotePrefix="1">
    <nc r="J243" t="inlineStr">
      <is>
        <t>-</t>
      </is>
    </nc>
  </rcc>
  <rcc rId="3014" sId="1" quotePrefix="1">
    <nc r="J244" t="inlineStr">
      <is>
        <t>-</t>
      </is>
    </nc>
  </rcc>
  <rcc rId="3015" sId="1" quotePrefix="1">
    <nc r="J245" t="inlineStr">
      <is>
        <t>-</t>
      </is>
    </nc>
  </rcc>
  <rcc rId="3016" sId="1" quotePrefix="1">
    <nc r="J246" t="inlineStr">
      <is>
        <t>-</t>
      </is>
    </nc>
  </rcc>
  <rcc rId="3017" sId="1" quotePrefix="1">
    <nc r="J247" t="inlineStr">
      <is>
        <t>-</t>
      </is>
    </nc>
  </rcc>
  <rcc rId="3018" sId="1" quotePrefix="1">
    <nc r="J248" t="inlineStr">
      <is>
        <t>-</t>
      </is>
    </nc>
  </rcc>
  <rcc rId="3019" sId="1" quotePrefix="1">
    <nc r="J249" t="inlineStr">
      <is>
        <t>-</t>
      </is>
    </nc>
  </rcc>
  <rcc rId="3020" sId="1" quotePrefix="1">
    <nc r="J250" t="inlineStr">
      <is>
        <t>-</t>
      </is>
    </nc>
  </rcc>
  <rcc rId="3021" sId="1">
    <nc r="K253" t="inlineStr">
      <is>
        <t>Test: Manual; Cmt: Auto</t>
      </is>
    </nc>
  </rcc>
  <rcc rId="3022" sId="1">
    <nc r="L253" t="inlineStr">
      <is>
        <t>BB81518</t>
      </is>
    </nc>
  </rcc>
  <rcc rId="3023" sId="1">
    <nc r="M253" t="inlineStr">
      <is>
        <t>BL07 (BG1) Sprint 5</t>
      </is>
    </nc>
  </rcc>
  <rcc rId="3024" sId="1">
    <nc r="N253" t="inlineStr">
      <is>
        <t>CEVT_GEEA_DeuteriumR_DEV</t>
      </is>
    </nc>
  </rcc>
  <rcc rId="3025" sId="1" quotePrefix="1">
    <nc r="O253" t="inlineStr">
      <is>
        <t>-</t>
      </is>
    </nc>
  </rcc>
  <rcc rId="3026" sId="1" quotePrefix="1">
    <nc r="P253" t="inlineStr">
      <is>
        <t>Madhwaraja Harivanam (RBEI/ESH32)</t>
      </is>
    </nc>
  </rcc>
  <rcc rId="3027" sId="1" quotePrefix="1">
    <nc r="R253" t="inlineStr">
      <is>
        <t>-</t>
      </is>
    </nc>
  </rcc>
  <rcc rId="3028" sId="1">
    <nc r="S253" t="inlineStr">
      <is>
        <t>chuong.nguyen-minh</t>
      </is>
    </nc>
  </rcc>
  <rcc rId="3029" sId="1" numFmtId="19">
    <nc r="AD253">
      <v>44014</v>
    </nc>
  </rcc>
  <rcv guid="{7E0EA425-A420-4443-B9E0-CDF0AA9E5D09}" action="delete"/>
  <rdn rId="0" localSheetId="1" customView="1" name="Z_7E0EA425_A420_4443_B9E0_CDF0AA9E5D09_.wvu.FilterData" hidden="1" oldHidden="1">
    <formula>Merged_COEM!$B$59:$AN$317</formula>
    <oldFormula>Merged_COEM!$B$59:$AN$317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1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2" sId="2" numFmtId="19">
    <nc r="AE178">
      <v>44011</v>
    </nc>
  </rcc>
  <rcc rId="3033" sId="2" numFmtId="19">
    <nc r="AF178">
      <v>44011</v>
    </nc>
  </rcc>
  <rcc rId="3034" sId="2">
    <nc r="AG178" t="inlineStr">
      <is>
        <t>OK</t>
      </is>
    </nc>
  </rcc>
  <rcc rId="3035" sId="2" numFmtId="14">
    <nc r="AH178">
      <v>1</v>
    </nc>
  </rcc>
  <rcc rId="3036" sId="2" numFmtId="14">
    <nc r="AI178">
      <v>1</v>
    </nc>
  </rcc>
  <rcc rId="3037" sId="2">
    <nc r="AJ178" t="inlineStr">
      <is>
        <t>NA</t>
      </is>
    </nc>
  </rcc>
  <rcc rId="3038" sId="2" quotePrefix="1">
    <nc r="AK178" t="inlineStr">
      <is>
        <t>None</t>
      </is>
    </nc>
  </rcc>
</revisions>
</file>

<file path=xl/revisions/revisionLog1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9" sId="2">
    <nc r="AA174" t="inlineStr">
      <is>
        <t>Ready for review</t>
      </is>
    </nc>
  </rcc>
  <rcc rId="3040" sId="2">
    <nc r="AA175" t="inlineStr">
      <is>
        <t>Ready for review</t>
      </is>
    </nc>
  </rcc>
  <rcc rId="3041" sId="2">
    <nc r="AA176" t="inlineStr">
      <is>
        <t>Ready for review</t>
      </is>
    </nc>
  </rcc>
  <rcc rId="3042" sId="2">
    <nc r="AA177" t="inlineStr">
      <is>
        <t>Ready for review</t>
      </is>
    </nc>
  </rcc>
  <rcc rId="3043" sId="2">
    <nc r="AA178" t="inlineStr">
      <is>
        <t>Ready for review</t>
      </is>
    </nc>
  </rcc>
  <rcv guid="{D33AC7AF-C8AB-4CE9-94C7-9237011A5FC3}" action="delete"/>
  <rdn rId="0" localSheetId="1" customView="1" name="Z_D33AC7AF_C8AB_4CE9_94C7_9237011A5FC3_.wvu.FilterData" hidden="1" oldHidden="1">
    <formula>Merged_COEM!$B$59:$AN$317</formula>
    <oldFormula>Merged_COEM!$B$59:$AN$317</oldFormula>
  </rdn>
  <rdn rId="0" localSheetId="2" customView="1" name="Z_D33AC7AF_C8AB_4CE9_94C7_9237011A5FC3_.wvu.FilterData" hidden="1" oldHidden="1">
    <formula>Merged_JOEM!$B$59:$AN$274</formula>
    <oldFormula>Merged_JOEM!$B$59:$AN$274</oldFormula>
  </rdn>
  <rcv guid="{D33AC7AF-C8AB-4CE9-94C7-9237011A5FC3}" action="add"/>
</revisions>
</file>

<file path=xl/revisions/revisionLog1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46" sId="1" xfDxf="1" dxf="1">
    <nc r="E303" t="inlineStr">
      <is>
        <t>FAW_C100_IPB1.1_BSS02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47" sId="1" xfDxf="1" dxf="1">
    <nc r="E304" t="inlineStr">
      <is>
        <t>WM_ASE-3_ESP9.3_HP BSS05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48" sId="1" xfDxf="1" dxf="1">
    <nc r="E305" t="inlineStr">
      <is>
        <t>WM_ASE-3_ESP9.3_HP BSS05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49" sId="1" xfDxf="1" dxf="1">
    <nc r="E306" t="inlineStr">
      <is>
        <t>BAIC_226403_C62XP_ESPHevX_BL70_STRBAIC_C301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50" sId="1" xfDxf="1" dxf="1">
    <nc r="E307" t="inlineStr">
      <is>
        <t>BJEV_N60/N61_4WD_BL74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51" sId="1" xfDxf="1" dxf="1">
    <nc r="E308" t="inlineStr">
      <is>
        <t>MC_248960_SGMW_CN220M_EC_ESP9.3CP_ACC_BL01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52" sId="1" xfDxf="1" dxf="1">
    <nc r="E309" t="inlineStr">
      <is>
        <t>MC_248960_SGMW_CN220M_EC_ESP9.3CP_ACC_BL01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53" sId="1" xfDxf="1" dxf="1">
    <nc r="E310" t="inlineStr">
      <is>
        <t>MC_248960_SGMW_CN220M_EC_ESP9.3CP_ACC_BL01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54" sId="1">
    <nc r="D303" t="inlineStr">
      <is>
        <t>ASW</t>
      </is>
    </nc>
  </rcc>
  <rcc rId="3055" sId="1" xfDxf="1" dxf="1">
    <nc r="G303">
      <v>1507494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56" sId="1" xfDxf="1" dxf="1">
    <nc r="G304">
      <v>1545289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57" sId="1" xfDxf="1" dxf="1">
    <nc r="G305">
      <v>1545289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58" sId="1" xfDxf="1" dxf="1">
    <nc r="G306">
      <v>1545156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59" sId="1" xfDxf="1" dxf="1">
    <nc r="G307">
      <v>1545395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60" sId="1" xfDxf="1" dxf="1">
    <nc r="G308">
      <v>1545266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61" sId="1" xfDxf="1" dxf="1">
    <nc r="G309">
      <v>1545266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62" sId="1" xfDxf="1" dxf="1">
    <nc r="G310">
      <v>1545266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F30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30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30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3063" sId="1" xfDxf="1" dxf="1" quotePrefix="1">
    <nc r="F306" t="inlineStr">
      <is>
        <t>rb\as\baic\baic_core\app\dcom\RBAPLCust\src\ESP\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F30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30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30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3064" sId="1" xfDxf="1" dxf="1" quotePrefix="1">
    <nc r="F310" t="inlineStr">
      <is>
        <t xml:space="preserve">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65" sId="1" quotePrefix="1">
    <nc r="F303" t="inlineStr">
      <is>
        <t>-</t>
      </is>
    </nc>
  </rcc>
  <rcc rId="3066" sId="1" quotePrefix="1">
    <nc r="F304" t="inlineStr">
      <is>
        <t>-</t>
      </is>
    </nc>
  </rcc>
  <rcc rId="3067" sId="1" quotePrefix="1">
    <nc r="F305" t="inlineStr">
      <is>
        <t>-</t>
      </is>
    </nc>
  </rcc>
  <rcc rId="3068" sId="1" quotePrefix="1">
    <nc r="F307" t="inlineStr">
      <is>
        <t>-</t>
      </is>
    </nc>
  </rcc>
  <rcc rId="3069" sId="1" quotePrefix="1">
    <nc r="F308" t="inlineStr">
      <is>
        <t>-</t>
      </is>
    </nc>
  </rcc>
  <rcc rId="3070" sId="1" quotePrefix="1">
    <nc r="F309" t="inlineStr">
      <is>
        <t>-</t>
      </is>
    </nc>
  </rcc>
  <rcc rId="3071" sId="1">
    <nc r="D304" t="inlineStr">
      <is>
        <t>PSW</t>
      </is>
    </nc>
  </rcc>
  <rcc rId="3072" sId="1">
    <nc r="D305" t="inlineStr">
      <is>
        <t>PSW</t>
      </is>
    </nc>
  </rcc>
  <rcc rId="3073" sId="1">
    <nc r="D306" t="inlineStr">
      <is>
        <t>ASW</t>
      </is>
    </nc>
  </rcc>
  <rcc rId="3074" sId="1">
    <nc r="D307" t="inlineStr">
      <is>
        <t>ASW</t>
      </is>
    </nc>
  </rcc>
  <rcc rId="3075" sId="1">
    <nc r="D308" t="inlineStr">
      <is>
        <t>ASW</t>
      </is>
    </nc>
  </rcc>
  <rcc rId="3076" sId="1">
    <nc r="D309" t="inlineStr">
      <is>
        <t>ASW</t>
      </is>
    </nc>
  </rcc>
  <rcc rId="3077" sId="1">
    <nc r="D310" t="inlineStr">
      <is>
        <t>PSW</t>
      </is>
    </nc>
  </rcc>
  <rcc rId="3078" sId="1">
    <nc r="C303">
      <v>20200629</v>
    </nc>
  </rcc>
  <rcc rId="3079" sId="1">
    <nc r="C304">
      <v>20200629</v>
    </nc>
  </rcc>
  <rcc rId="3080" sId="1">
    <nc r="C305">
      <v>20200629</v>
    </nc>
  </rcc>
  <rcc rId="3081" sId="1">
    <nc r="C306">
      <v>20200629</v>
    </nc>
  </rcc>
  <rcc rId="3082" sId="1">
    <nc r="C307">
      <v>20200629</v>
    </nc>
  </rcc>
  <rcc rId="3083" sId="1">
    <nc r="C308">
      <v>20200629</v>
    </nc>
  </rcc>
  <rcc rId="3084" sId="1">
    <nc r="C309">
      <v>20200629</v>
    </nc>
  </rcc>
  <rcc rId="3085" sId="1">
    <nc r="C310">
      <v>20200629</v>
    </nc>
  </rcc>
  <rcc rId="3086" sId="1">
    <nc r="B303">
      <f>B302+1</f>
    </nc>
  </rcc>
  <rcc rId="3087" sId="1">
    <nc r="B304">
      <f>B303+1</f>
    </nc>
  </rcc>
  <rcc rId="3088" sId="1">
    <nc r="B305">
      <f>B304+1</f>
    </nc>
  </rcc>
  <rcc rId="3089" sId="1">
    <nc r="B306">
      <f>B305+1</f>
    </nc>
  </rcc>
  <rcc rId="3090" sId="1">
    <nc r="B307">
      <f>B306+1</f>
    </nc>
  </rcc>
  <rcc rId="3091" sId="1">
    <nc r="B308">
      <f>B307+1</f>
    </nc>
  </rcc>
  <rcc rId="3092" sId="1">
    <nc r="B309">
      <f>B308+1</f>
    </nc>
  </rcc>
  <rcc rId="3093" sId="1">
    <nc r="B310">
      <f>B309+1</f>
    </nc>
  </rcc>
  <rfmt sheetId="1" sqref="B303:B310">
    <dxf>
      <fill>
        <patternFill patternType="solid">
          <bgColor rgb="FFFFC000"/>
        </patternFill>
      </fill>
    </dxf>
  </rfmt>
  <rcc rId="3094" sId="1" xfDxf="1" dxf="1">
    <nc r="I303" t="inlineStr">
      <is>
        <t>HMI_ApbFunctionLamp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95" sId="1" xfDxf="1" dxf="1">
    <nc r="I304" t="inlineStr">
      <is>
        <t>ApbAutoApplyExtTrigger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96" sId="1" xfDxf="1" dxf="1">
    <nc r="I305" t="inlineStr">
      <is>
        <t>VLC_LDMSelectedControllerPtActivation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97" sId="1" xfDxf="1" dxf="1">
    <nc r="I306" t="inlineStr">
      <is>
        <t>RBAPLCUST_RoutineControl_APBMi.c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98" sId="1" xfDxf="1" dxf="1">
    <nc r="I307" t="inlineStr">
      <is>
        <t>VlcLsm_ApbIsLocked_SignalSwitch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099" sId="1" xfDxf="1" dxf="1">
    <nc r="I308" t="inlineStr">
      <is>
        <t>HMI_ApbErrorLamp_Conti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00" sId="1" xfDxf="1" dxf="1">
    <nc r="I309" t="inlineStr">
      <is>
        <t>HMI_ApbFunctionLamp_Conti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I31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3101" sId="1">
    <nc r="I310" t="inlineStr">
      <is>
        <t>RBHMI_LDMLamp_SGMW.c</t>
      </is>
    </nc>
  </rcc>
  <rcc rId="3102" sId="1" xfDxf="1" dxf="1">
    <nc r="L306" t="inlineStr">
      <is>
        <t>BB80328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03" sId="1" xfDxf="1" dxf="1">
    <nc r="L310" t="inlineStr">
      <is>
        <t>BB82533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L30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3104" sId="1" xfDxf="1" dxf="1">
    <nc r="L303" t="inlineStr">
      <is>
        <t>BSS02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05" sId="1" xfDxf="1" dxf="1">
    <nc r="L304" t="inlineStr">
      <is>
        <t>BSS05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06" sId="1" xfDxf="1" dxf="1">
    <nc r="L305" t="inlineStr">
      <is>
        <t>BSS05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M30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m rId="3107" sheetId="1" source="L303:L305" destination="M303:M305" sourceSheetId="1">
    <rfmt sheetId="1" sqref="M30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M304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M305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m>
  <rfmt sheetId="1" sqref="L303:L305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rfmt>
  <rcc rId="3108" sId="1">
    <nc r="M306" t="inlineStr">
      <is>
        <t>BL70_STRBAIC_C301</t>
      </is>
    </nc>
  </rcc>
  <rcc rId="3109" sId="1" xfDxf="1" dxf="1">
    <nc r="M307" t="inlineStr">
      <is>
        <t>BL74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10" sId="1" xfDxf="1" dxf="1">
    <nc r="M308" t="inlineStr">
      <is>
        <t>BL01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11" sId="1" xfDxf="1" dxf="1">
    <nc r="M309" t="inlineStr">
      <is>
        <t>BL01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12" sId="1" xfDxf="1" dxf="1">
    <nc r="M310" t="inlineStr">
      <is>
        <t>BL01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13" sId="1" odxf="1" dxf="1">
    <nc r="L303" t="inlineStr">
      <is>
        <t>None</t>
      </is>
    </nc>
    <odxf>
      <alignment horizontal="general" vertical="bottom" readingOrder="0"/>
    </odxf>
    <ndxf>
      <alignment horizontal="left" vertical="top" readingOrder="0"/>
    </ndxf>
  </rcc>
  <rcc rId="3114" sId="1" odxf="1" dxf="1">
    <nc r="L304" t="inlineStr">
      <is>
        <t>None</t>
      </is>
    </nc>
    <odxf>
      <alignment horizontal="general" vertical="bottom" readingOrder="0"/>
    </odxf>
    <ndxf>
      <alignment horizontal="left" vertical="top" readingOrder="0"/>
    </ndxf>
  </rcc>
  <rcc rId="3115" sId="1" odxf="1" dxf="1">
    <nc r="L305" t="inlineStr">
      <is>
        <t>None</t>
      </is>
    </nc>
    <odxf>
      <alignment horizontal="general" vertical="bottom" readingOrder="0"/>
    </odxf>
    <ndxf>
      <alignment horizontal="left" vertical="top" readingOrder="0"/>
    </ndxf>
  </rcc>
  <rcc rId="3116" sId="1">
    <nc r="L307" t="inlineStr">
      <is>
        <t>None</t>
      </is>
    </nc>
  </rcc>
  <rcc rId="3117" sId="1">
    <nc r="L308" t="inlineStr">
      <is>
        <t>None</t>
      </is>
    </nc>
  </rcc>
  <rcc rId="3118" sId="1">
    <nc r="L309" t="inlineStr">
      <is>
        <t>None</t>
      </is>
    </nc>
  </rcc>
  <rcv guid="{7E0EA425-A420-4443-B9E0-CDF0AA9E5D09}" action="delete"/>
  <rdn rId="0" localSheetId="1" customView="1" name="Z_7E0EA425_A420_4443_B9E0_CDF0AA9E5D09_.wvu.Cols" hidden="1" oldHidden="1">
    <formula>Merged_COEM!$G:$K</formula>
  </rdn>
  <rdn rId="0" localSheetId="1" customView="1" name="Z_7E0EA425_A420_4443_B9E0_CDF0AA9E5D09_.wvu.FilterData" hidden="1" oldHidden="1">
    <formula>Merged_COEM!$B$59:$AN$317</formula>
    <oldFormula>Merged_COEM!$B$59:$AN$317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1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2" sId="1" xfDxf="1" dxf="1">
    <nc r="N303" t="inlineStr">
      <is>
        <t>ApbMiGen2Cust_IPB_ECU_CSW_BB99229.axl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23" sId="1" xfDxf="1" dxf="1">
    <nc r="N304" t="inlineStr">
      <is>
        <t>ApbMiGen2hevX_ECU_CSW_BB97468.axl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24" sId="1" xfDxf="1" dxf="1">
    <nc r="N305" t="inlineStr">
      <is>
        <t>VLCAPA_ECU_CSW_BB00001.axl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25" sId="1" xfDxf="1" dxf="1">
    <nc r="N306" t="inlineStr">
      <is>
        <t xml:space="preserve">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26" sId="1" xfDxf="1" dxf="1">
    <nc r="N307" t="inlineStr">
      <is>
        <t>CDDAP_BrakeNoLimitation_ECU_CSW_BB00001.axl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27" sId="1" xfDxf="1" dxf="1">
    <nc r="N308" t="inlineStr">
      <is>
        <t xml:space="preserve">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28" sId="1" xfDxf="1" dxf="1">
    <nc r="N309" t="inlineStr">
      <is>
        <t xml:space="preserve">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29" sId="1" xfDxf="1" dxf="1">
    <nc r="N310" t="inlineStr">
      <is>
        <t xml:space="preserve">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30" sId="1">
    <oc r="D306" t="inlineStr">
      <is>
        <t>ASW</t>
      </is>
    </oc>
    <nc r="D306" t="inlineStr">
      <is>
        <t>PSW</t>
      </is>
    </nc>
  </rcc>
  <rcc rId="3131" sId="1">
    <oc r="D304" t="inlineStr">
      <is>
        <t>PSW</t>
      </is>
    </oc>
    <nc r="D304" t="inlineStr">
      <is>
        <t>ASW</t>
      </is>
    </nc>
  </rcc>
  <rcc rId="3132" sId="1">
    <oc r="D305" t="inlineStr">
      <is>
        <t>PSW</t>
      </is>
    </oc>
    <nc r="D305" t="inlineStr">
      <is>
        <t>ASW</t>
      </is>
    </nc>
  </rcc>
  <rcv guid="{7E0EA425-A420-4443-B9E0-CDF0AA9E5D09}" action="delete"/>
  <rdn rId="0" localSheetId="1" customView="1" name="Z_7E0EA425_A420_4443_B9E0_CDF0AA9E5D09_.wvu.Cols" hidden="1" oldHidden="1">
    <formula>Merged_COEM!$G:$K</formula>
    <oldFormula>Merged_COEM!$G:$K</oldFormula>
  </rdn>
  <rdn rId="0" localSheetId="1" customView="1" name="Z_7E0EA425_A420_4443_B9E0_CDF0AA9E5D09_.wvu.FilterData" hidden="1" oldHidden="1">
    <formula>Merged_COEM!$B$59:$AN$317</formula>
    <oldFormula>Merged_COEM!$B$59:$AN$317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1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36" sId="1">
    <oc r="G329" t="inlineStr">
      <is>
        <t xml:space="preserve">   </t>
      </is>
    </oc>
    <nc r="G329" t="inlineStr">
      <is>
        <t xml:space="preserve"> </t>
      </is>
    </nc>
  </rcc>
</revisions>
</file>

<file path=xl/revisions/revisionLog1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37" sId="1" xfDxf="1" dxf="1">
    <oc r="N306" t="inlineStr">
      <is>
        <t xml:space="preserve"> </t>
      </is>
    </oc>
    <nc r="N306" t="inlineStr">
      <is>
        <t>BAIC_C62XP_ESPHevX_Int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1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3138" sId="1" xfDxf="1" dxf="1">
    <oc r="N308" t="inlineStr">
      <is>
        <t xml:space="preserve"> </t>
      </is>
    </oc>
    <nc r="N308" t="inlineStr">
      <is>
        <t>1545266.zip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39" sId="1" xfDxf="1" dxf="1">
    <oc r="N309" t="inlineStr">
      <is>
        <t xml:space="preserve"> </t>
      </is>
    </oc>
    <nc r="N309" t="inlineStr">
      <is>
        <t>1545266.zip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40" sId="1">
    <oc r="N310" t="inlineStr">
      <is>
        <t xml:space="preserve"> </t>
      </is>
    </oc>
    <nc r="N310"/>
  </rcc>
</revisions>
</file>

<file path=xl/revisions/revisionLog1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1" sId="1" xfDxf="1" dxf="1" quotePrefix="1">
    <nc r="P303" t="inlineStr">
      <is>
        <t>ZHANG Linlin (CC-AS/EVA-SW2-CN)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42" sId="1" xfDxf="1" dxf="1" quotePrefix="1">
    <nc r="P304" t="inlineStr">
      <is>
        <t>JIN Yichen (CC-AS/EVA-SW2-CN)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43" sId="1" quotePrefix="1">
    <nc r="P305" t="inlineStr">
      <is>
        <t>JIN Yichen (CC-AS/EVA-SW2-CN)</t>
      </is>
    </nc>
  </rcc>
  <rcc rId="3144" sId="1" xfDxf="1" dxf="1" quotePrefix="1">
    <nc r="P306" t="inlineStr">
      <is>
        <t>LIANG Xin (CC-AS/EVA-SW33-CN)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45" sId="1" xfDxf="1" dxf="1" quotePrefix="1">
    <nc r="P307" t="inlineStr">
      <is>
        <t>GUO Liang (CC-AD/EYM-CN)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46" sId="1" xfDxf="1" dxf="1" quotePrefix="1">
    <nc r="P308" t="inlineStr">
      <is>
        <t>Bui Thi Phuong Hang (RBVH/EAS11)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47" sId="1" quotePrefix="1">
    <nc r="P309" t="inlineStr">
      <is>
        <t>Bui Thi Phuong Hang (RBVH/EAS11)</t>
      </is>
    </nc>
  </rcc>
  <rcc rId="3148" sId="1" quotePrefix="1">
    <nc r="P310" t="inlineStr">
      <is>
        <t>Bui Thi Phuong Hang (RBVH/EAS11)</t>
      </is>
    </nc>
  </rcc>
  <rdn rId="0" localSheetId="1" customView="1" name="Z_7E0EA425_A420_4443_B9E0_CDF0AA9E5D09_.wvu.Cols" hidden="1" oldHidden="1">
    <oldFormula>Merged_COEM!$G:$K</oldFormula>
  </rdn>
  <rcv guid="{7E0EA425-A420-4443-B9E0-CDF0AA9E5D09}" action="delete"/>
  <rdn rId="0" localSheetId="1" customView="1" name="Z_7E0EA425_A420_4443_B9E0_CDF0AA9E5D09_.wvu.FilterData" hidden="1" oldHidden="1">
    <formula>Merged_COEM!$B$59:$AN$317</formula>
    <oldFormula>Merged_COEM!$B$59:$AN$317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1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2" sId="1" xfDxf="1" dxf="1">
    <nc r="V303">
      <v>40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53" sId="1" xfDxf="1" dxf="1">
    <nc r="V304">
      <v>60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54" sId="1" xfDxf="1" dxf="1">
    <nc r="V305">
      <v>30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55" sId="1" xfDxf="1" dxf="1">
    <nc r="V306">
      <v>434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56" sId="1" xfDxf="1" dxf="1">
    <nc r="V307">
      <v>30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57" sId="1" xfDxf="1" dxf="1">
    <nc r="V308">
      <v>60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58" sId="1" xfDxf="1" dxf="1">
    <nc r="V309">
      <v>93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59" sId="1" xfDxf="1" dxf="1">
    <nc r="V310">
      <v>56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60" sId="1">
    <nc r="S303" t="inlineStr">
      <is>
        <t>huy.nguyen-hoang</t>
      </is>
    </nc>
  </rcc>
  <rcc rId="3161" sId="1">
    <nc r="S304" t="inlineStr">
      <is>
        <t>huy.nguyen-hoang</t>
      </is>
    </nc>
  </rcc>
  <rcc rId="3162" sId="1">
    <nc r="S305" t="inlineStr">
      <is>
        <t>chuong.nguyen-minh</t>
      </is>
    </nc>
  </rcc>
  <rcc rId="3163" sId="1">
    <nc r="S309" t="inlineStr">
      <is>
        <t>chuong.nguyen-minh</t>
      </is>
    </nc>
  </rcc>
  <rcc rId="3164" sId="1">
    <nc r="S308" t="inlineStr">
      <is>
        <t>nam.phan-the</t>
      </is>
    </nc>
  </rcc>
  <rcc rId="3165" sId="1">
    <nc r="S307" t="inlineStr">
      <is>
        <t>nam.phan-the</t>
      </is>
    </nc>
  </rcc>
  <rcv guid="{7E0EA425-A420-4443-B9E0-CDF0AA9E5D09}" action="delete"/>
  <rdn rId="0" localSheetId="1" customView="1" name="Z_7E0EA425_A420_4443_B9E0_CDF0AA9E5D09_.wvu.Cols" hidden="1" oldHidden="1">
    <formula>Merged_COEM!$E:$N</formula>
  </rdn>
  <rdn rId="0" localSheetId="1" customView="1" name="Z_7E0EA425_A420_4443_B9E0_CDF0AA9E5D09_.wvu.FilterData" hidden="1" oldHidden="1">
    <formula>Merged_COEM!$B$59:$AN$317</formula>
    <oldFormula>Merged_COEM!$B$59:$AN$317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1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9" sId="1">
    <nc r="S306" t="inlineStr">
      <is>
        <t>chung.ly</t>
      </is>
    </nc>
  </rcc>
  <rcc rId="3170" sId="1">
    <nc r="S310" t="inlineStr">
      <is>
        <t>chung.ly</t>
      </is>
    </nc>
  </rcc>
  <rdn rId="0" localSheetId="1" customView="1" name="Z_7E0EA425_A420_4443_B9E0_CDF0AA9E5D09_.wvu.Cols" hidden="1" oldHidden="1">
    <oldFormula>Merged_COEM!$E:$N</oldFormula>
  </rdn>
  <rcv guid="{7E0EA425-A420-4443-B9E0-CDF0AA9E5D09}" action="delete"/>
  <rdn rId="0" localSheetId="1" customView="1" name="Z_7E0EA425_A420_4443_B9E0_CDF0AA9E5D09_.wvu.FilterData" hidden="1" oldHidden="1">
    <formula>Merged_COEM!$B$59:$AN$317</formula>
    <oldFormula>Merged_COEM!$B$59:$AN$317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1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74" sId="1">
    <nc r="W303">
      <f>V303</f>
    </nc>
  </rcc>
  <rcc rId="3175" sId="1">
    <nc r="W304">
      <f>V304</f>
    </nc>
  </rcc>
  <rcc rId="3176" sId="1">
    <nc r="W305">
      <f>V305</f>
    </nc>
  </rcc>
  <rcc rId="3177" sId="1">
    <nc r="W306">
      <f>V306</f>
    </nc>
  </rcc>
  <rcc rId="3178" sId="1">
    <nc r="W307">
      <f>V307</f>
    </nc>
  </rcc>
  <rcc rId="3179" sId="1">
    <nc r="W308">
      <f>V308</f>
    </nc>
  </rcc>
  <rcc rId="3180" sId="1">
    <nc r="W309">
      <f>V309</f>
    </nc>
  </rcc>
  <rcc rId="3181" sId="1">
    <nc r="W310">
      <f>V310</f>
    </nc>
  </rcc>
  <rcc rId="3182" sId="1">
    <nc r="Y303">
      <f>ROUNDDOWN(W303/HLOOKUP(D303,Table!$C$3:$D$4,2,0)*8,2)</f>
    </nc>
  </rcc>
  <rcc rId="3183" sId="1">
    <nc r="Y304">
      <f>ROUNDDOWN(W304/HLOOKUP(D304,Table!$C$3:$D$4,2,0)*8,2)</f>
    </nc>
  </rcc>
  <rcc rId="3184" sId="1">
    <nc r="Y305">
      <f>ROUNDDOWN(W305/HLOOKUP(D305,Table!$C$3:$D$4,2,0)*8,2)</f>
    </nc>
  </rcc>
  <rcc rId="3185" sId="1">
    <nc r="Y306">
      <f>ROUNDDOWN(W306/HLOOKUP(D306,Table!$C$3:$D$4,2,0)*8,2)</f>
    </nc>
  </rcc>
  <rcc rId="3186" sId="1">
    <nc r="Y307">
      <f>ROUNDDOWN(W307/HLOOKUP(D307,Table!$C$3:$D$4,2,0)*8,2)</f>
    </nc>
  </rcc>
  <rcc rId="3187" sId="1">
    <nc r="Y308">
      <f>ROUNDDOWN(W308/HLOOKUP(D308,Table!$C$3:$D$4,2,0)*8,2)</f>
    </nc>
  </rcc>
  <rcc rId="3188" sId="1">
    <nc r="Y309">
      <f>ROUNDDOWN(W309/HLOOKUP(D309,Table!$C$3:$D$4,2,0)*8,2)</f>
    </nc>
  </rcc>
  <rcc rId="3189" sId="1">
    <nc r="Y310">
      <f>ROUNDDOWN(W310/HLOOKUP(D310,Table!$C$3:$D$4,2,0)*8,2)</f>
    </nc>
  </rcc>
  <rcc rId="3190" sId="1" numFmtId="19">
    <nc r="AC303">
      <v>44011</v>
    </nc>
  </rcc>
  <rcc rId="3191" sId="1" numFmtId="19">
    <nc r="AC304">
      <v>44011</v>
    </nc>
  </rcc>
  <rcc rId="3192" sId="1" numFmtId="19">
    <nc r="AC305">
      <v>44011</v>
    </nc>
  </rcc>
  <rcc rId="3193" sId="1" numFmtId="19">
    <nc r="AC306">
      <v>44011</v>
    </nc>
  </rcc>
  <rcc rId="3194" sId="1" numFmtId="19">
    <nc r="AC307">
      <v>44011</v>
    </nc>
  </rcc>
  <rcc rId="3195" sId="1" numFmtId="19">
    <nc r="AC308">
      <v>44011</v>
    </nc>
  </rcc>
  <rcc rId="3196" sId="1" numFmtId="19">
    <nc r="AC309">
      <v>44011</v>
    </nc>
  </rcc>
  <rcc rId="3197" sId="1" numFmtId="19">
    <nc r="AC310">
      <v>44011</v>
    </nc>
  </rcc>
  <rcv guid="{7E0EA425-A420-4443-B9E0-CDF0AA9E5D09}" action="delete"/>
  <rdn rId="0" localSheetId="1" customView="1" name="Z_7E0EA425_A420_4443_B9E0_CDF0AA9E5D09_.wvu.FilterData" hidden="1" oldHidden="1">
    <formula>Merged_COEM!$B$59:$AN$317</formula>
    <oldFormula>Merged_COEM!$B$59:$AN$317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1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0" sId="1" xfDxf="1" dxf="1" numFmtId="19">
    <nc r="AD303">
      <v>44013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201" sId="1" xfDxf="1" dxf="1" numFmtId="19">
    <nc r="AD304">
      <v>44015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202" sId="1" xfDxf="1" dxf="1" numFmtId="19">
    <nc r="AD305">
      <v>44015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203" sId="1" numFmtId="19">
    <nc r="AD306">
      <v>44015</v>
    </nc>
  </rcc>
  <rcc rId="3204" sId="1" numFmtId="19">
    <nc r="AD307">
      <v>44015</v>
    </nc>
  </rcc>
  <rcc rId="3205" sId="1" numFmtId="19">
    <nc r="AD308">
      <v>44020</v>
    </nc>
  </rcc>
  <rcc rId="3206" sId="1" numFmtId="19">
    <nc r="AD309">
      <v>44020</v>
    </nc>
  </rcc>
  <rcc rId="3207" sId="1" numFmtId="19">
    <nc r="AD310">
      <v>44020</v>
    </nc>
  </rcc>
  <rcv guid="{7E0EA425-A420-4443-B9E0-CDF0AA9E5D09}" action="delete"/>
  <rdn rId="0" localSheetId="1" customView="1" name="Z_7E0EA425_A420_4443_B9E0_CDF0AA9E5D09_.wvu.Cols" hidden="1" oldHidden="1">
    <formula>Merged_COEM!$H:$AC</formula>
  </rdn>
  <rdn rId="0" localSheetId="1" customView="1" name="Z_7E0EA425_A420_4443_B9E0_CDF0AA9E5D09_.wvu.FilterData" hidden="1" oldHidden="1">
    <formula>Merged_COEM!$B$59:$AN$317</formula>
    <oldFormula>Merged_COEM!$B$59:$AN$317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1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dn rId="0" localSheetId="1" customView="1" name="Z_7E0EA425_A420_4443_B9E0_CDF0AA9E5D09_.wvu.Cols" hidden="1" oldHidden="1">
    <oldFormula>Merged_COEM!$H:$AC</oldFormula>
  </rdn>
  <rcv guid="{7E0EA425-A420-4443-B9E0-CDF0AA9E5D09}" action="delete"/>
  <rdn rId="0" localSheetId="1" customView="1" name="Z_7E0EA425_A420_4443_B9E0_CDF0AA9E5D09_.wvu.FilterData" hidden="1" oldHidden="1">
    <formula>Merged_COEM!$AD$308:$AD$310</formula>
    <oldFormula>Merged_COEM!$B$59:$AN$317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1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Merged_COEM!$B$59:$AN$317</formula>
    <oldFormula>Merged_COEM!$B$59:$AN$317</oldFormula>
  </rdn>
  <rdn rId="0" localSheetId="2" customView="1" name="Z_FECB4C41_27E8_4A22_AFB3_4F54CDD4960E_.wvu.FilterData" hidden="1" oldHidden="1">
    <formula>Merged_JOEM!$B$59:$AN$274</formula>
    <oldFormula>Merged_JOEM!$B$59:$AN$274</oldFormula>
  </rdn>
  <rcv guid="{FECB4C41-27E8-4A22-AFB3-4F54CDD4960E}" action="add"/>
</revisions>
</file>

<file path=xl/revisions/revisionLog1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xfDxf="1" sqref="K30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K30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K30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K30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K30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K30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K30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O303" start="0" length="0">
    <dxf/>
  </rfmt>
  <rfmt sheetId="1" sqref="O304" start="0" length="0">
    <dxf/>
  </rfmt>
  <rfmt sheetId="1" sqref="O305" start="0" length="0">
    <dxf/>
  </rfmt>
  <rfmt sheetId="1" sqref="O306" start="0" length="0">
    <dxf/>
  </rfmt>
  <rfmt sheetId="1" sqref="O307" start="0" length="0">
    <dxf/>
  </rfmt>
  <rfmt sheetId="1" sqref="O308" start="0" length="0">
    <dxf/>
  </rfmt>
  <rfmt sheetId="1" sqref="O309" start="0" length="0">
    <dxf/>
  </rfmt>
  <rcc rId="3216" sId="1" odxf="1" dxf="1">
    <oc r="O310" t="inlineStr">
      <is>
        <t>-</t>
      </is>
    </oc>
    <nc r="O310"/>
    <odxf/>
    <ndxf/>
  </rcc>
  <rcc rId="3217" sId="1" odxf="1" dxf="1" quotePrefix="1">
    <oc r="O303" t="inlineStr">
      <is>
        <t>-</t>
      </is>
    </oc>
    <nc r="O303" t="inlineStr">
      <is>
        <t>2.0.147314.2</t>
      </is>
    </nc>
    <ndxf/>
  </rcc>
  <rcc rId="3218" sId="1">
    <oc r="O304" t="inlineStr">
      <is>
        <t>-</t>
      </is>
    </oc>
    <nc r="O304">
      <v>1.2</v>
    </nc>
  </rcc>
  <rcc rId="3219" sId="1">
    <oc r="O305" t="inlineStr">
      <is>
        <t>-</t>
      </is>
    </oc>
    <nc r="O305" t="inlineStr">
      <is>
        <t>1.5.147326.0</t>
      </is>
    </nc>
  </rcc>
  <rfmt sheetId="1" sqref="O306" start="0" length="0">
    <dxf/>
  </rfmt>
  <rcc rId="3220" sId="1">
    <oc r="O307" t="inlineStr">
      <is>
        <t>-</t>
      </is>
    </oc>
    <nc r="O307">
      <v>1.3</v>
    </nc>
  </rcc>
  <rcc rId="3221" sId="1" odxf="1" dxf="1" quotePrefix="1">
    <oc r="O309" t="inlineStr">
      <is>
        <t>-</t>
      </is>
    </oc>
    <nc r="O309" t="inlineStr">
      <is>
        <t>1.0</t>
      </is>
    </nc>
    <ndxf/>
  </rcc>
  <rcc rId="3222" sId="1" odxf="1" dxf="1" quotePrefix="1">
    <oc r="O308" t="inlineStr">
      <is>
        <t>-</t>
      </is>
    </oc>
    <nc r="O308" t="inlineStr">
      <is>
        <t>1.0</t>
      </is>
    </nc>
    <ndxf/>
  </rcc>
  <rcv guid="{7E0EA425-A420-4443-B9E0-CDF0AA9E5D09}" action="delete"/>
  <rdn rId="0" localSheetId="1" customView="1" name="Z_7E0EA425_A420_4443_B9E0_CDF0AA9E5D09_.wvu.FilterData" hidden="1" oldHidden="1">
    <formula>Merged_COEM!$AD$308:$AD$310</formula>
    <oldFormula>Merged_COEM!$AD$308:$AD$310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1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25" sId="1">
    <nc r="X273">
      <f>W273</f>
    </nc>
  </rcc>
  <rcc rId="3226" sId="1">
    <nc r="Z273">
      <f>Y273</f>
    </nc>
  </rcc>
  <rcc rId="3227" sId="1">
    <nc r="AA273" t="inlineStr">
      <is>
        <t>Ready for review</t>
      </is>
    </nc>
  </rcc>
  <rcc rId="3228" sId="1" numFmtId="19">
    <nc r="AE273">
      <v>44011</v>
    </nc>
  </rcc>
  <rcc rId="3229" sId="1" numFmtId="19">
    <nc r="AF273">
      <v>44011</v>
    </nc>
  </rcc>
  <rcc rId="3230" sId="1">
    <nc r="AG273" t="inlineStr">
      <is>
        <t>OK</t>
      </is>
    </nc>
  </rcc>
  <rcc rId="3231" sId="1" numFmtId="14">
    <nc r="AH273">
      <v>1</v>
    </nc>
  </rcc>
  <rcc rId="3232" sId="1" numFmtId="14">
    <nc r="AI273">
      <v>1</v>
    </nc>
  </rcc>
  <rcc rId="3233" sId="1" numFmtId="14">
    <nc r="AJ273">
      <v>1</v>
    </nc>
  </rcc>
  <rcc rId="3234" sId="1">
    <nc r="AK273" t="inlineStr">
      <is>
        <t>None</t>
      </is>
    </nc>
  </rcc>
  <rcv guid="{C94451EF-7A3E-4D72-B5A4-3D1B193192CC}" action="delete"/>
  <rdn rId="0" localSheetId="1" customView="1" name="Z_C94451EF_7A3E_4D72_B5A4_3D1B193192CC_.wvu.FilterData" hidden="1" oldHidden="1">
    <formula>Merged_COEM!$B$59:$AN$317</formula>
    <oldFormula>Merged_COEM!$B$59:$AN$317</oldFormula>
  </rdn>
  <rdn rId="0" localSheetId="2" customView="1" name="Z_C94451EF_7A3E_4D72_B5A4_3D1B193192CC_.wvu.FilterData" hidden="1" oldHidden="1">
    <formula>Merged_JOEM!$B$59:$AN$274</formula>
    <oldFormula>Merged_JOEM!$B$59:$AN$274</oldFormula>
  </rdn>
  <rcv guid="{C94451EF-7A3E-4D72-B5A4-3D1B193192CC}" action="add"/>
</revisions>
</file>

<file path=xl/revisions/revisionLog1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Merged_COEM!$B$59:$AN$317</formula>
    <oldFormula>Merged_COEM!$B$59:$AN$317</oldFormula>
  </rdn>
  <rdn rId="0" localSheetId="2" customView="1" name="Z_FECB4C41_27E8_4A22_AFB3_4F54CDD4960E_.wvu.FilterData" hidden="1" oldHidden="1">
    <formula>Merged_JOEM!$B$59:$AN$274</formula>
    <oldFormula>Merged_JOEM!$B$59:$AN$274</oldFormula>
  </rdn>
  <rcv guid="{FECB4C41-27E8-4A22-AFB3-4F54CDD4960E}" action="add"/>
</revisions>
</file>

<file path=xl/revisions/revisionLog1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39" sId="1">
    <oc r="W260">
      <v>206</v>
    </oc>
    <nc r="W260">
      <f>206/2</f>
    </nc>
  </rcc>
  <rcc rId="3240" sId="1">
    <oc r="W261">
      <v>471</v>
    </oc>
    <nc r="W261">
      <f>ROUND(471/2,0)</f>
    </nc>
  </rcc>
  <rcv guid="{7E0EA425-A420-4443-B9E0-CDF0AA9E5D09}" action="delete"/>
  <rdn rId="0" localSheetId="1" customView="1" name="Z_7E0EA425_A420_4443_B9E0_CDF0AA9E5D09_.wvu.FilterData" hidden="1" oldHidden="1">
    <formula>Merged_COEM!$AD$308:$AD$310</formula>
    <oldFormula>Merged_COEM!$AD$308:$AD$310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1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D303">
    <dxf>
      <fill>
        <patternFill patternType="solid">
          <bgColor rgb="FFFF0000"/>
        </patternFill>
      </fill>
    </dxf>
  </rfmt>
  <rcv guid="{7E0EA425-A420-4443-B9E0-CDF0AA9E5D09}" action="delete"/>
  <rdn rId="0" localSheetId="1" customView="1" name="Z_7E0EA425_A420_4443_B9E0_CDF0AA9E5D09_.wvu.FilterData" hidden="1" oldHidden="1">
    <formula>Merged_COEM!$AD$308:$AD$310</formula>
    <oldFormula>Merged_COEM!$AD$308:$AD$310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1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5" sId="1">
    <nc r="X274">
      <f>W274</f>
    </nc>
  </rcc>
  <rcc rId="3246" sId="1">
    <nc r="AA274" t="inlineStr">
      <is>
        <t>Ready for review</t>
      </is>
    </nc>
  </rcc>
  <rcc rId="3247" sId="1" numFmtId="19">
    <nc r="AE274">
      <v>44011</v>
    </nc>
  </rcc>
  <rcc rId="3248" sId="1" numFmtId="19">
    <nc r="AF274">
      <v>44011</v>
    </nc>
  </rcc>
  <rcc rId="3249" sId="1">
    <nc r="AG274" t="inlineStr">
      <is>
        <t>OK</t>
      </is>
    </nc>
  </rcc>
  <rcc rId="3250" sId="1" numFmtId="14">
    <nc r="AH274">
      <v>1</v>
    </nc>
  </rcc>
  <rcc rId="3251" sId="1" numFmtId="14">
    <nc r="AI274">
      <v>1</v>
    </nc>
  </rcc>
  <rcc rId="3252" sId="1" numFmtId="14">
    <nc r="AJ274">
      <v>1</v>
    </nc>
  </rcc>
  <rcc rId="3253" sId="1">
    <nc r="AK274" t="inlineStr">
      <is>
        <t>None</t>
      </is>
    </nc>
  </rcc>
  <rcc rId="3254" sId="1">
    <oc r="Z272">
      <f>Y272</f>
    </oc>
    <nc r="Z272">
      <v>6</v>
    </nc>
  </rcc>
  <rcc rId="3255" sId="1">
    <oc r="Z273">
      <f>Y273</f>
    </oc>
    <nc r="Z273">
      <v>1</v>
    </nc>
  </rcc>
  <rcc rId="3256" sId="1">
    <nc r="Z274">
      <v>1</v>
    </nc>
  </rcc>
  <rcv guid="{C94451EF-7A3E-4D72-B5A4-3D1B193192CC}" action="delete"/>
  <rdn rId="0" localSheetId="1" customView="1" name="Z_C94451EF_7A3E_4D72_B5A4_3D1B193192CC_.wvu.FilterData" hidden="1" oldHidden="1">
    <formula>Merged_COEM!$B$59:$AN$317</formula>
    <oldFormula>Merged_COEM!$B$59:$AN$317</oldFormula>
  </rdn>
  <rdn rId="0" localSheetId="2" customView="1" name="Z_C94451EF_7A3E_4D72_B5A4_3D1B193192CC_.wvu.FilterData" hidden="1" oldHidden="1">
    <formula>Merged_JOEM!$B$59:$AN$274</formula>
    <oldFormula>Merged_JOEM!$B$59:$AN$274</oldFormula>
  </rdn>
  <rcv guid="{C94451EF-7A3E-4D72-B5A4-3D1B193192CC}" action="add"/>
</revisions>
</file>

<file path=xl/revisions/revisionLog1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9" sId="1">
    <nc r="X296">
      <f>W296</f>
    </nc>
  </rcc>
  <rcc rId="3260" sId="1">
    <nc r="Z296">
      <v>3</v>
    </nc>
  </rcc>
  <rcc rId="3261" sId="1">
    <nc r="AA296" t="inlineStr">
      <is>
        <t>Ready for review</t>
      </is>
    </nc>
  </rcc>
  <rcc rId="3262" sId="1" numFmtId="19">
    <nc r="AE296">
      <v>44011</v>
    </nc>
  </rcc>
  <rcc rId="3263" sId="1" numFmtId="19">
    <nc r="AF296">
      <v>44011</v>
    </nc>
  </rcc>
  <rcc rId="3264" sId="1">
    <nc r="AG296" t="inlineStr">
      <is>
        <t>OK</t>
      </is>
    </nc>
  </rcc>
  <rcv guid="{970EE037-F5E5-47AF-896A-0F6222879EBC}" action="delete"/>
  <rdn rId="0" localSheetId="1" customView="1" name="Z_970EE037_F5E5_47AF_896A_0F6222879EBC_.wvu.FilterData" hidden="1" oldHidden="1">
    <formula>Merged_COEM!$B$59:$AN$317</formula>
    <oldFormula>Merged_COEM!$B$59:$AN$317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1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7" sId="1" numFmtId="14">
    <nc r="AH296">
      <v>1</v>
    </nc>
  </rcc>
  <rcc rId="3268" sId="1" numFmtId="14">
    <nc r="AI296">
      <v>0.97</v>
    </nc>
  </rcc>
  <rcc rId="3269" sId="1" numFmtId="14">
    <nc r="AJ296">
      <v>1</v>
    </nc>
  </rcc>
  <rcc rId="3270" sId="1">
    <nc r="AK296" t="inlineStr">
      <is>
        <t>OPL</t>
      </is>
    </nc>
  </rcc>
  <rcc rId="3271" sId="1" odxf="1" dxf="1" quotePrefix="1">
    <oc r="AL296" t="inlineStr">
      <is>
        <t>-</t>
      </is>
    </oc>
    <nc r="AL296" t="inlineStr">
      <is>
        <t>[No1] Line 283: if (jobResult == MEMIF_JOB_OK)
Detail: Can not cover false condition because:
+ verify_length, flashparam_pst-&gt;ErrorCode_u32 can not updated at line 290 and line 297 =&gt; Loop at line 261 will be inifinite.</t>
      </is>
    </nc>
    <odxf>
      <alignment wrapText="0" readingOrder="0"/>
    </odxf>
    <ndxf>
      <alignment wrapText="1" readingOrder="0"/>
    </ndxf>
  </rcc>
  <rcc rId="3272" sId="1">
    <oc r="AN296" t="inlineStr">
      <is>
        <t>Please comment LV1</t>
      </is>
    </oc>
    <nc r="AN296" t="inlineStr">
      <is>
        <t>Please comment LV1. Waiting owner</t>
      </is>
    </nc>
  </rcc>
  <rcv guid="{970EE037-F5E5-47AF-896A-0F6222879EBC}" action="delete"/>
  <rdn rId="0" localSheetId="1" customView="1" name="Z_970EE037_F5E5_47AF_896A_0F6222879EBC_.wvu.FilterData" hidden="1" oldHidden="1">
    <formula>Merged_COEM!$B$59:$AN$317</formula>
    <oldFormula>Merged_COEM!$B$59:$AN$317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1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5" sId="2" odxf="1" s="1" dxf="1">
    <nc r="AL234" t="inlineStr">
      <is>
        <t>Line #4 in method init: Can't cover out range min, max  assignment. Because of at line #3 "SFU_PT1_Whl_Decel_FL.init(0.0);"
Line #6 in method init: Can't cover out range min, max  assignment. Because of at line #5 "SFU_PT1_Whl_Decel_FR.init(0.0);"
Line #8 in method init: Can't cover out range min, max  assignment. Because of at line #7 "SFU_PT1_Whl_Decel_RL.init(0.0);"
Line #10 in method init: Can't cover out range min, max  assignment. Because of at line #9 "SFU_PT1_Whl_Decel_RR.init(0.0);"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234">
    <dxf>
      <alignment wrapText="0" readingOrder="0"/>
    </dxf>
  </rfmt>
  <rcc rId="3276" sId="2" numFmtId="14">
    <nc r="AH234">
      <v>0.84299999999999997</v>
    </nc>
  </rcc>
  <rcc rId="3277" sId="2" numFmtId="14">
    <nc r="AI234">
      <v>0.85199999999999998</v>
    </nc>
  </rcc>
  <rcc rId="3278" sId="2" numFmtId="14">
    <nc r="AJ234">
      <v>1</v>
    </nc>
  </rcc>
  <rcc rId="3279" sId="2" quotePrefix="1">
    <nc r="AK234" t="inlineStr">
      <is>
        <t>None</t>
      </is>
    </nc>
  </rcc>
  <rcc rId="3280" sId="2">
    <nc r="AG234" t="inlineStr">
      <is>
        <t>NG</t>
      </is>
    </nc>
  </rcc>
  <rcv guid="{7ECC2B8E-6A82-42F5-8AB0-4A51C54EA5EC}" action="delete"/>
  <rdn rId="0" localSheetId="1" customView="1" name="Z_7ECC2B8E_6A82_42F5_8AB0_4A51C54EA5EC_.wvu.FilterData" hidden="1" oldHidden="1">
    <formula>Merged_COEM!$B$59:$AN$317</formula>
    <oldFormula>Merged_COEM!$B$59:$AN$317</oldFormula>
  </rdn>
  <rdn rId="0" localSheetId="2" customView="1" name="Z_7ECC2B8E_6A82_42F5_8AB0_4A51C54EA5EC_.wvu.FilterData" hidden="1" oldHidden="1">
    <formula>Merged_JOEM!$B$59:$AN$274</formula>
    <oldFormula>Merged_JOEM!$B$59:$AN$274</oldFormula>
  </rdn>
  <rcv guid="{7ECC2B8E-6A82-42F5-8AB0-4A51C54EA5EC}" action="add"/>
</revisions>
</file>

<file path=xl/revisions/revisionLog1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L296">
    <dxf>
      <alignment wrapText="0" readingOrder="0"/>
    </dxf>
  </rfmt>
  <rcc rId="3283" sId="1">
    <oc r="AG296" t="inlineStr">
      <is>
        <t>OK</t>
      </is>
    </oc>
    <nc r="AG296" t="inlineStr">
      <is>
        <t>NG</t>
      </is>
    </nc>
  </rcc>
  <rcv guid="{970EE037-F5E5-47AF-896A-0F6222879EBC}" action="delete"/>
  <rdn rId="0" localSheetId="1" customView="1" name="Z_970EE037_F5E5_47AF_896A_0F6222879EBC_.wvu.FilterData" hidden="1" oldHidden="1">
    <formula>Merged_COEM!$B$59:$AN$317</formula>
    <oldFormula>Merged_COEM!$B$59:$AN$317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1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01">
    <dxf>
      <fill>
        <patternFill patternType="solid">
          <bgColor rgb="FFFFFF00"/>
        </patternFill>
      </fill>
    </dxf>
  </rfmt>
  <rcc rId="3286" sId="2" numFmtId="14">
    <nc r="AH201">
      <v>1</v>
    </nc>
  </rcc>
  <rcc rId="3287" sId="2" numFmtId="14">
    <nc r="AI201">
      <v>1</v>
    </nc>
  </rcc>
  <rcc rId="3288" sId="2" quotePrefix="1">
    <nc r="AK201" t="inlineStr">
      <is>
        <t>None</t>
      </is>
    </nc>
  </rcc>
  <rcc rId="3289" sId="2" numFmtId="14">
    <nc r="AJ201" t="inlineStr">
      <is>
        <t>NA</t>
      </is>
    </nc>
  </rcc>
  <rcc rId="3290" sId="2" numFmtId="19">
    <nc r="AE201">
      <v>44011</v>
    </nc>
  </rcc>
  <rcc rId="3291" sId="2" numFmtId="19">
    <nc r="AF201">
      <v>44011</v>
    </nc>
  </rcc>
  <rcc rId="3292" sId="2">
    <nc r="AG201" t="inlineStr">
      <is>
        <t>OK</t>
      </is>
    </nc>
  </rcc>
  <rcv guid="{336B6883-2145-4B58-921E-CEC7185A847E}" action="delete"/>
  <rdn rId="0" localSheetId="1" customView="1" name="Z_336B6883_2145_4B58_921E_CEC7185A847E_.wvu.FilterData" hidden="1" oldHidden="1">
    <formula>Merged_COEM!$P$59:$P$318</formula>
    <oldFormula>Merged_COEM!$P$59:$P$318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1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95" sId="2">
    <nc r="Z201">
      <v>1</v>
    </nc>
  </rcc>
  <rcc rId="3296" sId="2">
    <nc r="AA201" t="inlineStr">
      <is>
        <t>Ready for review</t>
      </is>
    </nc>
  </rcc>
  <rcc rId="3297" sId="2">
    <nc r="X201">
      <f>W201</f>
    </nc>
  </rcc>
</revisions>
</file>

<file path=xl/revisions/revisionLog1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98" sId="1">
    <nc r="X275">
      <f>W275</f>
    </nc>
  </rcc>
  <rcc rId="3299" sId="1">
    <nc r="Z275">
      <v>2</v>
    </nc>
  </rcc>
  <rcc rId="3300" sId="1">
    <nc r="AA275" t="inlineStr">
      <is>
        <t>Ready for review</t>
      </is>
    </nc>
  </rcc>
  <rcc rId="3301" sId="1" numFmtId="19">
    <nc r="AE275">
      <v>44011</v>
    </nc>
  </rcc>
  <rcc rId="3302" sId="1" numFmtId="19">
    <nc r="AF275">
      <v>44011</v>
    </nc>
  </rcc>
  <rcc rId="3303" sId="1">
    <nc r="AG275" t="inlineStr">
      <is>
        <t>OK</t>
      </is>
    </nc>
  </rcc>
  <rcc rId="3304" sId="1" numFmtId="14">
    <nc r="AH275">
      <v>1</v>
    </nc>
  </rcc>
  <rcc rId="3305" sId="1" numFmtId="14">
    <nc r="AI275">
      <v>1</v>
    </nc>
  </rcc>
  <rcc rId="3306" sId="1" numFmtId="14">
    <nc r="AJ275">
      <v>1</v>
    </nc>
  </rcc>
  <rcc rId="3307" sId="1">
    <nc r="AK275" t="inlineStr">
      <is>
        <t>None</t>
      </is>
    </nc>
  </rcc>
  <rcv guid="{C94451EF-7A3E-4D72-B5A4-3D1B193192CC}" action="delete"/>
  <rdn rId="0" localSheetId="1" customView="1" name="Z_C94451EF_7A3E_4D72_B5A4_3D1B193192CC_.wvu.FilterData" hidden="1" oldHidden="1">
    <formula>Merged_COEM!$B$59:$AN$317</formula>
    <oldFormula>Merged_COEM!$B$59:$AN$317</oldFormula>
  </rdn>
  <rdn rId="0" localSheetId="2" customView="1" name="Z_C94451EF_7A3E_4D72_B5A4_3D1B193192CC_.wvu.FilterData" hidden="1" oldHidden="1">
    <formula>Merged_JOEM!$B$59:$AN$274</formula>
    <oldFormula>Merged_JOEM!$B$59:$AN$274</oldFormula>
  </rdn>
  <rcv guid="{C94451EF-7A3E-4D72-B5A4-3D1B193192CC}" action="add"/>
</revisions>
</file>

<file path=xl/revisions/revisionLog1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0" sId="1">
    <nc r="X297">
      <f>W297</f>
    </nc>
  </rcc>
  <rcc rId="3311" sId="1">
    <nc r="Z297">
      <v>2</v>
    </nc>
  </rcc>
  <rcc rId="3312" sId="1">
    <nc r="AA297" t="inlineStr">
      <is>
        <t>Ready for review</t>
      </is>
    </nc>
  </rcc>
  <rcc rId="3313" sId="1" numFmtId="19">
    <nc r="AE297">
      <v>44011</v>
    </nc>
  </rcc>
  <rcc rId="3314" sId="1" numFmtId="19">
    <nc r="AF297">
      <v>44011</v>
    </nc>
  </rcc>
  <rcc rId="3315" sId="1">
    <nc r="AG297" t="inlineStr">
      <is>
        <t>NG</t>
      </is>
    </nc>
  </rcc>
  <rcv guid="{970EE037-F5E5-47AF-896A-0F6222879EBC}" action="delete"/>
  <rdn rId="0" localSheetId="1" customView="1" name="Z_970EE037_F5E5_47AF_896A_0F6222879EBC_.wvu.FilterData" hidden="1" oldHidden="1">
    <formula>Merged_COEM!$B$59:$AN$317</formula>
    <oldFormula>Merged_COEM!$B$59:$AN$317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1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8" sId="1" numFmtId="14">
    <nc r="AH297">
      <v>1</v>
    </nc>
  </rcc>
  <rcc rId="3319" sId="1" numFmtId="14">
    <nc r="AI297">
      <v>1</v>
    </nc>
  </rcc>
  <rcc rId="3320" sId="1" numFmtId="14">
    <nc r="AJ297">
      <v>0.75</v>
    </nc>
  </rcc>
  <rcc rId="3321" sId="1">
    <nc r="AK297" t="inlineStr">
      <is>
        <t>OPL</t>
      </is>
    </nc>
  </rcc>
  <rcv guid="{970EE037-F5E5-47AF-896A-0F6222879EBC}" action="delete"/>
  <rdn rId="0" localSheetId="1" customView="1" name="Z_970EE037_F5E5_47AF_896A_0F6222879EBC_.wvu.FilterData" hidden="1" oldHidden="1">
    <formula>Merged_COEM!$B$59:$AN$317</formula>
    <oldFormula>Merged_COEM!$B$59:$AN$317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1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00">
    <dxf>
      <fill>
        <patternFill patternType="solid">
          <bgColor rgb="FFFFFF00"/>
        </patternFill>
      </fill>
    </dxf>
  </rfmt>
  <rcc rId="3324" sId="2">
    <nc r="X200">
      <f>W200</f>
    </nc>
  </rcc>
  <rcc rId="3325" sId="2">
    <nc r="Z200">
      <v>1</v>
    </nc>
  </rcc>
  <rcc rId="3326" sId="2">
    <nc r="AA200" t="inlineStr">
      <is>
        <t>Ready for review</t>
      </is>
    </nc>
  </rcc>
  <rcc rId="3327" sId="2" numFmtId="19">
    <nc r="AE200">
      <v>44011</v>
    </nc>
  </rcc>
  <rcc rId="3328" sId="2" numFmtId="19">
    <nc r="AF200">
      <v>44011</v>
    </nc>
  </rcc>
  <rcc rId="3329" sId="2">
    <nc r="AG200" t="inlineStr">
      <is>
        <t>OK</t>
      </is>
    </nc>
  </rcc>
  <rcc rId="3330" sId="2" numFmtId="14">
    <nc r="AH200">
      <v>1</v>
    </nc>
  </rcc>
  <rcc rId="3331" sId="2" numFmtId="14">
    <nc r="AI200">
      <v>1</v>
    </nc>
  </rcc>
  <rcc rId="3332" sId="2" numFmtId="14">
    <nc r="AJ200">
      <v>1</v>
    </nc>
  </rcc>
  <rcc rId="3333" sId="2" quotePrefix="1">
    <nc r="AK200" t="inlineStr">
      <is>
        <t>None</t>
      </is>
    </nc>
  </rcc>
  <rcv guid="{336B6883-2145-4B58-921E-CEC7185A847E}" action="delete"/>
  <rdn rId="0" localSheetId="1" customView="1" name="Z_336B6883_2145_4B58_921E_CEC7185A847E_.wvu.FilterData" hidden="1" oldHidden="1">
    <formula>Merged_COEM!$P$59:$P$318</formula>
    <oldFormula>Merged_COEM!$P$59:$P$318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1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92" start="0" length="0">
    <dxf>
      <fill>
        <patternFill patternType="none">
          <bgColor indexed="65"/>
        </patternFill>
      </fill>
    </dxf>
  </rfmt>
  <rfmt sheetId="2" sqref="I193" start="0" length="0">
    <dxf>
      <fill>
        <patternFill patternType="none">
          <bgColor indexed="65"/>
        </patternFill>
      </fill>
    </dxf>
  </rfmt>
  <rfmt sheetId="2" sqref="I194" start="0" length="0">
    <dxf>
      <fill>
        <patternFill patternType="none">
          <bgColor indexed="65"/>
        </patternFill>
      </fill>
    </dxf>
  </rfmt>
  <rfmt sheetId="2" sqref="I195" start="0" length="0">
    <dxf>
      <fill>
        <patternFill patternType="none">
          <bgColor indexed="65"/>
        </patternFill>
      </fill>
    </dxf>
  </rfmt>
  <rfmt sheetId="2" sqref="I196" start="0" length="0">
    <dxf>
      <fill>
        <patternFill patternType="none">
          <bgColor indexed="65"/>
        </patternFill>
      </fill>
    </dxf>
  </rfmt>
  <rfmt sheetId="2" sqref="I197" start="0" length="0">
    <dxf>
      <fill>
        <patternFill patternType="none">
          <bgColor indexed="65"/>
        </patternFill>
      </fill>
    </dxf>
  </rfmt>
  <rfmt sheetId="2" sqref="I198" start="0" length="0">
    <dxf>
      <fill>
        <patternFill patternType="none">
          <bgColor indexed="65"/>
        </patternFill>
      </fill>
    </dxf>
  </rfmt>
  <rfmt sheetId="2" sqref="I199" start="0" length="0">
    <dxf>
      <fill>
        <patternFill patternType="none">
          <bgColor indexed="65"/>
        </patternFill>
      </fill>
    </dxf>
  </rfmt>
  <rfmt sheetId="2" sqref="I200" start="0" length="0">
    <dxf>
      <fill>
        <patternFill patternType="none">
          <bgColor indexed="65"/>
        </patternFill>
      </fill>
    </dxf>
  </rfmt>
  <rfmt sheetId="2" sqref="I201" start="0" length="0">
    <dxf>
      <fill>
        <patternFill patternType="none">
          <bgColor indexed="65"/>
        </patternFill>
      </fill>
    </dxf>
  </rfmt>
  <rfmt sheetId="2" sqref="I202" start="0" length="0">
    <dxf>
      <fill>
        <patternFill patternType="none">
          <bgColor indexed="65"/>
        </patternFill>
      </fill>
    </dxf>
  </rfmt>
  <rcv guid="{336B6883-2145-4B58-921E-CEC7185A847E}" action="delete"/>
  <rdn rId="0" localSheetId="1" customView="1" name="Z_336B6883_2145_4B58_921E_CEC7185A847E_.wvu.FilterData" hidden="1" oldHidden="1">
    <formula>Merged_COEM!$P$59:$P$318</formula>
    <oldFormula>Merged_COEM!$P$59:$P$318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1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91">
    <dxf>
      <fill>
        <patternFill patternType="solid">
          <bgColor rgb="FFFFFF00"/>
        </patternFill>
      </fill>
    </dxf>
  </rfmt>
</revisions>
</file>

<file path=xl/revisions/revisionLog1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34" start="0" length="2147483647">
    <dxf>
      <font>
        <color rgb="FFFF0000"/>
      </font>
    </dxf>
  </rfmt>
</revisions>
</file>

<file path=xl/revisions/revisionLog1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8" sId="2">
    <nc r="X191">
      <f>W191</f>
    </nc>
  </rcc>
  <rcc rId="3339" sId="2">
    <nc r="Z191">
      <v>1</v>
    </nc>
  </rcc>
  <rcc rId="3340" sId="2">
    <nc r="AA191" t="inlineStr">
      <is>
        <t>Ready for review</t>
      </is>
    </nc>
  </rcc>
  <rcc rId="3341" sId="2" numFmtId="19">
    <nc r="AE191">
      <v>44011</v>
    </nc>
  </rcc>
  <rcc rId="3342" sId="2" numFmtId="19">
    <nc r="AF191">
      <v>44011</v>
    </nc>
  </rcc>
  <rcc rId="3343" sId="2">
    <nc r="AG191" t="inlineStr">
      <is>
        <t>OK</t>
      </is>
    </nc>
  </rcc>
  <rcc rId="3344" sId="2" numFmtId="14">
    <nc r="AH191">
      <v>1</v>
    </nc>
  </rcc>
  <rcc rId="3345" sId="2" numFmtId="14">
    <nc r="AI191">
      <v>1</v>
    </nc>
  </rcc>
  <rcc rId="3346" sId="2" numFmtId="14">
    <nc r="AJ191">
      <v>1</v>
    </nc>
  </rcc>
  <rcc rId="3347" sId="2" quotePrefix="1">
    <nc r="AK191" t="inlineStr">
      <is>
        <t>None</t>
      </is>
    </nc>
  </rcc>
  <rfmt sheetId="2" sqref="I191" start="0" length="0">
    <dxf>
      <fill>
        <patternFill patternType="none">
          <bgColor indexed="65"/>
        </patternFill>
      </fill>
    </dxf>
  </rfmt>
  <rcv guid="{336B6883-2145-4B58-921E-CEC7185A847E}" action="delete"/>
  <rdn rId="0" localSheetId="1" customView="1" name="Z_336B6883_2145_4B58_921E_CEC7185A847E_.wvu.FilterData" hidden="1" oldHidden="1">
    <formula>Merged_COEM!$P$59:$P$318</formula>
    <oldFormula>Merged_COEM!$P$59:$P$318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1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36B6883-2145-4B58-921E-CEC7185A847E}" action="delete"/>
  <rdn rId="0" localSheetId="1" customView="1" name="Z_336B6883_2145_4B58_921E_CEC7185A847E_.wvu.FilterData" hidden="1" oldHidden="1">
    <formula>Merged_COEM!$P$59:$P$318</formula>
    <oldFormula>Merged_COEM!$P$59:$P$318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1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Merged_COEM!$B$59:$AN$317</formula>
    <oldFormula>Merged_COEM!$AD$308:$AD$310</oldFormula>
  </rdn>
  <rdn rId="0" localSheetId="2" customView="1" name="Z_7E0EA425_A420_4443_B9E0_CDF0AA9E5D09_.wvu.FilterData" hidden="1" oldHidden="1">
    <formula>Merged_JOEM!$B$59:$AN$274</formula>
    <oldFormula>Merged_JOEM!$B$59:$AN$247</oldFormula>
  </rdn>
  <rcv guid="{7E0EA425-A420-4443-B9E0-CDF0AA9E5D09}" action="add"/>
</revisions>
</file>

<file path=xl/revisions/revisionLog1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4" sId="1">
    <nc r="X269">
      <f>W269</f>
    </nc>
  </rcc>
  <rcc rId="3355" sId="1">
    <nc r="Z269">
      <v>0.5</v>
    </nc>
  </rcc>
  <rcc rId="3356" sId="1">
    <nc r="AA269" t="inlineStr">
      <is>
        <t>Ready for review</t>
      </is>
    </nc>
  </rcc>
  <rcc rId="3357" sId="1" numFmtId="19">
    <nc r="AE269">
      <v>44012</v>
    </nc>
  </rcc>
  <rcc rId="3358" sId="1" numFmtId="19">
    <nc r="AF269">
      <v>44012</v>
    </nc>
  </rcc>
  <rcc rId="3359" sId="1">
    <nc r="AG269" t="inlineStr">
      <is>
        <t>OK</t>
      </is>
    </nc>
  </rcc>
  <rcc rId="3360" sId="1" numFmtId="14">
    <nc r="AH269">
      <v>1</v>
    </nc>
  </rcc>
  <rcc rId="3361" sId="1" numFmtId="14">
    <nc r="AI269">
      <v>1</v>
    </nc>
  </rcc>
  <rcc rId="3362" sId="1" numFmtId="14">
    <nc r="AJ269">
      <v>1</v>
    </nc>
  </rcc>
  <rcc rId="3363" sId="1">
    <nc r="AK269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Merged_COEM!$A$59:$AN$317</formula>
    <oldFormula>Merged_COEM!$A$59:$AN$317</oldFormula>
  </rdn>
  <rdn rId="0" localSheetId="2" customView="1" name="Z_60D2C030_4E31_4E07_8E1C_44D2EE84B177_.wvu.FilterData" hidden="1" oldHidden="1">
    <formula>Merged_JOEM!$B$59:$AN$274</formula>
    <oldFormula>Merged_JOEM!$B$59:$AN$274</oldFormula>
  </rdn>
  <rcv guid="{60D2C030-4E31-4E07-8E1C-44D2EE84B177}" action="add"/>
</revisions>
</file>

<file path=xl/revisions/revisionLog1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6" sId="1">
    <nc r="AA257" t="inlineStr">
      <is>
        <t>Ready for review</t>
      </is>
    </nc>
  </rcc>
  <rcv guid="{89C03E1E-B6A8-49A1-B29C-5DC4FAB2FBC6}" action="delete"/>
  <rdn rId="0" localSheetId="1" customView="1" name="Z_89C03E1E_B6A8_49A1_B29C_5DC4FAB2FBC6_.wvu.FilterData" hidden="1" oldHidden="1">
    <formula>Merged_COEM!$A$59:$AN$317</formula>
    <oldFormula>Merged_COEM!$A$59:$AN$317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1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9" sId="2">
    <oc r="S236" t="inlineStr">
      <is>
        <t>hau.nguyen-tai</t>
      </is>
    </oc>
    <nc r="S236" t="inlineStr">
      <is>
        <t>khang.duong-chi</t>
      </is>
    </nc>
  </rcc>
  <rcc rId="3370" sId="2">
    <oc r="S237" t="inlineStr">
      <is>
        <t>hau.nguyen-tai</t>
      </is>
    </oc>
    <nc r="S237" t="inlineStr">
      <is>
        <t>khang.duong-chi</t>
      </is>
    </nc>
  </rcc>
  <rcc rId="3371" sId="2">
    <oc r="S238" t="inlineStr">
      <is>
        <t>hau.nguyen-tai</t>
      </is>
    </oc>
    <nc r="S238" t="inlineStr">
      <is>
        <t>khang.duong-chi</t>
      </is>
    </nc>
  </rcc>
  <rcc rId="3372" sId="2">
    <oc r="S239" t="inlineStr">
      <is>
        <t>khang.duong-chi</t>
      </is>
    </oc>
    <nc r="S239" t="inlineStr">
      <is>
        <t>hau.nguyen-tai</t>
      </is>
    </nc>
  </rcc>
  <rcc rId="3373" sId="2">
    <oc r="S240" t="inlineStr">
      <is>
        <t>khang.duong-chi</t>
      </is>
    </oc>
    <nc r="S240" t="inlineStr">
      <is>
        <t>hau.nguyen-tai</t>
      </is>
    </nc>
  </rcc>
  <rcc rId="3374" sId="2">
    <oc r="R236" t="inlineStr">
      <is>
        <t>T200</t>
      </is>
    </oc>
    <nc r="R236" t="inlineStr">
      <is>
        <t>T201</t>
      </is>
    </nc>
  </rcc>
  <rcc rId="3375" sId="2">
    <oc r="R237" t="inlineStr">
      <is>
        <t>T200</t>
      </is>
    </oc>
    <nc r="R237" t="inlineStr">
      <is>
        <t>T201</t>
      </is>
    </nc>
  </rcc>
  <rcc rId="3376" sId="2">
    <oc r="R238" t="inlineStr">
      <is>
        <t>T200</t>
      </is>
    </oc>
    <nc r="R238" t="inlineStr">
      <is>
        <t>T201</t>
      </is>
    </nc>
  </rcc>
  <rcc rId="3377" sId="2">
    <oc r="R239" t="inlineStr">
      <is>
        <t>T201</t>
      </is>
    </oc>
    <nc r="R239" t="inlineStr">
      <is>
        <t>T200</t>
      </is>
    </nc>
  </rcc>
  <rcc rId="3378" sId="2">
    <oc r="R240" t="inlineStr">
      <is>
        <t>T201</t>
      </is>
    </oc>
    <nc r="R240" t="inlineStr">
      <is>
        <t>T200</t>
      </is>
    </nc>
  </rcc>
  <rcv guid="{7ECC2B8E-6A82-42F5-8AB0-4A51C54EA5EC}" action="delete"/>
  <rdn rId="0" localSheetId="1" customView="1" name="Z_7ECC2B8E_6A82_42F5_8AB0_4A51C54EA5EC_.wvu.FilterData" hidden="1" oldHidden="1">
    <formula>Merged_COEM!$B$59:$AN$317</formula>
    <oldFormula>Merged_COEM!$B$59:$AN$317</oldFormula>
  </rdn>
  <rdn rId="0" localSheetId="2" customView="1" name="Z_7ECC2B8E_6A82_42F5_8AB0_4A51C54EA5EC_.wvu.FilterData" hidden="1" oldHidden="1">
    <formula>Merged_JOEM!$B$59:$AN$274</formula>
    <oldFormula>Merged_JOEM!$B$59:$AN$274</oldFormula>
  </rdn>
  <rcv guid="{7ECC2B8E-6A82-42F5-8AB0-4A51C54EA5EC}" action="add"/>
</revisions>
</file>

<file path=xl/revisions/revisionLog1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1" sId="2">
    <nc r="AA179" t="inlineStr">
      <is>
        <t>Ready for review</t>
      </is>
    </nc>
  </rcc>
  <rcc rId="3382" sId="2" numFmtId="19">
    <nc r="AE179">
      <v>44012</v>
    </nc>
  </rcc>
  <rcc rId="3383" sId="2" numFmtId="19">
    <nc r="AF179">
      <v>44012</v>
    </nc>
  </rcc>
  <rcc rId="3384" sId="2">
    <nc r="AG179" t="inlineStr">
      <is>
        <t>OK</t>
      </is>
    </nc>
  </rcc>
  <rcc rId="3385" sId="2" numFmtId="14">
    <nc r="AH179">
      <v>1</v>
    </nc>
  </rcc>
  <rcc rId="3386" sId="2" numFmtId="14">
    <nc r="AI179">
      <v>1</v>
    </nc>
  </rcc>
  <rcc rId="3387" sId="2">
    <nc r="AJ179" t="inlineStr">
      <is>
        <t>NA</t>
      </is>
    </nc>
  </rcc>
  <rcc rId="3388" sId="2" quotePrefix="1">
    <nc r="AK179" t="inlineStr">
      <is>
        <t>None</t>
      </is>
    </nc>
  </rcc>
  <rcv guid="{D33AC7AF-C8AB-4CE9-94C7-9237011A5FC3}" action="delete"/>
  <rdn rId="0" localSheetId="1" customView="1" name="Z_D33AC7AF_C8AB_4CE9_94C7_9237011A5FC3_.wvu.FilterData" hidden="1" oldHidden="1">
    <formula>Merged_COEM!$B$59:$AN$317</formula>
    <oldFormula>Merged_COEM!$B$59:$AN$317</oldFormula>
  </rdn>
  <rdn rId="0" localSheetId="2" customView="1" name="Z_D33AC7AF_C8AB_4CE9_94C7_9237011A5FC3_.wvu.FilterData" hidden="1" oldHidden="1">
    <formula>Merged_JOEM!$B$59:$AN$274</formula>
    <oldFormula>Merged_JOEM!$B$59:$AN$274</oldFormula>
  </rdn>
  <rcv guid="{D33AC7AF-C8AB-4CE9-94C7-9237011A5FC3}" action="add"/>
</revisions>
</file>

<file path=xl/revisions/revisionLog1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CC2B8E-6A82-42F5-8AB0-4A51C54EA5EC}" action="delete"/>
  <rdn rId="0" localSheetId="1" customView="1" name="Z_7ECC2B8E_6A82_42F5_8AB0_4A51C54EA5EC_.wvu.FilterData" hidden="1" oldHidden="1">
    <formula>Merged_COEM!$B$59:$AN$317</formula>
    <oldFormula>Merged_COEM!$B$59:$AN$317</oldFormula>
  </rdn>
  <rdn rId="0" localSheetId="2" customView="1" name="Z_7ECC2B8E_6A82_42F5_8AB0_4A51C54EA5EC_.wvu.FilterData" hidden="1" oldHidden="1">
    <formula>Merged_JOEM!$B$59:$AN$274</formula>
    <oldFormula>Merged_JOEM!$B$59:$AN$274</oldFormula>
  </rdn>
  <rcv guid="{7ECC2B8E-6A82-42F5-8AB0-4A51C54EA5EC}" action="add"/>
</revisions>
</file>

<file path=xl/revisions/revisionLog1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3" sId="2" numFmtId="14">
    <oc r="AH177">
      <v>0.90900000000000003</v>
    </oc>
    <nc r="AH177">
      <v>1</v>
    </nc>
  </rcc>
  <rcc rId="3394" sId="2" numFmtId="14">
    <oc r="AI177">
      <v>0.90900000000000003</v>
    </oc>
    <nc r="AI177">
      <v>1</v>
    </nc>
  </rcc>
  <rcc rId="3395" sId="2">
    <oc r="AL177" t="inlineStr">
      <is>
        <t>Can't cover true case of else if (TCS_FS_BTCDiffTargets == TCS_FS_BTCDiffTargets_Standalone) at line #23 because TCS_FS_BTCDiffTargets is a non-calibration value</t>
      </is>
    </oc>
    <nc r="AL177"/>
  </rcc>
</revisions>
</file>

<file path=xl/revisions/revisionLog1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6" sId="1">
    <nc r="X270">
      <f>W270</f>
    </nc>
  </rcc>
  <rcc rId="3397" sId="1">
    <nc r="Z270">
      <v>1</v>
    </nc>
  </rcc>
  <rcc rId="3398" sId="1">
    <nc r="AA270" t="inlineStr">
      <is>
        <t>Ready for review</t>
      </is>
    </nc>
  </rcc>
  <rcc rId="3399" sId="1" numFmtId="19">
    <nc r="AE270">
      <v>44012</v>
    </nc>
  </rcc>
  <rcc rId="3400" sId="1" numFmtId="19">
    <nc r="AF270">
      <v>44012</v>
    </nc>
  </rcc>
  <rcc rId="3401" sId="1">
    <nc r="AG270" t="inlineStr">
      <is>
        <t>OK</t>
      </is>
    </nc>
  </rcc>
  <rcc rId="3402" sId="1" numFmtId="14">
    <nc r="AH270">
      <v>1</v>
    </nc>
  </rcc>
  <rcc rId="3403" sId="1" numFmtId="14">
    <nc r="AI270">
      <v>1</v>
    </nc>
  </rcc>
  <rcc rId="3404" sId="1" numFmtId="14">
    <nc r="AJ270">
      <v>1</v>
    </nc>
  </rcc>
  <rcc rId="3405" sId="1">
    <nc r="AK270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Merged_COEM!$A$59:$AN$317</formula>
    <oldFormula>Merged_COEM!$A$59:$AN$317</oldFormula>
  </rdn>
  <rdn rId="0" localSheetId="2" customView="1" name="Z_60D2C030_4E31_4E07_8E1C_44D2EE84B177_.wvu.FilterData" hidden="1" oldHidden="1">
    <formula>Merged_JOEM!$B$59:$AN$274</formula>
    <oldFormula>Merged_JOEM!$B$59:$AN$274</oldFormula>
  </rdn>
  <rcv guid="{60D2C030-4E31-4E07-8E1C-44D2EE84B177}" action="add"/>
</revisions>
</file>

<file path=xl/revisions/revisionLog1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Merged_COEM!$B$59:$AN$317</formula>
    <oldFormula>Merged_COEM!$B$59:$AN$317</oldFormula>
  </rdn>
  <rdn rId="0" localSheetId="2" customView="1" name="Z_FECB4C41_27E8_4A22_AFB3_4F54CDD4960E_.wvu.FilterData" hidden="1" oldHidden="1">
    <formula>Merged_JOEM!$B$59:$AN$274</formula>
    <oldFormula>Merged_JOEM!$B$59:$AN$274</oldFormula>
  </rdn>
  <rcv guid="{FECB4C41-27E8-4A22-AFB3-4F54CDD4960E}" action="add"/>
</revisions>
</file>

<file path=xl/revisions/revisionLog1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10" sId="1">
    <nc r="K305" t="inlineStr">
      <is>
        <t>Test: Manual; Cmt: Manual</t>
      </is>
    </nc>
  </rcc>
  <rcc rId="3411" sId="1">
    <nc r="X305">
      <f>W305</f>
    </nc>
  </rcc>
  <rcc rId="3412" sId="1">
    <nc r="Z305">
      <v>1.6</v>
    </nc>
  </rcc>
  <rcc rId="3413" sId="1">
    <nc r="AA305" t="inlineStr">
      <is>
        <t>Ready for review</t>
      </is>
    </nc>
  </rcc>
  <rcc rId="3414" sId="1" numFmtId="19">
    <nc r="AE305">
      <v>44011</v>
    </nc>
  </rcc>
  <rcc rId="3415" sId="1" numFmtId="19">
    <nc r="AF305">
      <v>44011</v>
    </nc>
  </rcc>
  <rcc rId="3416" sId="1">
    <nc r="AG305" t="inlineStr">
      <is>
        <t>OK</t>
      </is>
    </nc>
  </rcc>
  <rcc rId="3417" sId="1" numFmtId="14">
    <nc r="AH305">
      <v>1</v>
    </nc>
  </rcc>
  <rcc rId="3418" sId="1" numFmtId="14">
    <nc r="AI305">
      <v>1</v>
    </nc>
  </rcc>
  <rcc rId="3419" sId="1" numFmtId="14">
    <nc r="AJ305">
      <v>1</v>
    </nc>
  </rcc>
  <rcc rId="3420" sId="1">
    <nc r="AK305" t="inlineStr">
      <is>
        <t>None</t>
      </is>
    </nc>
  </rcc>
  <rcv guid="{FECB4C41-27E8-4A22-AFB3-4F54CDD4960E}" action="delete"/>
  <rdn rId="0" localSheetId="1" customView="1" name="Z_FECB4C41_27E8_4A22_AFB3_4F54CDD4960E_.wvu.FilterData" hidden="1" oldHidden="1">
    <formula>Merged_COEM!$B$59:$AN$317</formula>
    <oldFormula>Merged_COEM!$B$59:$AN$317</oldFormula>
  </rdn>
  <rdn rId="0" localSheetId="2" customView="1" name="Z_FECB4C41_27E8_4A22_AFB3_4F54CDD4960E_.wvu.FilterData" hidden="1" oldHidden="1">
    <formula>Merged_JOEM!$B$59:$AN$274</formula>
    <oldFormula>Merged_JOEM!$B$59:$AN$274</oldFormula>
  </rdn>
  <rcv guid="{FECB4C41-27E8-4A22-AFB3-4F54CDD4960E}" action="add"/>
</revisions>
</file>

<file path=xl/revisions/revisionLog1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23" sId="1">
    <nc r="X271">
      <f>W271</f>
    </nc>
  </rcc>
  <rcc rId="3424" sId="1">
    <nc r="Z271">
      <v>1</v>
    </nc>
  </rcc>
  <rcc rId="3425" sId="1">
    <nc r="AA271" t="inlineStr">
      <is>
        <t>Ready for review</t>
      </is>
    </nc>
  </rcc>
  <rcc rId="3426" sId="1" numFmtId="19">
    <nc r="AE271">
      <v>44012</v>
    </nc>
  </rcc>
  <rcc rId="3427" sId="1" numFmtId="19">
    <nc r="AF271">
      <v>44012</v>
    </nc>
  </rcc>
  <rcc rId="3428" sId="1">
    <nc r="AG271" t="inlineStr">
      <is>
        <t>OK</t>
      </is>
    </nc>
  </rcc>
  <rcc rId="3429" sId="1" numFmtId="14">
    <nc r="AH271">
      <v>1</v>
    </nc>
  </rcc>
  <rcc rId="3430" sId="1" numFmtId="14">
    <nc r="AI271">
      <v>1</v>
    </nc>
  </rcc>
  <rcc rId="3431" sId="1" numFmtId="14">
    <nc r="AJ271">
      <v>1</v>
    </nc>
  </rcc>
  <rcc rId="3432" sId="1">
    <nc r="AK271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Merged_COEM!$A$59:$AN$317</formula>
    <oldFormula>Merged_COEM!$A$59:$AN$317</oldFormula>
  </rdn>
  <rdn rId="0" localSheetId="2" customView="1" name="Z_60D2C030_4E31_4E07_8E1C_44D2EE84B177_.wvu.FilterData" hidden="1" oldHidden="1">
    <formula>Merged_JOEM!$B$59:$AN$274</formula>
    <oldFormula>Merged_JOEM!$B$59:$AN$274</oldFormula>
  </rdn>
  <rcv guid="{60D2C030-4E31-4E07-8E1C-44D2EE84B177}" action="add"/>
</revisions>
</file>

<file path=xl/revisions/revisionLog1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xfDxf="1" sqref="N31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3435" sId="1">
    <nc r="N310" t="inlineStr">
      <is>
        <t>SGMW_ESP93_Mainstream_Int.zip</t>
      </is>
    </nc>
  </rcc>
  <rcv guid="{7E0EA425-A420-4443-B9E0-CDF0AA9E5D09}" action="delete"/>
  <rdn rId="0" localSheetId="1" customView="1" name="Z_7E0EA425_A420_4443_B9E0_CDF0AA9E5D09_.wvu.FilterData" hidden="1" oldHidden="1">
    <formula>Merged_COEM!$B$59:$AN$317</formula>
    <oldFormula>Merged_COEM!$B$59:$AN$317</oldFormula>
  </rdn>
  <rdn rId="0" localSheetId="2" customView="1" name="Z_7E0EA425_A420_4443_B9E0_CDF0AA9E5D09_.wvu.FilterData" hidden="1" oldHidden="1">
    <formula>Merged_JOEM!$B$59:$AN$274</formula>
    <oldFormula>Merged_JOEM!$B$59:$AN$274</oldFormula>
  </rdn>
  <rcv guid="{7E0EA425-A420-4443-B9E0-CDF0AA9E5D09}" action="add"/>
</revisions>
</file>

<file path=xl/revisions/revisionLog1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Merged_COEM!$B$59:$AN$317</formula>
    <oldFormula>Merged_COEM!$B$59:$AN$317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1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0" sId="1" odxf="1" dxf="1">
    <nc r="K306" t="inlineStr">
      <is>
        <t>Test: Manual; Cmt: Auto</t>
      </is>
    </nc>
    <odxf/>
    <ndxf/>
  </rcc>
  <rcc rId="3441" sId="1">
    <nc r="X306">
      <f>W306</f>
    </nc>
  </rcc>
  <rcc rId="3442" sId="1">
    <nc r="Z306">
      <v>3</v>
    </nc>
  </rcc>
  <rcc rId="3443" sId="1">
    <nc r="AA306" t="inlineStr">
      <is>
        <t>Ready for review</t>
      </is>
    </nc>
  </rcc>
  <rcc rId="3444" sId="1" numFmtId="19">
    <nc r="AE306">
      <v>44012</v>
    </nc>
  </rcc>
  <rcc rId="3445" sId="1" numFmtId="19">
    <nc r="AF306">
      <v>44012</v>
    </nc>
  </rcc>
  <rcc rId="3446" sId="1">
    <nc r="AG306" t="inlineStr">
      <is>
        <t>OK</t>
      </is>
    </nc>
  </rcc>
  <rcc rId="3447" sId="1" numFmtId="14">
    <nc r="AH306">
      <v>1</v>
    </nc>
  </rcc>
  <rcc rId="3448" sId="1" numFmtId="14">
    <nc r="AI306">
      <v>1</v>
    </nc>
  </rcc>
  <rcc rId="3449" sId="1" numFmtId="14">
    <nc r="AJ306">
      <v>1</v>
    </nc>
  </rcc>
  <rcc rId="3450" sId="1">
    <nc r="AK306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Merged_COEM!$A$59:$AN$317</formula>
    <oldFormula>Merged_COEM!$A$59:$AN$317</oldFormula>
  </rdn>
  <rdn rId="0" localSheetId="2" customView="1" name="Z_60D2C030_4E31_4E07_8E1C_44D2EE84B177_.wvu.FilterData" hidden="1" oldHidden="1">
    <formula>Merged_JOEM!$B$59:$AN$274</formula>
    <oldFormula>Merged_JOEM!$B$59:$AN$274</oldFormula>
  </rdn>
  <rcv guid="{60D2C030-4E31-4E07-8E1C-44D2EE84B177}" action="add"/>
</revisions>
</file>

<file path=xl/revisions/revisionLog1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3" sId="1" xfDxf="1" dxf="1" quotePrefix="1">
    <oc r="F310" t="inlineStr">
      <is>
        <t xml:space="preserve"> </t>
      </is>
    </oc>
    <nc r="F310" t="inlineStr">
      <is>
        <t>SGMW_ESP93_Mainstream_Int\MainstreamF30\rb\as\sgmw\CN210S\app\dsm\RBHMI\src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</revisions>
</file>

<file path=xl/revisions/revisionLog1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4" sId="1">
    <nc r="AA276" t="inlineStr">
      <is>
        <t>Ongoing</t>
      </is>
    </nc>
  </rcc>
  <rcv guid="{C94451EF-7A3E-4D72-B5A4-3D1B193192CC}" action="delete"/>
  <rdn rId="0" localSheetId="1" customView="1" name="Z_C94451EF_7A3E_4D72_B5A4_3D1B193192CC_.wvu.FilterData" hidden="1" oldHidden="1">
    <formula>Merged_COEM!$B$59:$AN$317</formula>
    <oldFormula>Merged_COEM!$B$59:$AN$317</oldFormula>
  </rdn>
  <rdn rId="0" localSheetId="2" customView="1" name="Z_C94451EF_7A3E_4D72_B5A4_3D1B193192CC_.wvu.FilterData" hidden="1" oldHidden="1">
    <formula>Merged_JOEM!$B$59:$AN$247</formula>
    <oldFormula>Merged_JOEM!$B$59:$AN$274</oldFormula>
  </rdn>
  <rcv guid="{C94451EF-7A3E-4D72-B5A4-3D1B193192CC}" action="add"/>
</revisions>
</file>

<file path=xl/revisions/revisionLog1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7" sId="2">
    <nc r="X159">
      <f>W159</f>
    </nc>
  </rcc>
  <rcc rId="3458" sId="2">
    <nc r="Z159">
      <v>2</v>
    </nc>
  </rcc>
  <rcc rId="3459" sId="2">
    <nc r="AA159" t="inlineStr">
      <is>
        <t>Ready for review</t>
      </is>
    </nc>
  </rcc>
  <rcc rId="3460" sId="2" numFmtId="19">
    <nc r="AE159">
      <v>44011</v>
    </nc>
  </rcc>
  <rcc rId="3461" sId="2" numFmtId="19">
    <nc r="AF159">
      <v>44012</v>
    </nc>
  </rcc>
  <rcc rId="3462" sId="2">
    <nc r="AG159" t="inlineStr">
      <is>
        <t>NG</t>
      </is>
    </nc>
  </rcc>
  <rcc rId="3463" sId="2" numFmtId="14">
    <nc r="AH159">
      <v>0.73899999999999999</v>
    </nc>
  </rcc>
  <rcc rId="3464" sId="2" numFmtId="14">
    <nc r="AI159">
      <v>0.76</v>
    </nc>
  </rcc>
  <rcc rId="3465" sId="2" numFmtId="14">
    <nc r="AJ159">
      <v>1</v>
    </nc>
  </rcc>
  <rcc rId="3466" sId="2" quotePrefix="1">
    <nc r="AK159" t="inlineStr">
      <is>
        <t>None</t>
      </is>
    </nc>
  </rcc>
  <rcc rId="3467" sId="2" odxf="1" dxf="1" quotePrefix="1">
    <nc r="AL159" t="inlineStr">
      <is>
        <t>-Param 1D can't cover full C0/C1
-At the line #27, can't cover out range of min, max for anregincreasegen due to conflict behaviour</t>
      </is>
    </nc>
    <ndxf>
      <alignment wrapText="1" readingOrder="0"/>
    </ndxf>
  </rcc>
  <rfmt sheetId="2" sqref="AL159">
    <dxf>
      <alignment wrapText="0" readingOrder="0"/>
    </dxf>
  </rfmt>
</revisions>
</file>

<file path=xl/revisions/revisionLog1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8" sId="1">
    <oc r="K254" t="inlineStr">
      <is>
        <t>Test: Auto; Cmt: Auto</t>
      </is>
    </oc>
    <nc r="K254" t="inlineStr">
      <is>
        <t>Test: Manual; Cmt: Auto</t>
      </is>
    </nc>
  </rcc>
  <rcc rId="3469" sId="1">
    <nc r="X254">
      <f>W254</f>
    </nc>
  </rcc>
  <rcc rId="3470" sId="1">
    <nc r="Z254">
      <v>5.5</v>
    </nc>
  </rcc>
  <rcc rId="3471" sId="1">
    <nc r="AA254" t="inlineStr">
      <is>
        <t>Ready for review</t>
      </is>
    </nc>
  </rcc>
  <rcc rId="3472" sId="1" numFmtId="19">
    <nc r="AE254">
      <v>44011</v>
    </nc>
  </rcc>
  <rcc rId="3473" sId="1" numFmtId="19">
    <nc r="AF254">
      <v>44012</v>
    </nc>
  </rcc>
  <rcc rId="3474" sId="1" numFmtId="14">
    <nc r="AH254">
      <v>1</v>
    </nc>
  </rcc>
  <rcc rId="3475" sId="1" numFmtId="14">
    <nc r="AI254">
      <v>1</v>
    </nc>
  </rcc>
  <rcc rId="3476" sId="1" numFmtId="14">
    <nc r="AJ254">
      <v>1</v>
    </nc>
  </rcc>
  <rcv guid="{89C03E1E-B6A8-49A1-B29C-5DC4FAB2FBC6}" action="delete"/>
  <rdn rId="0" localSheetId="1" customView="1" name="Z_89C03E1E_B6A8_49A1_B29C_5DC4FAB2FBC6_.wvu.FilterData" hidden="1" oldHidden="1">
    <formula>Merged_COEM!$A$59:$AN$317</formula>
    <oldFormula>Merged_COEM!$A$59:$AN$317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1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79" sId="1" odxf="1" dxf="1" quotePrefix="1">
    <oc r="AL297" t="inlineStr">
      <is>
        <t>-</t>
      </is>
    </oc>
    <nc r="AL297" t="inlineStr">
      <is>
        <t>[No1] Line 50: Line 50: (absoluteAddress_u32 &gt;= rba_BldrCmp_LogicalBlockTable_pst[rba_BldrCmp_BootCtrl_st.LogicalBlockIdx].BlockSegTable[rba_BldrCmp_BootCtrl_st.LogBlkCurSegment_u8].segment_begin)
Detail: Can not cover false condition case F &amp; ? because:
+ relativeAddress_u32, rba_BldrCmp_LogicalBlockTable_pst[rba_BldrCmp_BootCtrl_st.LogicalBlockIdx].BlockSegTable[rba_BldrCmp_BootCtrl_st.LogBlkCurSegment_u8].segment_begin) is uint32
+ The value of calculation at line 47 is always greater or equal rba_BldrCmp_LogicalBlockTable_pst[rba_BldrCmp_BootCtrl_st.LogicalBlockIdx].BlockSegTable[rba_BldrCmp_BootCtrl_st.LogBlkCurSegment_u8].segment_begin</t>
      </is>
    </nc>
    <odxf>
      <alignment wrapText="0" readingOrder="0"/>
    </odxf>
    <ndxf>
      <alignment wrapText="1" readingOrder="0"/>
    </ndxf>
  </rcc>
  <rfmt sheetId="1" sqref="AL297">
    <dxf>
      <alignment wrapText="0" readingOrder="0"/>
    </dxf>
  </rfmt>
  <rcc rId="3480" sId="1">
    <oc r="AN297" t="inlineStr">
      <is>
        <t>Please comment LV1</t>
      </is>
    </oc>
    <nc r="AN297" t="inlineStr">
      <is>
        <t>Please comment LV1. Waiting owner</t>
      </is>
    </nc>
  </rcc>
  <rcv guid="{970EE037-F5E5-47AF-896A-0F6222879EBC}" action="delete"/>
  <rdn rId="0" localSheetId="1" customView="1" name="Z_970EE037_F5E5_47AF_896A_0F6222879EBC_.wvu.FilterData" hidden="1" oldHidden="1">
    <formula>Merged_COEM!$B$59:$AN$317</formula>
    <oldFormula>Merged_COEM!$B$59:$AN$317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1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3" sId="1">
    <nc r="X288">
      <f>W288</f>
    </nc>
  </rcc>
  <rcc rId="3484" sId="1">
    <nc r="Z288">
      <f>Y288</f>
    </nc>
  </rcc>
  <rcc rId="3485" sId="1">
    <nc r="AA288" t="inlineStr">
      <is>
        <t>Ready for review</t>
      </is>
    </nc>
  </rcc>
  <rcc rId="3486" sId="1" numFmtId="19">
    <nc r="AE288">
      <v>44012</v>
    </nc>
  </rcc>
  <rcc rId="3487" sId="1" numFmtId="19">
    <nc r="AF288">
      <v>44012</v>
    </nc>
  </rcc>
  <rcc rId="3488" sId="1">
    <nc r="AG288" t="inlineStr">
      <is>
        <t>OK</t>
      </is>
    </nc>
  </rcc>
  <rcc rId="3489" sId="1" numFmtId="14">
    <nc r="AH288">
      <v>1</v>
    </nc>
  </rcc>
  <rcc rId="3490" sId="1" numFmtId="14">
    <nc r="AI288">
      <v>1</v>
    </nc>
  </rcc>
  <rcc rId="3491" sId="1" numFmtId="14">
    <nc r="AJ288">
      <v>1</v>
    </nc>
  </rcc>
  <rcc rId="3492" sId="1">
    <nc r="AK288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Merged_COEM!$A$59:$AN$317</formula>
    <oldFormula>Merged_COEM!$A$59:$AN$317</oldFormula>
  </rdn>
  <rdn rId="0" localSheetId="2" customView="1" name="Z_4E06BDBF_2CED_473B_850B_2A6C7311FF41_.wvu.FilterData" hidden="1" oldHidden="1">
    <formula>Merged_JOEM!$B$59:$AN$274</formula>
    <oldFormula>Merged_JOEM!$B$59:$AN$274</oldFormula>
  </rdn>
  <rcv guid="{4E06BDBF-2CED-473B-850B-2A6C7311FF41}" action="add"/>
</revisions>
</file>

<file path=xl/revisions/revisionLog1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5" sId="2">
    <nc r="Z218">
      <v>3</v>
    </nc>
  </rcc>
  <rcc rId="3496" sId="2">
    <nc r="AA218" t="inlineStr">
      <is>
        <t>Ready for review</t>
      </is>
    </nc>
  </rcc>
  <rcc rId="3497" sId="2" numFmtId="19">
    <nc r="AE218">
      <v>44011</v>
    </nc>
  </rcc>
  <rcc rId="3498" sId="2" numFmtId="19">
    <nc r="AF218">
      <v>44012</v>
    </nc>
  </rcc>
  <rcc rId="3499" sId="2">
    <nc r="AG218" t="inlineStr">
      <is>
        <t>OK</t>
      </is>
    </nc>
  </rcc>
  <rcc rId="3500" sId="2" numFmtId="14">
    <nc r="AH218">
      <v>1</v>
    </nc>
  </rcc>
  <rcc rId="3501" sId="2" numFmtId="14">
    <nc r="AI218">
      <v>1</v>
    </nc>
  </rcc>
  <rcc rId="3502" sId="2" numFmtId="14">
    <nc r="AJ218">
      <v>1</v>
    </nc>
  </rcc>
  <rcc rId="3503" sId="2" quotePrefix="1">
    <nc r="AK218" t="inlineStr">
      <is>
        <t>None</t>
      </is>
    </nc>
  </rcc>
  <rcv guid="{3B3E6719-EACB-4D2C-89C1-05FFAB6020FD}" action="delete"/>
  <rdn rId="0" localSheetId="1" customView="1" name="Z_3B3E6719_EACB_4D2C_89C1_05FFAB6020FD_.wvu.FilterData" hidden="1" oldHidden="1">
    <formula>Merged_COEM!$B$59:$AN$317</formula>
    <oldFormula>Merged_COEM!$B$59:$AN$317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1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6" sId="1">
    <nc r="K310" t="inlineStr">
      <is>
        <t>Test: Manual; Cmt: Auto</t>
      </is>
    </nc>
  </rcc>
  <rcv guid="{60D2C030-4E31-4E07-8E1C-44D2EE84B177}" action="delete"/>
  <rdn rId="0" localSheetId="1" customView="1" name="Z_60D2C030_4E31_4E07_8E1C_44D2EE84B177_.wvu.FilterData" hidden="1" oldHidden="1">
    <formula>Merged_COEM!$A$59:$AN$317</formula>
    <oldFormula>Merged_COEM!$A$59:$AN$317</oldFormula>
  </rdn>
  <rdn rId="0" localSheetId="2" customView="1" name="Z_60D2C030_4E31_4E07_8E1C_44D2EE84B177_.wvu.FilterData" hidden="1" oldHidden="1">
    <formula>Merged_JOEM!$B$59:$AN$274</formula>
    <oldFormula>Merged_JOEM!$B$59:$AN$274</oldFormula>
  </rdn>
  <rcv guid="{60D2C030-4E31-4E07-8E1C-44D2EE84B177}" action="add"/>
</revisions>
</file>

<file path=xl/revisions/revisionLog1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9" sId="1">
    <nc r="AA310" t="inlineStr">
      <is>
        <t>Ready for review</t>
      </is>
    </nc>
  </rcc>
  <rcc rId="3510" sId="1">
    <nc r="X310">
      <f>W310</f>
    </nc>
  </rcc>
  <rcc rId="3511" sId="1">
    <nc r="Z310">
      <v>0.5</v>
    </nc>
  </rcc>
  <rcc rId="3512" sId="1" numFmtId="19">
    <nc r="AE310">
      <v>44012</v>
    </nc>
  </rcc>
  <rcc rId="3513" sId="1" numFmtId="19">
    <nc r="AF310">
      <v>44012</v>
    </nc>
  </rcc>
  <rcc rId="3514" sId="1">
    <nc r="AG310" t="inlineStr">
      <is>
        <t>OK</t>
      </is>
    </nc>
  </rcc>
  <rcc rId="3515" sId="1" numFmtId="14">
    <nc r="AH310">
      <v>1</v>
    </nc>
  </rcc>
  <rcc rId="3516" sId="1" numFmtId="14">
    <nc r="AI310">
      <v>1</v>
    </nc>
  </rcc>
  <rcc rId="3517" sId="1" numFmtId="14">
    <nc r="AJ310">
      <v>1</v>
    </nc>
  </rcc>
  <rcc rId="3518" sId="1">
    <nc r="AK310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Merged_COEM!$A$59:$AN$317</formula>
    <oldFormula>Merged_COEM!$A$59:$AN$317</oldFormula>
  </rdn>
  <rdn rId="0" localSheetId="2" customView="1" name="Z_60D2C030_4E31_4E07_8E1C_44D2EE84B177_.wvu.FilterData" hidden="1" oldHidden="1">
    <formula>Merged_JOEM!$B$59:$AN$274</formula>
    <oldFormula>Merged_JOEM!$B$59:$AN$274</oldFormula>
  </rdn>
  <rcv guid="{60D2C030-4E31-4E07-8E1C-44D2EE84B177}" action="add"/>
</revisions>
</file>

<file path=xl/revisions/revisionLog1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1" sId="1">
    <oc r="K265" t="inlineStr">
      <is>
        <t>Test: Manual; Cmt: Auto</t>
      </is>
    </oc>
    <nc r="K265" t="inlineStr">
      <is>
        <t>Test: Manual; Cmt: Manual</t>
      </is>
    </nc>
  </rcc>
  <rcc rId="3522" sId="1">
    <oc r="K266" t="inlineStr">
      <is>
        <t>Test: Manual; Cmt: Auto</t>
      </is>
    </oc>
    <nc r="K266" t="inlineStr">
      <is>
        <t>Test: Manual; Cmt: Manual</t>
      </is>
    </nc>
  </rcc>
  <rcc rId="3523" sId="1">
    <oc r="K267" t="inlineStr">
      <is>
        <t>Test: Manual; Cmt: Auto</t>
      </is>
    </oc>
    <nc r="K267" t="inlineStr">
      <is>
        <t>Test: Manual; Cmt: Manual</t>
      </is>
    </nc>
  </rcc>
  <rcc rId="3524" sId="1">
    <oc r="K268" t="inlineStr">
      <is>
        <t>Test: Manual; Cmt: Auto</t>
      </is>
    </oc>
    <nc r="K268" t="inlineStr">
      <is>
        <t>Test: Manual; Cmt: Manual</t>
      </is>
    </nc>
  </rcc>
  <rcc rId="3525" sId="1">
    <oc r="K269" t="inlineStr">
      <is>
        <t>Test: Manual; Cmt: Auto</t>
      </is>
    </oc>
    <nc r="K269" t="inlineStr">
      <is>
        <t>Test: Manual; Cmt: Manual</t>
      </is>
    </nc>
  </rcc>
  <rcc rId="3526" sId="1">
    <oc r="K270" t="inlineStr">
      <is>
        <t>Test: Manual; Cmt: Auto</t>
      </is>
    </oc>
    <nc r="K270" t="inlineStr">
      <is>
        <t>Test: Manual; Cmt: Manual</t>
      </is>
    </nc>
  </rcc>
  <rcc rId="3527" sId="1">
    <oc r="K271" t="inlineStr">
      <is>
        <t>Test: Manual; Cmt: Auto</t>
      </is>
    </oc>
    <nc r="K271" t="inlineStr">
      <is>
        <t>Test: Manual; Cmt: Manual</t>
      </is>
    </nc>
  </rcc>
  <rcv guid="{60D2C030-4E31-4E07-8E1C-44D2EE84B177}" action="delete"/>
  <rdn rId="0" localSheetId="1" customView="1" name="Z_60D2C030_4E31_4E07_8E1C_44D2EE84B177_.wvu.FilterData" hidden="1" oldHidden="1">
    <formula>Merged_COEM!$A$59:$AN$317</formula>
    <oldFormula>Merged_COEM!$A$59:$AN$317</oldFormula>
  </rdn>
  <rdn rId="0" localSheetId="2" customView="1" name="Z_60D2C030_4E31_4E07_8E1C_44D2EE84B177_.wvu.FilterData" hidden="1" oldHidden="1">
    <formula>Merged_JOEM!$B$59:$AN$274</formula>
    <oldFormula>Merged_JOEM!$B$59:$AN$274</oldFormula>
  </rdn>
  <rcv guid="{60D2C030-4E31-4E07-8E1C-44D2EE84B177}" action="add"/>
</revisions>
</file>

<file path=xl/revisions/revisionLog1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0" sId="2">
    <nc r="AA180" t="inlineStr">
      <is>
        <t>Ready for review</t>
      </is>
    </nc>
  </rcc>
  <rcc rId="3531" sId="2" numFmtId="19">
    <nc r="AE180">
      <v>44012</v>
    </nc>
  </rcc>
  <rcc rId="3532" sId="2" numFmtId="19">
    <nc r="AF180">
      <v>44012</v>
    </nc>
  </rcc>
  <rcc rId="3533" sId="2">
    <nc r="AG180" t="inlineStr">
      <is>
        <t>OK</t>
      </is>
    </nc>
  </rcc>
  <rcc rId="3534" sId="2">
    <nc r="AJ180" t="inlineStr">
      <is>
        <t>NA</t>
      </is>
    </nc>
  </rcc>
  <rcc rId="3535" sId="2" quotePrefix="1">
    <nc r="AK180" t="inlineStr">
      <is>
        <t>None</t>
      </is>
    </nc>
  </rcc>
  <rcc rId="3536" sId="2" numFmtId="14">
    <nc r="AH180">
      <v>0.94699999999999995</v>
    </nc>
  </rcc>
  <rcc rId="3537" sId="2" numFmtId="14">
    <nc r="AI180">
      <v>0.95199999999999996</v>
    </nc>
  </rcc>
  <rcc rId="3538" sId="2" xfDxf="1" dxf="1" quotePrefix="1">
    <nc r="AL180" t="inlineStr">
      <is>
        <t>Can't cover outrange max of tHoldMb += P_dT_TCS at line #76 because if tHoldMb = 50 (max value) -&gt; tHoldMb &gt; LOC_HoldBrakeTorque_TimeDuration (max: 0.5) -&gt; this line never reach</t>
      </is>
    </nc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v guid="{D33AC7AF-C8AB-4CE9-94C7-9237011A5FC3}" action="delete"/>
  <rdn rId="0" localSheetId="1" customView="1" name="Z_D33AC7AF_C8AB_4CE9_94C7_9237011A5FC3_.wvu.FilterData" hidden="1" oldHidden="1">
    <formula>Merged_COEM!$B$59:$AN$317</formula>
    <oldFormula>Merged_COEM!$B$59:$AN$317</oldFormula>
  </rdn>
  <rdn rId="0" localSheetId="2" customView="1" name="Z_D33AC7AF_C8AB_4CE9_94C7_9237011A5FC3_.wvu.FilterData" hidden="1" oldHidden="1">
    <formula>Merged_JOEM!$B$59:$AN$274</formula>
    <oldFormula>Merged_JOEM!$B$59:$AN$274</oldFormula>
  </rdn>
  <rcv guid="{D33AC7AF-C8AB-4CE9-94C7-9237011A5FC3}" action="add"/>
</revisions>
</file>

<file path=xl/revisions/revisionLog1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60D2C030-4E31-4E07-8E1C-44D2EE84B177}" action="delete"/>
  <rdn rId="0" localSheetId="1" customView="1" name="Z_60D2C030_4E31_4E07_8E1C_44D2EE84B177_.wvu.FilterData" hidden="1" oldHidden="1">
    <formula>Merged_COEM!$A$59:$AN$317</formula>
    <oldFormula>Merged_COEM!$A$59:$AN$317</oldFormula>
  </rdn>
  <rdn rId="0" localSheetId="2" customView="1" name="Z_60D2C030_4E31_4E07_8E1C_44D2EE84B177_.wvu.FilterData" hidden="1" oldHidden="1">
    <formula>Merged_JOEM!$B$59:$AN$274</formula>
    <oldFormula>Merged_JOEM!$B$59:$AN$274</oldFormula>
  </rdn>
  <rcv guid="{60D2C030-4E31-4E07-8E1C-44D2EE84B177}" action="add"/>
</revisions>
</file>

<file path=xl/revisions/revisionLog2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159" start="0" length="0">
    <dxf>
      <alignment wrapText="1" readingOrder="0"/>
    </dxf>
  </rfmt>
  <rfmt sheetId="2" sqref="AL159">
    <dxf>
      <alignment wrapText="0" readingOrder="0"/>
    </dxf>
  </rfmt>
  <rcc rId="3543" sId="2" odxf="1" s="1" dxf="1">
    <nc r="AL235" t="inlineStr">
      <is>
        <t>Line #41: Can't cover MCDC (FX=F). Because of the condition "HadcStatus!= HdcState_ActiveCtrl" conflict with condition at line #33
Line #41: Can't cover MCDC (FX=F). Because of the condition "LDMSelectedController != LDMSelectedController_AWB" conflict with condition at line #65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235">
    <dxf>
      <alignment wrapText="0" readingOrder="0"/>
    </dxf>
  </rfmt>
  <rcc rId="3544" sId="2" numFmtId="14">
    <nc r="AH235">
      <v>1</v>
    </nc>
  </rcc>
  <rcc rId="3545" sId="2" numFmtId="14">
    <nc r="AI235">
      <v>1</v>
    </nc>
  </rcc>
  <rcc rId="3546" sId="2" numFmtId="14">
    <nc r="AJ235">
      <v>0.93799999999999994</v>
    </nc>
  </rcc>
  <rcc rId="3547" sId="2" quotePrefix="1">
    <nc r="AK235" t="inlineStr">
      <is>
        <t>None</t>
      </is>
    </nc>
  </rcc>
  <rcv guid="{7ECC2B8E-6A82-42F5-8AB0-4A51C54EA5EC}" action="delete"/>
  <rdn rId="0" localSheetId="1" customView="1" name="Z_7ECC2B8E_6A82_42F5_8AB0_4A51C54EA5EC_.wvu.FilterData" hidden="1" oldHidden="1">
    <formula>Merged_COEM!$B$59:$AN$317</formula>
    <oldFormula>Merged_COEM!$B$59:$AN$317</oldFormula>
  </rdn>
  <rdn rId="0" localSheetId="2" customView="1" name="Z_7ECC2B8E_6A82_42F5_8AB0_4A51C54EA5EC_.wvu.FilterData" hidden="1" oldHidden="1">
    <formula>Merged_JOEM!$B$59:$AN$274</formula>
    <oldFormula>Merged_JOEM!$B$59:$AN$274</oldFormula>
  </rdn>
  <rcv guid="{7ECC2B8E-6A82-42F5-8AB0-4A51C54EA5EC}" action="add"/>
</revisions>
</file>

<file path=xl/revisions/revisionLog2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0" sId="1">
    <nc r="X289">
      <f>W289</f>
    </nc>
  </rcc>
  <rcc rId="3551" sId="1">
    <nc r="Z289">
      <f>Y289</f>
    </nc>
  </rcc>
  <rcc rId="3552" sId="1">
    <nc r="AA289" t="inlineStr">
      <is>
        <t>Ready for review</t>
      </is>
    </nc>
  </rcc>
  <rcc rId="3553" sId="1" numFmtId="19">
    <nc r="AE289">
      <v>44012</v>
    </nc>
  </rcc>
  <rcc rId="3554" sId="1" numFmtId="19">
    <nc r="AF289">
      <v>44012</v>
    </nc>
  </rcc>
  <rcc rId="3555" sId="1">
    <nc r="AG289" t="inlineStr">
      <is>
        <t>OK</t>
      </is>
    </nc>
  </rcc>
  <rcc rId="3556" sId="1" numFmtId="14">
    <nc r="AH289">
      <v>1</v>
    </nc>
  </rcc>
  <rcc rId="3557" sId="1" numFmtId="14">
    <nc r="AI289">
      <v>1</v>
    </nc>
  </rcc>
  <rcc rId="3558" sId="1" numFmtId="14">
    <nc r="AJ289">
      <v>1</v>
    </nc>
  </rcc>
  <rcc rId="3559" sId="1">
    <nc r="AK289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Merged_COEM!$A$59:$AN$317</formula>
    <oldFormula>Merged_COEM!$A$59:$AN$317</oldFormula>
  </rdn>
  <rdn rId="0" localSheetId="2" customView="1" name="Z_4E06BDBF_2CED_473B_850B_2A6C7311FF41_.wvu.FilterData" hidden="1" oldHidden="1">
    <formula>Merged_JOEM!$B$59:$AN$274</formula>
    <oldFormula>Merged_JOEM!$B$59:$AN$274</oldFormula>
  </rdn>
  <rcv guid="{4E06BDBF-2CED-473B-850B-2A6C7311FF41}" action="add"/>
</revisions>
</file>

<file path=xl/revisions/revisionLog2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2" sId="1">
    <nc r="AK298" t="inlineStr">
      <is>
        <t>OPL</t>
      </is>
    </nc>
  </rcc>
  <rcc rId="3563" sId="1" odxf="1" dxf="1" quotePrefix="1">
    <oc r="AL298" t="inlineStr">
      <is>
        <t>-</t>
      </is>
    </oc>
    <nc r="AL298" t="inlineStr">
      <is>
        <t>[No1] Line 230: if (retValue == E_OK)
Detail: Can not cover false condition case because:
+ retValue is always initialized with value E_OK at line 224</t>
      </is>
    </nc>
    <odxf>
      <alignment wrapText="0" readingOrder="0"/>
    </odxf>
    <ndxf>
      <alignment wrapText="1" readingOrder="0"/>
    </ndxf>
  </rcc>
  <rcc rId="3564" sId="1">
    <oc r="AN298" t="inlineStr">
      <is>
        <t>Please comment LV1</t>
      </is>
    </oc>
    <nc r="AN298" t="inlineStr">
      <is>
        <t>Please comment LV1. Waiting owner</t>
      </is>
    </nc>
  </rcc>
  <rfmt sheetId="1" sqref="AL298">
    <dxf>
      <alignment wrapText="0" readingOrder="0"/>
    </dxf>
  </rfmt>
  <rcv guid="{970EE037-F5E5-47AF-896A-0F6222879EBC}" action="delete"/>
  <rdn rId="0" localSheetId="1" customView="1" name="Z_970EE037_F5E5_47AF_896A_0F6222879EBC_.wvu.FilterData" hidden="1" oldHidden="1">
    <formula>Merged_COEM!$B$59:$AN$317</formula>
    <oldFormula>Merged_COEM!$B$59:$AN$317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2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7" sId="1">
    <nc r="X298">
      <f>W298</f>
    </nc>
  </rcc>
  <rcc rId="3568" sId="1">
    <nc r="Z298">
      <v>2</v>
    </nc>
  </rcc>
  <rcc rId="3569" sId="1">
    <nc r="AA298" t="inlineStr">
      <is>
        <t>Ready for review</t>
      </is>
    </nc>
  </rcc>
  <rcc rId="3570" sId="1" numFmtId="19">
    <nc r="AE298">
      <v>44012</v>
    </nc>
  </rcc>
  <rcc rId="3571" sId="1" numFmtId="19">
    <nc r="AF298">
      <v>44012</v>
    </nc>
  </rcc>
  <rcc rId="3572" sId="1">
    <nc r="AG298" t="inlineStr">
      <is>
        <t>NG</t>
      </is>
    </nc>
  </rcc>
  <rcc rId="3573" sId="1" numFmtId="14">
    <nc r="AH298">
      <v>1</v>
    </nc>
  </rcc>
  <rcc rId="3574" sId="1" numFmtId="14">
    <nc r="AI298">
      <v>1</v>
    </nc>
  </rcc>
  <rcc rId="3575" sId="1" numFmtId="14">
    <nc r="AJ298">
      <v>0.75</v>
    </nc>
  </rcc>
  <rcv guid="{970EE037-F5E5-47AF-896A-0F6222879EBC}" action="delete"/>
  <rdn rId="0" localSheetId="1" customView="1" name="Z_970EE037_F5E5_47AF_896A_0F6222879EBC_.wvu.FilterData" hidden="1" oldHidden="1">
    <formula>Merged_COEM!$B$59:$AN$317</formula>
    <oldFormula>Merged_COEM!$B$59:$AN$317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2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8" sId="1" numFmtId="14">
    <oc r="AI298">
      <v>1</v>
    </oc>
    <nc r="AI298">
      <v>0.92</v>
    </nc>
  </rcc>
  <rcc rId="3579" sId="1" numFmtId="14">
    <oc r="AJ298">
      <v>0.75</v>
    </oc>
    <nc r="AJ298">
      <v>1</v>
    </nc>
  </rcc>
  <rcv guid="{970EE037-F5E5-47AF-896A-0F6222879EBC}" action="delete"/>
  <rdn rId="0" localSheetId="1" customView="1" name="Z_970EE037_F5E5_47AF_896A_0F6222879EBC_.wvu.FilterData" hidden="1" oldHidden="1">
    <formula>Merged_COEM!$B$59:$AN$317</formula>
    <oldFormula>Merged_COEM!$B$59:$AN$317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2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310" start="0" length="2147483647">
    <dxf>
      <font>
        <b/>
      </font>
    </dxf>
  </rfmt>
</revisions>
</file>

<file path=xl/revisions/revisionLog2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82" sId="2">
    <nc r="X188">
      <f>W188</f>
    </nc>
  </rcc>
  <rcc rId="3583" sId="2">
    <nc r="Z188">
      <v>1</v>
    </nc>
  </rcc>
  <rcc rId="3584" sId="2">
    <nc r="AA188" t="inlineStr">
      <is>
        <t>Ready for review</t>
      </is>
    </nc>
  </rcc>
  <rcc rId="3585" sId="2">
    <nc r="AG188" t="inlineStr">
      <is>
        <t>OK</t>
      </is>
    </nc>
  </rcc>
  <rcc rId="3586" sId="2" numFmtId="14">
    <nc r="AH188">
      <v>1</v>
    </nc>
  </rcc>
  <rcc rId="3587" sId="2" numFmtId="14">
    <nc r="AI188">
      <v>1</v>
    </nc>
  </rcc>
  <rcc rId="3588" sId="2" numFmtId="14">
    <nc r="AJ188">
      <v>1</v>
    </nc>
  </rcc>
  <rcc rId="3589" sId="2" quotePrefix="1">
    <nc r="AK188" t="inlineStr">
      <is>
        <t>None</t>
      </is>
    </nc>
  </rcc>
  <rcc rId="3590" sId="2" numFmtId="19">
    <nc r="AE188">
      <v>44012</v>
    </nc>
  </rcc>
  <rcc rId="3591" sId="2" numFmtId="19">
    <nc r="AF188">
      <v>44012</v>
    </nc>
  </rcc>
  <rcv guid="{336B6883-2145-4B58-921E-CEC7185A847E}" action="delete"/>
  <rdn rId="0" localSheetId="1" customView="1" name="Z_336B6883_2145_4B58_921E_CEC7185A847E_.wvu.FilterData" hidden="1" oldHidden="1">
    <formula>Merged_COEM!$P$59:$P$318</formula>
    <oldFormula>Merged_COEM!$P$59:$P$318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2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94" sId="1">
    <nc r="X290">
      <f>W290</f>
    </nc>
  </rcc>
  <rcc rId="3595" sId="1">
    <nc r="Z290">
      <f>Y290</f>
    </nc>
  </rcc>
  <rcc rId="3596" sId="1">
    <nc r="AA290" t="inlineStr">
      <is>
        <t>Ready for review</t>
      </is>
    </nc>
  </rcc>
  <rcc rId="3597" sId="1" numFmtId="19">
    <nc r="AE290">
      <v>44012</v>
    </nc>
  </rcc>
  <rcc rId="3598" sId="1" numFmtId="19">
    <nc r="AF290">
      <v>44012</v>
    </nc>
  </rcc>
  <rcc rId="3599" sId="1">
    <nc r="AG290" t="inlineStr">
      <is>
        <t>OK</t>
      </is>
    </nc>
  </rcc>
  <rcc rId="3600" sId="1" numFmtId="14">
    <nc r="AH290">
      <v>1</v>
    </nc>
  </rcc>
  <rcc rId="3601" sId="1" numFmtId="14">
    <nc r="AI290">
      <v>1</v>
    </nc>
  </rcc>
  <rcc rId="3602" sId="1" numFmtId="14">
    <nc r="AJ290">
      <v>1</v>
    </nc>
  </rcc>
  <rcc rId="3603" sId="1">
    <nc r="AK290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Merged_COEM!$A$59:$AN$317</formula>
    <oldFormula>Merged_COEM!$A$59:$AN$317</oldFormula>
  </rdn>
  <rdn rId="0" localSheetId="2" customView="1" name="Z_4E06BDBF_2CED_473B_850B_2A6C7311FF41_.wvu.FilterData" hidden="1" oldHidden="1">
    <formula>Merged_JOEM!$B$59:$AN$274</formula>
    <oldFormula>Merged_JOEM!$B$59:$AN$274</oldFormula>
  </rdn>
  <rcv guid="{4E06BDBF-2CED-473B-850B-2A6C7311FF41}" action="add"/>
</revisions>
</file>

<file path=xl/revisions/revisionLog2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06" sId="2">
    <nc r="AG235" t="inlineStr">
      <is>
        <t>NG</t>
      </is>
    </nc>
  </rcc>
  <rfmt sheetId="2" sqref="I235" start="0" length="2147483647">
    <dxf>
      <font>
        <color rgb="FFFF0000"/>
      </font>
    </dxf>
  </rfmt>
  <rcc rId="3607" sId="2" numFmtId="14">
    <nc r="AH239">
      <v>1</v>
    </nc>
  </rcc>
  <rcc rId="3608" sId="2" numFmtId="14">
    <nc r="AI239">
      <v>1</v>
    </nc>
  </rcc>
  <rcc rId="3609" sId="2" numFmtId="14">
    <nc r="AJ239">
      <v>1</v>
    </nc>
  </rcc>
  <rcc rId="3610" sId="2" quotePrefix="1">
    <nc r="AK239" t="inlineStr">
      <is>
        <t>None</t>
      </is>
    </nc>
  </rcc>
  <rcc rId="3611" sId="2">
    <nc r="AG239" t="inlineStr">
      <is>
        <t>OK</t>
      </is>
    </nc>
  </rcc>
  <rcv guid="{7ECC2B8E-6A82-42F5-8AB0-4A51C54EA5EC}" action="delete"/>
  <rdn rId="0" localSheetId="1" customView="1" name="Z_7ECC2B8E_6A82_42F5_8AB0_4A51C54EA5EC_.wvu.FilterData" hidden="1" oldHidden="1">
    <formula>Merged_COEM!$B$59:$AN$317</formula>
    <oldFormula>Merged_COEM!$B$59:$AN$317</oldFormula>
  </rdn>
  <rdn rId="0" localSheetId="2" customView="1" name="Z_7ECC2B8E_6A82_42F5_8AB0_4A51C54EA5EC_.wvu.FilterData" hidden="1" oldHidden="1">
    <formula>Merged_JOEM!$B$59:$AN$274</formula>
    <oldFormula>Merged_JOEM!$B$59:$AN$274</oldFormula>
  </rdn>
  <rcv guid="{7ECC2B8E-6A82-42F5-8AB0-4A51C54EA5EC}" action="add"/>
</revisions>
</file>

<file path=xl/revisions/revisionLog2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4" sId="2">
    <nc r="X160">
      <f>W160</f>
    </nc>
  </rcc>
  <rcc rId="3615" sId="2">
    <nc r="Z160">
      <f>Y160</f>
    </nc>
  </rcc>
  <rcc rId="3616" sId="2">
    <nc r="AA160" t="inlineStr">
      <is>
        <t>Ready for review</t>
      </is>
    </nc>
  </rcc>
  <rcc rId="3617" sId="2" numFmtId="19">
    <nc r="AE160">
      <v>44012</v>
    </nc>
  </rcc>
  <rcc rId="3618" sId="2" numFmtId="19">
    <nc r="AF160">
      <v>44012</v>
    </nc>
  </rcc>
  <rcc rId="3619" sId="2">
    <nc r="AG160" t="inlineStr">
      <is>
        <t>NG</t>
      </is>
    </nc>
  </rcc>
  <rcc rId="3620" sId="2" numFmtId="14">
    <nc r="AH160">
      <v>0.81799999999999995</v>
    </nc>
  </rcc>
  <rcc rId="3621" sId="2" numFmtId="14">
    <nc r="AI160">
      <v>0.81799999999999995</v>
    </nc>
  </rcc>
  <rcc rId="3622" sId="2" odxf="1" dxf="1" quotePrefix="1">
    <nc r="AJ160" t="inlineStr">
      <is>
        <t>-</t>
      </is>
    </nc>
    <odxf/>
    <ndxf/>
  </rcc>
  <rcc rId="3623" sId="2" quotePrefix="1">
    <nc r="AK160" t="inlineStr">
      <is>
        <t>None</t>
      </is>
    </nc>
  </rcc>
  <rfmt sheetId="2" sqref="AL160" start="0" length="0">
    <dxf>
      <alignment wrapText="1" readingOrder="0"/>
    </dxf>
  </rfmt>
  <rcc rId="3624" sId="2" quotePrefix="1">
    <nc r="AL160" t="inlineStr">
      <is>
        <t>-Param 1D can't cover full C0/C1
-This class don't have MCDC</t>
      </is>
    </nc>
  </rcc>
  <rfmt sheetId="2" sqref="AL160">
    <dxf>
      <alignment wrapText="0" readingOrder="0"/>
    </dxf>
  </rfmt>
  <rcv guid="{7E0EA425-A420-4443-B9E0-CDF0AA9E5D09}" action="delete"/>
  <rdn rId="0" localSheetId="1" customView="1" name="Z_7E0EA425_A420_4443_B9E0_CDF0AA9E5D09_.wvu.FilterData" hidden="1" oldHidden="1">
    <formula>Merged_COEM!$A$59:$AN$317</formula>
    <oldFormula>Merged_COEM!$B$59:$AN$317</oldFormula>
  </rdn>
  <rdn rId="0" localSheetId="2" customView="1" name="Z_7E0EA425_A420_4443_B9E0_CDF0AA9E5D09_.wvu.FilterData" hidden="1" oldHidden="1">
    <formula>Merged_JOEM!$B$59:$AN$274</formula>
    <oldFormula>Merged_JOEM!$B$59:$AN$274</oldFormula>
  </rdn>
  <rcv guid="{7E0EA425-A420-4443-B9E0-CDF0AA9E5D09}" action="add"/>
</revisions>
</file>

<file path=xl/revisions/revisionLog2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27" sId="2" numFmtId="14">
    <oc r="AJ180" t="inlineStr">
      <is>
        <t>NA</t>
      </is>
    </oc>
    <nc r="AJ180">
      <v>1</v>
    </nc>
  </rcc>
</revisions>
</file>

<file path=xl/revisions/revisionLog2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28" sId="2">
    <nc r="AA181" t="inlineStr">
      <is>
        <t>Ready for review</t>
      </is>
    </nc>
  </rcc>
  <rcc rId="3629" sId="2" numFmtId="19">
    <nc r="AE181">
      <v>44012</v>
    </nc>
  </rcc>
  <rcc rId="3630" sId="2" numFmtId="19">
    <nc r="AF181">
      <v>44012</v>
    </nc>
  </rcc>
  <rcc rId="3631" sId="2">
    <nc r="AG181" t="inlineStr">
      <is>
        <t>OK</t>
      </is>
    </nc>
  </rcc>
  <rcc rId="3632" sId="2" numFmtId="14">
    <nc r="AH181">
      <v>1</v>
    </nc>
  </rcc>
  <rcc rId="3633" sId="2" numFmtId="14">
    <nc r="AI181">
      <v>1</v>
    </nc>
  </rcc>
  <rcc rId="3634" sId="2">
    <nc r="AJ181" t="inlineStr">
      <is>
        <t>NA</t>
      </is>
    </nc>
  </rcc>
  <rcc rId="3635" sId="2" quotePrefix="1">
    <nc r="AK181" t="inlineStr">
      <is>
        <t>None</t>
      </is>
    </nc>
  </rcc>
  <rcv guid="{D33AC7AF-C8AB-4CE9-94C7-9237011A5FC3}" action="delete"/>
  <rdn rId="0" localSheetId="1" customView="1" name="Z_D33AC7AF_C8AB_4CE9_94C7_9237011A5FC3_.wvu.FilterData" hidden="1" oldHidden="1">
    <formula>Merged_COEM!$B$59:$AN$317</formula>
    <oldFormula>Merged_COEM!$B$59:$AN$317</oldFormula>
  </rdn>
  <rdn rId="0" localSheetId="2" customView="1" name="Z_D33AC7AF_C8AB_4CE9_94C7_9237011A5FC3_.wvu.FilterData" hidden="1" oldHidden="1">
    <formula>Merged_JOEM!$B$59:$AN$274</formula>
    <oldFormula>Merged_JOEM!$B$59:$AN$274</oldFormula>
  </rdn>
  <rcv guid="{D33AC7AF-C8AB-4CE9-94C7-9237011A5FC3}" action="add"/>
</revisions>
</file>

<file path=xl/revisions/revisionLog2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38" sId="1">
    <nc r="AA277" t="inlineStr">
      <is>
        <t>Ongoing</t>
      </is>
    </nc>
  </rcc>
  <rcc rId="3639" sId="1">
    <oc r="AA276" t="inlineStr">
      <is>
        <t>Ongoing</t>
      </is>
    </oc>
    <nc r="AA276" t="inlineStr">
      <is>
        <t>Ready for review</t>
      </is>
    </nc>
  </rcc>
  <rcv guid="{C94451EF-7A3E-4D72-B5A4-3D1B193192CC}" action="delete"/>
  <rdn rId="0" localSheetId="1" customView="1" name="Z_C94451EF_7A3E_4D72_B5A4_3D1B193192CC_.wvu.FilterData" hidden="1" oldHidden="1">
    <formula>Merged_COEM!$B$59:$AN$317</formula>
    <oldFormula>Merged_COEM!$B$59:$AN$317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2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42" sId="1">
    <nc r="X276">
      <f>W276</f>
    </nc>
  </rcc>
  <rcc rId="3643" sId="1">
    <nc r="Z276">
      <f>Y276</f>
    </nc>
  </rcc>
  <rcc rId="3644" sId="1" numFmtId="19">
    <nc r="AE276">
      <v>44012</v>
    </nc>
  </rcc>
  <rcc rId="3645" sId="1" numFmtId="19">
    <nc r="AF276">
      <v>44012</v>
    </nc>
  </rcc>
  <rcc rId="3646" sId="1">
    <nc r="AG276" t="inlineStr">
      <is>
        <t>OK</t>
      </is>
    </nc>
  </rcc>
  <rcc rId="3647" sId="1" numFmtId="14">
    <nc r="AH276">
      <v>1</v>
    </nc>
  </rcc>
  <rcc rId="3648" sId="1" numFmtId="14">
    <nc r="AI276">
      <v>1</v>
    </nc>
  </rcc>
  <rcc rId="3649" sId="1" numFmtId="14">
    <nc r="AJ276">
      <v>1</v>
    </nc>
  </rcc>
  <rcc rId="3650" sId="1">
    <nc r="AK276" t="inlineStr">
      <is>
        <t>None</t>
      </is>
    </nc>
  </rcc>
  <rcv guid="{C94451EF-7A3E-4D72-B5A4-3D1B193192CC}" action="delete"/>
  <rdn rId="0" localSheetId="1" customView="1" name="Z_C94451EF_7A3E_4D72_B5A4_3D1B193192CC_.wvu.FilterData" hidden="1" oldHidden="1">
    <formula>Merged_COEM!$B$59:$AN$317</formula>
    <oldFormula>Merged_COEM!$B$59:$AN$317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2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53" sId="2">
    <nc r="X189">
      <f>W189</f>
    </nc>
  </rcc>
  <rcc rId="3654" sId="2">
    <nc r="Z189">
      <v>1</v>
    </nc>
  </rcc>
  <rcc rId="3655" sId="2">
    <nc r="AA189" t="inlineStr">
      <is>
        <t>Ready for review</t>
      </is>
    </nc>
  </rcc>
  <rcc rId="3656" sId="2" numFmtId="19">
    <nc r="AE189">
      <v>44012</v>
    </nc>
  </rcc>
  <rcc rId="3657" sId="2" numFmtId="19">
    <nc r="AF189">
      <v>44012</v>
    </nc>
  </rcc>
  <rcc rId="3658" sId="2">
    <nc r="AG189" t="inlineStr">
      <is>
        <t>OK</t>
      </is>
    </nc>
  </rcc>
  <rcc rId="3659" sId="2" numFmtId="14">
    <nc r="AH189">
      <v>1</v>
    </nc>
  </rcc>
  <rcc rId="3660" sId="2" numFmtId="14">
    <nc r="AI189">
      <v>1</v>
    </nc>
  </rcc>
  <rcc rId="3661" sId="2" numFmtId="14">
    <nc r="AJ189">
      <v>1</v>
    </nc>
  </rcc>
  <rcc rId="3662" sId="2" quotePrefix="1">
    <nc r="AK189" t="inlineStr">
      <is>
        <t>None</t>
      </is>
    </nc>
  </rcc>
  <rcv guid="{336B6883-2145-4B58-921E-CEC7185A847E}" action="delete"/>
  <rdn rId="0" localSheetId="1" customView="1" name="Z_336B6883_2145_4B58_921E_CEC7185A847E_.wvu.FilterData" hidden="1" oldHidden="1">
    <formula>Merged_COEM!$P$59:$P$318</formula>
    <oldFormula>Merged_COEM!$P$59:$P$318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2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65" sId="2">
    <nc r="AG240" t="inlineStr">
      <is>
        <t>OK</t>
      </is>
    </nc>
  </rcc>
  <rcc rId="3666" sId="2" numFmtId="14">
    <nc r="AH240">
      <v>1</v>
    </nc>
  </rcc>
  <rcc rId="3667" sId="2" numFmtId="14">
    <nc r="AI240">
      <v>1</v>
    </nc>
  </rcc>
  <rcc rId="3668" sId="2" numFmtId="14">
    <nc r="AJ240">
      <v>1</v>
    </nc>
  </rcc>
  <rcc rId="3669" sId="2" quotePrefix="1">
    <nc r="AK240" t="inlineStr">
      <is>
        <t>None</t>
      </is>
    </nc>
  </rcc>
  <rcv guid="{7ECC2B8E-6A82-42F5-8AB0-4A51C54EA5EC}" action="delete"/>
  <rdn rId="0" localSheetId="1" customView="1" name="Z_7ECC2B8E_6A82_42F5_8AB0_4A51C54EA5EC_.wvu.FilterData" hidden="1" oldHidden="1">
    <formula>Merged_COEM!$B$59:$AN$317</formula>
    <oldFormula>Merged_COEM!$B$59:$AN$317</oldFormula>
  </rdn>
  <rdn rId="0" localSheetId="2" customView="1" name="Z_7ECC2B8E_6A82_42F5_8AB0_4A51C54EA5EC_.wvu.FilterData" hidden="1" oldHidden="1">
    <formula>Merged_JOEM!$B$59:$AN$274</formula>
    <oldFormula>Merged_JOEM!$B$59:$AN$274</oldFormula>
  </rdn>
  <rcv guid="{7ECC2B8E-6A82-42F5-8AB0-4A51C54EA5EC}" action="add"/>
</revisions>
</file>

<file path=xl/revisions/revisionLog2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72" sId="1">
    <nc r="X292">
      <f>W292</f>
    </nc>
  </rcc>
  <rcc rId="3673" sId="1">
    <nc r="Z292">
      <f>Y292</f>
    </nc>
  </rcc>
  <rcc rId="3674" sId="1">
    <nc r="AA292" t="inlineStr">
      <is>
        <t>Ready for review</t>
      </is>
    </nc>
  </rcc>
  <rcc rId="3675" sId="1" numFmtId="19">
    <nc r="AE292">
      <v>44012</v>
    </nc>
  </rcc>
  <rcc rId="3676" sId="1" numFmtId="19">
    <nc r="AF292">
      <v>44012</v>
    </nc>
  </rcc>
  <rcc rId="3677" sId="1">
    <nc r="AG292" t="inlineStr">
      <is>
        <t>OK</t>
      </is>
    </nc>
  </rcc>
  <rcc rId="3678" sId="1" numFmtId="14">
    <nc r="AH292">
      <v>1</v>
    </nc>
  </rcc>
  <rcc rId="3679" sId="1" numFmtId="14">
    <nc r="AI292">
      <v>1</v>
    </nc>
  </rcc>
  <rcc rId="3680" sId="1" numFmtId="14">
    <nc r="AJ292">
      <v>1</v>
    </nc>
  </rcc>
  <rcc rId="3681" sId="1">
    <nc r="AK292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Merged_COEM!$A$59:$AN$317</formula>
    <oldFormula>Merged_COEM!$A$59:$AN$317</oldFormula>
  </rdn>
  <rdn rId="0" localSheetId="2" customView="1" name="Z_4E06BDBF_2CED_473B_850B_2A6C7311FF41_.wvu.FilterData" hidden="1" oldHidden="1">
    <formula>Merged_JOEM!$B$59:$AN$274</formula>
    <oldFormula>Merged_JOEM!$B$59:$AN$274</oldFormula>
  </rdn>
  <rcv guid="{4E06BDBF-2CED-473B-850B-2A6C7311FF41}" action="add"/>
</revisions>
</file>

<file path=xl/revisions/revisionLog2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84" sId="2">
    <nc r="X227">
      <f>W227</f>
    </nc>
  </rcc>
  <rcc rId="3685" sId="2">
    <nc r="AA227" t="inlineStr">
      <is>
        <t>Ready for review</t>
      </is>
    </nc>
  </rcc>
  <rcc rId="3686" sId="2" numFmtId="19">
    <nc r="AE227">
      <v>44012</v>
    </nc>
  </rcc>
  <rcc rId="3687" sId="2" numFmtId="19">
    <nc r="AF227">
      <v>44012</v>
    </nc>
  </rcc>
  <rcc rId="3688" sId="2">
    <nc r="AG227" t="inlineStr">
      <is>
        <t>OK</t>
      </is>
    </nc>
  </rcc>
  <rcc rId="3689" sId="2" numFmtId="14">
    <nc r="AH227">
      <v>0.84599999999999997</v>
    </nc>
  </rcc>
  <rcc rId="3690" sId="2" numFmtId="14">
    <nc r="AI227">
      <v>0.84599999999999997</v>
    </nc>
  </rcc>
  <rcc rId="3691" sId="2" numFmtId="14">
    <nc r="AJ227">
      <v>1</v>
    </nc>
  </rcc>
  <rcc rId="3692" sId="2" quotePrefix="1">
    <nc r="AK227" t="inlineStr">
      <is>
        <t>None</t>
      </is>
    </nc>
  </rcc>
  <rfmt sheetId="2" sqref="AL227" start="0" length="0">
    <dxf>
      <alignment wrapText="1" readingOrder="0"/>
    </dxf>
  </rfmt>
  <rfmt sheetId="2" sqref="AL227">
    <dxf>
      <alignment wrapText="0" readingOrder="0"/>
    </dxf>
  </rfmt>
  <rcc rId="3693" sId="2" quotePrefix="1">
    <nc r="AL227" t="inlineStr">
      <is>
        <t>Param1D can't cover full C0/C1</t>
      </is>
    </nc>
  </rcc>
  <rcv guid="{A2E8CE38-D15E-4374-89B2-69D9421C4465}" action="delete"/>
  <rdn rId="0" localSheetId="1" customView="1" name="Z_A2E8CE38_D15E_4374_89B2_69D9421C4465_.wvu.FilterData" hidden="1" oldHidden="1">
    <formula>Merged_COEM!$B$59:$AN$317</formula>
    <oldFormula>Merged_COEM!$B$59:$AN$317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2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96" sId="1">
    <nc r="X293">
      <f>W293</f>
    </nc>
  </rcc>
  <rcc rId="3697" sId="1">
    <nc r="Z293">
      <f>Y293</f>
    </nc>
  </rcc>
  <rcc rId="3698" sId="1">
    <nc r="AA293" t="inlineStr">
      <is>
        <t>Ready for review</t>
      </is>
    </nc>
  </rcc>
  <rcc rId="3699" sId="1" numFmtId="19">
    <nc r="AE293">
      <v>44012</v>
    </nc>
  </rcc>
  <rcc rId="3700" sId="1" numFmtId="19">
    <nc r="AF293">
      <v>44012</v>
    </nc>
  </rcc>
  <rcc rId="3701" sId="1">
    <nc r="AG293" t="inlineStr">
      <is>
        <t>OK</t>
      </is>
    </nc>
  </rcc>
  <rcc rId="3702" sId="1" numFmtId="14">
    <nc r="AH293">
      <v>1</v>
    </nc>
  </rcc>
  <rcc rId="3703" sId="1" numFmtId="14">
    <nc r="AI293">
      <v>1</v>
    </nc>
  </rcc>
  <rcc rId="3704" sId="1" numFmtId="14">
    <nc r="AJ293">
      <v>1</v>
    </nc>
  </rcc>
  <rcc rId="3705" sId="1">
    <nc r="AK293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Merged_COEM!$A$59:$AN$317</formula>
    <oldFormula>Merged_COEM!$A$59:$AN$317</oldFormula>
  </rdn>
  <rdn rId="0" localSheetId="2" customView="1" name="Z_4E06BDBF_2CED_473B_850B_2A6C7311FF41_.wvu.FilterData" hidden="1" oldHidden="1">
    <formula>Merged_JOEM!$B$59:$AN$274</formula>
    <oldFormula>Merged_JOEM!$B$59:$AN$274</oldFormula>
  </rdn>
  <rcv guid="{4E06BDBF-2CED-473B-850B-2A6C7311FF41}" action="add"/>
</revisions>
</file>

<file path=xl/revisions/revisionLog2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08" sId="1">
    <nc r="K307" t="inlineStr">
      <is>
        <t>Test: Manual; Cmt: Auto</t>
      </is>
    </nc>
  </rcc>
  <rcc rId="3709" sId="1">
    <nc r="X307">
      <f>W307</f>
    </nc>
  </rcc>
  <rcc rId="3710" sId="1">
    <nc r="Z307">
      <v>1.5</v>
    </nc>
  </rcc>
  <rcc rId="3711" sId="1">
    <nc r="AA307" t="inlineStr">
      <is>
        <t>Ready for review</t>
      </is>
    </nc>
  </rcc>
  <rcc rId="3712" sId="1" numFmtId="19">
    <nc r="AE307">
      <v>44012</v>
    </nc>
  </rcc>
  <rcc rId="3713" sId="1" numFmtId="19">
    <nc r="AF307">
      <v>44012</v>
    </nc>
  </rcc>
  <rcc rId="3714" sId="1" odxf="1" dxf="1" numFmtId="14">
    <nc r="AH307">
      <v>1</v>
    </nc>
    <odxf/>
    <ndxf/>
  </rcc>
  <rcc rId="3715" sId="1" odxf="1" dxf="1" numFmtId="14">
    <nc r="AI307">
      <v>1</v>
    </nc>
    <odxf/>
    <ndxf/>
  </rcc>
  <rcc rId="3716" sId="1" odxf="1" dxf="1" numFmtId="14">
    <nc r="AJ307">
      <v>1</v>
    </nc>
    <odxf/>
    <ndxf/>
  </rcc>
  <rcc rId="3717" sId="1">
    <nc r="AG307" t="inlineStr">
      <is>
        <t>OK</t>
      </is>
    </nc>
  </rcc>
  <rfmt sheetId="1" sqref="AG254" start="0" length="0">
    <dxf/>
  </rfmt>
  <rcc rId="3718" sId="1">
    <nc r="AG254" t="inlineStr">
      <is>
        <t>OK</t>
      </is>
    </nc>
  </rcc>
  <rcv guid="{89C03E1E-B6A8-49A1-B29C-5DC4FAB2FBC6}" action="delete"/>
  <rdn rId="0" localSheetId="1" customView="1" name="Z_89C03E1E_B6A8_49A1_B29C_5DC4FAB2FBC6_.wvu.FilterData" hidden="1" oldHidden="1">
    <formula>Merged_COEM!$B$59:$AN$317</formula>
    <oldFormula>Merged_COEM!$A$59:$AN$317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2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9C03E1E-B6A8-49A1-B29C-5DC4FAB2FBC6}" action="delete"/>
  <rdn rId="0" localSheetId="1" customView="1" name="Z_89C03E1E_B6A8_49A1_B29C_5DC4FAB2FBC6_.wvu.FilterData" hidden="1" oldHidden="1">
    <formula>Merged_COEM!$B$59:$AN$317</formula>
    <oldFormula>Merged_COEM!$B$59:$AN$317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2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3" sId="2">
    <nc r="AA182" t="inlineStr">
      <is>
        <t>Ready for review</t>
      </is>
    </nc>
  </rcc>
  <rcc rId="3724" sId="2" numFmtId="19">
    <nc r="AE182">
      <v>44012</v>
    </nc>
  </rcc>
  <rcc rId="3725" sId="2" numFmtId="19">
    <nc r="AF182">
      <v>44012</v>
    </nc>
  </rcc>
  <rcc rId="3726" sId="2">
    <nc r="AG182" t="inlineStr">
      <is>
        <t>OK</t>
      </is>
    </nc>
  </rcc>
  <rcc rId="3727" sId="2" quotePrefix="1">
    <nc r="AK182" t="inlineStr">
      <is>
        <t>None</t>
      </is>
    </nc>
  </rcc>
  <rcc rId="3728" sId="2" numFmtId="14">
    <nc r="AH182">
      <v>0.89500000000000002</v>
    </nc>
  </rcc>
  <rcc rId="3729" sId="2" numFmtId="14">
    <nc r="AI182">
      <v>0.9</v>
    </nc>
  </rcc>
  <rcc rId="3730" sId="2" numFmtId="14">
    <nc r="AJ182">
      <v>1</v>
    </nc>
  </rcc>
  <rcc rId="3731" sId="2" odxf="1" dxf="1" quotePrefix="1">
    <nc r="AL182" t="inlineStr">
      <is>
        <t>Can't cover outrange max of t_StartDiffNeeded += P_dT_TCS at line #32 because if t_StartDiffNeeded = 100 (max value) -&gt; t_StartDiffNeeded &gt; WaitTime (max: 1) -&gt; this line never reach
Can't cover outrange max of t_StopDiffNeeded += P_dT_TCS; at line #53 because if t_StopDiffNeeded = 100 (max value) -&gt; t_StartDiffNeeded &gt; t_StopDiffNeeded (max: 0.5) -&gt; this line never reach</t>
      </is>
    </nc>
    <odxf>
      <alignment wrapText="0" readingOrder="0"/>
    </odxf>
    <ndxf>
      <alignment wrapText="1" readingOrder="0"/>
    </ndxf>
  </rcc>
  <rfmt sheetId="2" sqref="AL182">
    <dxf>
      <alignment wrapText="0" readingOrder="0"/>
    </dxf>
  </rfmt>
  <rcv guid="{D33AC7AF-C8AB-4CE9-94C7-9237011A5FC3}" action="delete"/>
  <rdn rId="0" localSheetId="1" customView="1" name="Z_D33AC7AF_C8AB_4CE9_94C7_9237011A5FC3_.wvu.FilterData" hidden="1" oldHidden="1">
    <formula>Merged_COEM!$B$59:$AN$317</formula>
    <oldFormula>Merged_COEM!$B$59:$AN$317</oldFormula>
  </rdn>
  <rdn rId="0" localSheetId="2" customView="1" name="Z_D33AC7AF_C8AB_4CE9_94C7_9237011A5FC3_.wvu.FilterData" hidden="1" oldHidden="1">
    <formula>Merged_JOEM!$B$59:$AN$274</formula>
    <oldFormula>Merged_JOEM!$B$59:$AN$274</oldFormula>
  </rdn>
  <rcv guid="{D33AC7AF-C8AB-4CE9-94C7-9237011A5FC3}" action="add"/>
</revisions>
</file>

<file path=xl/revisions/revisionLog2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09">
    <dxf>
      <fill>
        <patternFill patternType="solid">
          <bgColor rgb="FFFFFF00"/>
        </patternFill>
      </fill>
    </dxf>
  </rfmt>
  <rcc rId="3734" sId="2">
    <nc r="X203">
      <f>W203</f>
    </nc>
  </rcc>
  <rcc rId="3735" sId="2">
    <nc r="X204">
      <f>W204</f>
    </nc>
  </rcc>
  <rcc rId="3736" sId="2">
    <nc r="X205">
      <f>W205</f>
    </nc>
  </rcc>
  <rcc rId="3737" sId="2">
    <nc r="X206">
      <f>W206</f>
    </nc>
  </rcc>
  <rcc rId="3738" sId="2">
    <nc r="X207">
      <f>W207</f>
    </nc>
  </rcc>
  <rcc rId="3739" sId="2">
    <nc r="X208">
      <f>W208</f>
    </nc>
  </rcc>
  <rcc rId="3740" sId="2">
    <nc r="X210">
      <f>W210</f>
    </nc>
  </rcc>
  <rcc rId="3741" sId="2">
    <nc r="Z203">
      <v>1</v>
    </nc>
  </rcc>
  <rcc rId="3742" sId="2">
    <nc r="Z204">
      <v>1</v>
    </nc>
  </rcc>
  <rcc rId="3743" sId="2">
    <nc r="Z205">
      <v>1</v>
    </nc>
  </rcc>
  <rcc rId="3744" sId="2">
    <nc r="Z206">
      <v>1</v>
    </nc>
  </rcc>
  <rcc rId="3745" sId="2">
    <nc r="Z207">
      <v>1</v>
    </nc>
  </rcc>
  <rcc rId="3746" sId="2">
    <nc r="Z208">
      <v>1</v>
    </nc>
  </rcc>
  <rcc rId="3747" sId="2">
    <nc r="Z210">
      <v>1</v>
    </nc>
  </rcc>
  <rcc rId="3748" sId="2">
    <nc r="AA203" t="inlineStr">
      <is>
        <t>Ready for review</t>
      </is>
    </nc>
  </rcc>
  <rcc rId="3749" sId="2">
    <nc r="AA204" t="inlineStr">
      <is>
        <t>Ready for review</t>
      </is>
    </nc>
  </rcc>
  <rcc rId="3750" sId="2">
    <nc r="AA205" t="inlineStr">
      <is>
        <t>Ready for review</t>
      </is>
    </nc>
  </rcc>
  <rcc rId="3751" sId="2">
    <nc r="AA206" t="inlineStr">
      <is>
        <t>Ready for review</t>
      </is>
    </nc>
  </rcc>
  <rcc rId="3752" sId="2">
    <nc r="AA207" t="inlineStr">
      <is>
        <t>Ready for review</t>
      </is>
    </nc>
  </rcc>
  <rcc rId="3753" sId="2">
    <nc r="AA208" t="inlineStr">
      <is>
        <t>Ready for review</t>
      </is>
    </nc>
  </rcc>
  <rcc rId="3754" sId="2">
    <nc r="AA210" t="inlineStr">
      <is>
        <t>Ready for review</t>
      </is>
    </nc>
  </rcc>
  <rcc rId="3755" sId="2" numFmtId="19">
    <nc r="AE203">
      <v>44012</v>
    </nc>
  </rcc>
  <rcc rId="3756" sId="2" numFmtId="19">
    <nc r="AF203">
      <v>44012</v>
    </nc>
  </rcc>
  <rcc rId="3757" sId="2">
    <nc r="AG203" t="inlineStr">
      <is>
        <t>OK</t>
      </is>
    </nc>
  </rcc>
  <rcc rId="3758" sId="2" numFmtId="19">
    <nc r="AE204">
      <v>44012</v>
    </nc>
  </rcc>
  <rcc rId="3759" sId="2" numFmtId="19">
    <nc r="AF204">
      <v>44012</v>
    </nc>
  </rcc>
  <rcc rId="3760" sId="2">
    <nc r="AG204" t="inlineStr">
      <is>
        <t>OK</t>
      </is>
    </nc>
  </rcc>
  <rcc rId="3761" sId="2" numFmtId="19">
    <nc r="AE205">
      <v>44012</v>
    </nc>
  </rcc>
  <rcc rId="3762" sId="2" numFmtId="19">
    <nc r="AF205">
      <v>44012</v>
    </nc>
  </rcc>
  <rcc rId="3763" sId="2">
    <nc r="AG205" t="inlineStr">
      <is>
        <t>OK</t>
      </is>
    </nc>
  </rcc>
  <rcc rId="3764" sId="2" numFmtId="19">
    <nc r="AE206">
      <v>44012</v>
    </nc>
  </rcc>
  <rcc rId="3765" sId="2" numFmtId="19">
    <nc r="AF206">
      <v>44012</v>
    </nc>
  </rcc>
  <rcc rId="3766" sId="2">
    <nc r="AG206" t="inlineStr">
      <is>
        <t>OK</t>
      </is>
    </nc>
  </rcc>
  <rcc rId="3767" sId="2" numFmtId="19">
    <nc r="AE207">
      <v>44012</v>
    </nc>
  </rcc>
  <rcc rId="3768" sId="2" numFmtId="19">
    <nc r="AF207">
      <v>44012</v>
    </nc>
  </rcc>
  <rcc rId="3769" sId="2">
    <nc r="AG207" t="inlineStr">
      <is>
        <t>OK</t>
      </is>
    </nc>
  </rcc>
  <rcc rId="3770" sId="2" numFmtId="19">
    <nc r="AE208">
      <v>44012</v>
    </nc>
  </rcc>
  <rcc rId="3771" sId="2" numFmtId="19">
    <nc r="AF208">
      <v>44012</v>
    </nc>
  </rcc>
  <rcc rId="3772" sId="2">
    <nc r="AG208" t="inlineStr">
      <is>
        <t>OK</t>
      </is>
    </nc>
  </rcc>
  <rcc rId="3773" sId="2" numFmtId="19">
    <nc r="AE210">
      <v>44012</v>
    </nc>
  </rcc>
  <rcc rId="3774" sId="2" numFmtId="19">
    <nc r="AF210">
      <v>44012</v>
    </nc>
  </rcc>
  <rcc rId="3775" sId="2">
    <nc r="AG210" t="inlineStr">
      <is>
        <t>OK</t>
      </is>
    </nc>
  </rcc>
  <rcv guid="{A2C66332-A809-458E-971B-FDB6D62C74C3}" action="delete"/>
  <rdn rId="0" localSheetId="1" customView="1" name="Z_A2C66332_A809_458E_971B_FDB6D62C74C3_.wvu.FilterData" hidden="1" oldHidden="1">
    <formula>Merged_COEM!$B$59:$AN$317</formula>
    <oldFormula>Merged_COEM!$B$59:$AN$317</oldFormula>
  </rdn>
  <rdn rId="0" localSheetId="2" customView="1" name="Z_A2C66332_A809_458E_971B_FDB6D62C74C3_.wvu.FilterData" hidden="1" oldHidden="1">
    <formula>Merged_JOEM!$A$59:$AN$247</formula>
    <oldFormula>Merged_JOEM!$A$59:$AN$158</oldFormula>
  </rdn>
  <rcv guid="{A2C66332-A809-458E-971B-FDB6D62C74C3}" action="add"/>
</revisions>
</file>

<file path=xl/revisions/revisionLog2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78" sId="2">
    <nc r="X161">
      <f>W161</f>
    </nc>
  </rcc>
  <rcc rId="3779" sId="2">
    <nc r="Z161">
      <v>2</v>
    </nc>
  </rcc>
  <rcc rId="3780" sId="2">
    <nc r="AA161" t="inlineStr">
      <is>
        <t>Ready for review</t>
      </is>
    </nc>
  </rcc>
  <rcc rId="3781" sId="2" numFmtId="19">
    <nc r="AE161">
      <v>44012</v>
    </nc>
  </rcc>
  <rcc rId="3782" sId="2" numFmtId="19">
    <nc r="AF161">
      <v>44012</v>
    </nc>
  </rcc>
  <rcc rId="3783" sId="2">
    <nc r="AG161" t="inlineStr">
      <is>
        <t>OK</t>
      </is>
    </nc>
  </rcc>
  <rcc rId="3784" sId="2" numFmtId="14">
    <nc r="AH161">
      <v>1</v>
    </nc>
  </rcc>
  <rcc rId="3785" sId="2" numFmtId="14">
    <nc r="AI161">
      <v>1</v>
    </nc>
  </rcc>
  <rcc rId="3786" sId="2" numFmtId="14">
    <nc r="AJ161">
      <v>1</v>
    </nc>
  </rcc>
  <rcc rId="3787" sId="2" quotePrefix="1">
    <nc r="AK161" t="inlineStr">
      <is>
        <t>None</t>
      </is>
    </nc>
  </rcc>
  <rcc rId="3788" sId="2" quotePrefix="1">
    <nc r="AL161" t="inlineStr">
      <is>
        <t>-</t>
      </is>
    </nc>
  </rcc>
  <rcc rId="3789" sId="2" odxf="1" dxf="1" quotePrefix="1">
    <nc r="AM159" t="inlineStr">
      <is>
        <t>-</t>
      </is>
    </nc>
    <odxf>
      <alignment horizontal="left" readingOrder="0"/>
    </odxf>
    <ndxf>
      <alignment horizontal="general" readingOrder="0"/>
    </ndxf>
  </rcc>
  <rcc rId="3790" sId="2" odxf="1" dxf="1" quotePrefix="1">
    <nc r="AN159" t="inlineStr">
      <is>
        <t>-</t>
      </is>
    </nc>
    <odxf>
      <alignment horizontal="left" readingOrder="0"/>
    </odxf>
    <ndxf>
      <alignment horizontal="general" readingOrder="0"/>
    </ndxf>
  </rcc>
  <rcc rId="3791" sId="2" odxf="1" dxf="1" quotePrefix="1">
    <nc r="AM160" t="inlineStr">
      <is>
        <t>-</t>
      </is>
    </nc>
    <odxf>
      <alignment horizontal="left" readingOrder="0"/>
    </odxf>
    <ndxf>
      <alignment horizontal="general" readingOrder="0"/>
    </ndxf>
  </rcc>
  <rcc rId="3792" sId="2" odxf="1" dxf="1" quotePrefix="1">
    <nc r="AN160" t="inlineStr">
      <is>
        <t>-</t>
      </is>
    </nc>
    <odxf>
      <alignment horizontal="left" readingOrder="0"/>
    </odxf>
    <ndxf>
      <alignment horizontal="general" readingOrder="0"/>
    </ndxf>
  </rcc>
  <rcc rId="3793" sId="2" odxf="1" dxf="1" quotePrefix="1">
    <nc r="AM161" t="inlineStr">
      <is>
        <t>-</t>
      </is>
    </nc>
    <odxf>
      <alignment horizontal="left" readingOrder="0"/>
    </odxf>
    <ndxf>
      <alignment horizontal="general" readingOrder="0"/>
    </ndxf>
  </rcc>
  <rcc rId="3794" sId="2" odxf="1" dxf="1" quotePrefix="1">
    <nc r="AN161" t="inlineStr">
      <is>
        <t>-</t>
      </is>
    </nc>
    <odxf>
      <alignment horizontal="left" readingOrder="0"/>
    </odxf>
    <ndxf>
      <alignment horizontal="general" readingOrder="0"/>
    </ndxf>
  </rcc>
  <rcv guid="{7E0EA425-A420-4443-B9E0-CDF0AA9E5D09}" action="delete"/>
  <rdn rId="0" localSheetId="1" customView="1" name="Z_7E0EA425_A420_4443_B9E0_CDF0AA9E5D09_.wvu.FilterData" hidden="1" oldHidden="1">
    <formula>Merged_COEM!$A$59:$AN$317</formula>
    <oldFormula>Merged_COEM!$A$59:$AN$317</oldFormula>
  </rdn>
  <rdn rId="0" localSheetId="2" customView="1" name="Z_7E0EA425_A420_4443_B9E0_CDF0AA9E5D09_.wvu.FilterData" hidden="1" oldHidden="1">
    <formula>Merged_JOEM!$B$59:$AN$274</formula>
    <oldFormula>Merged_JOEM!$B$59:$AN$274</oldFormula>
  </rdn>
  <rcv guid="{7E0EA425-A420-4443-B9E0-CDF0AA9E5D09}" action="add"/>
</revisions>
</file>

<file path=xl/revisions/revisionLog2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7" sId="2" odxf="1" dxf="1" numFmtId="14" quotePrefix="1">
    <oc r="AJ161">
      <v>1</v>
    </oc>
    <nc r="AJ161" t="inlineStr">
      <is>
        <t>-</t>
      </is>
    </nc>
    <odxf/>
    <ndxf/>
  </rcc>
  <rfmt sheetId="2" sqref="AL160" start="0" length="0">
    <dxf>
      <alignment wrapText="1" readingOrder="0"/>
    </dxf>
  </rfmt>
  <rcc rId="3798" sId="2" xfDxf="1" dxf="1" quotePrefix="1">
    <oc r="AL161" t="inlineStr">
      <is>
        <t>-</t>
      </is>
    </oc>
    <nc r="AL161" t="inlineStr">
      <is>
        <t>-This class don't have MCDC</t>
      </is>
    </nc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2" sqref="AL160">
    <dxf>
      <alignment wrapText="0" readingOrder="0"/>
    </dxf>
  </rfmt>
  <rcv guid="{7E0EA425-A420-4443-B9E0-CDF0AA9E5D09}" action="delete"/>
  <rdn rId="0" localSheetId="1" customView="1" name="Z_7E0EA425_A420_4443_B9E0_CDF0AA9E5D09_.wvu.FilterData" hidden="1" oldHidden="1">
    <formula>Merged_COEM!$A$59:$AN$317</formula>
    <oldFormula>Merged_COEM!$A$59:$AN$317</oldFormula>
  </rdn>
  <rdn rId="0" localSheetId="2" customView="1" name="Z_7E0EA425_A420_4443_B9E0_CDF0AA9E5D09_.wvu.FilterData" hidden="1" oldHidden="1">
    <formula>Merged_JOEM!$B$59:$AN$274</formula>
    <oldFormula>Merged_JOEM!$B$59:$AN$274</oldFormula>
  </rdn>
  <rcv guid="{7E0EA425-A420-4443-B9E0-CDF0AA9E5D09}" action="add"/>
</revisions>
</file>

<file path=xl/revisions/revisionLog2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1" sId="2" odxf="1" dxf="1" quotePrefix="1">
    <nc r="AL190" t="inlineStr">
      <is>
        <t>Line#25: Unable to coverage because it is a PT1 filter
Line#29: Unable to coverage because it is a PT1 filter
Line#33: Unable to coverage because it is a PT1 filter</t>
      </is>
    </nc>
    <odxf>
      <alignment wrapText="0" readingOrder="0"/>
    </odxf>
    <ndxf>
      <alignment wrapText="1" readingOrder="0"/>
    </ndxf>
  </rcc>
  <rfmt sheetId="2" sqref="AL190">
    <dxf>
      <alignment wrapText="0" readingOrder="0"/>
    </dxf>
  </rfmt>
  <rcc rId="3802" sId="2">
    <nc r="AJ190" t="inlineStr">
      <is>
        <t>NA</t>
      </is>
    </nc>
  </rcc>
  <rcc rId="3803" sId="2" numFmtId="14">
    <nc r="AH190">
      <v>0.69699999999999995</v>
    </nc>
  </rcc>
  <rcc rId="3804" sId="2" numFmtId="14">
    <nc r="AI190">
      <v>0.69699999999999995</v>
    </nc>
  </rcc>
  <rcc rId="3805" sId="2" quotePrefix="1">
    <nc r="AK190" t="inlineStr">
      <is>
        <t>None</t>
      </is>
    </nc>
  </rcc>
  <rcc rId="3806" sId="2" numFmtId="19">
    <nc r="AE190">
      <v>44012</v>
    </nc>
  </rcc>
  <rcc rId="3807" sId="2" numFmtId="19">
    <nc r="AF190">
      <v>44012</v>
    </nc>
  </rcc>
  <rcc rId="3808" sId="2">
    <nc r="AG190" t="inlineStr">
      <is>
        <t>OK</t>
      </is>
    </nc>
  </rcc>
  <rcc rId="3809" sId="2">
    <nc r="AA190" t="inlineStr">
      <is>
        <t>Ready for review</t>
      </is>
    </nc>
  </rcc>
  <rcc rId="3810" sId="2">
    <nc r="X190">
      <f>W190</f>
    </nc>
  </rcc>
  <rcc rId="3811" sId="2">
    <nc r="Z190">
      <v>1</v>
    </nc>
  </rcc>
  <rcv guid="{336B6883-2145-4B58-921E-CEC7185A847E}" action="delete"/>
  <rdn rId="0" localSheetId="1" customView="1" name="Z_336B6883_2145_4B58_921E_CEC7185A847E_.wvu.FilterData" hidden="1" oldHidden="1">
    <formula>Merged_COEM!$P$59:$P$318</formula>
    <oldFormula>Merged_COEM!$P$59:$P$318</oldFormula>
  </rdn>
  <rdn rId="0" localSheetId="2" customView="1" name="Z_336B6883_2145_4B58_921E_CEC7185A847E_.wvu.FilterData" hidden="1" oldHidden="1">
    <formula>Merged_JOEM!$S$60:$S$274</formula>
    <oldFormula>Merged_JOEM!$S$60:$S$274</oldFormula>
  </rdn>
  <rcv guid="{336B6883-2145-4B58-921E-CEC7185A847E}" action="add"/>
</revisions>
</file>

<file path=xl/revisions/revisionLog2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14" sId="2">
    <oc r="G46">
      <f>IF(ISERROR(E46/(F46)),"N/A",E46/F46)</f>
    </oc>
    <nc r="G46" t="inlineStr">
      <is>
        <t xml:space="preserve"> </t>
      </is>
    </nc>
  </rcc>
</revisions>
</file>

<file path=xl/revisions/revisionLog2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15" sId="2">
    <nc r="Z217">
      <v>5</v>
    </nc>
  </rcc>
</revisions>
</file>

<file path=xl/revisions/revisionLog2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16" sId="1">
    <nc r="X291">
      <f>W291</f>
    </nc>
  </rcc>
  <rcc rId="3817" sId="1">
    <nc r="Z291">
      <f>Y291</f>
    </nc>
  </rcc>
  <rcc rId="3818" sId="1">
    <nc r="AA291" t="inlineStr">
      <is>
        <t>Ready for review</t>
      </is>
    </nc>
  </rcc>
  <rcc rId="3819" sId="1" numFmtId="19">
    <nc r="AE291">
      <v>44012</v>
    </nc>
  </rcc>
  <rcc rId="3820" sId="1" numFmtId="19">
    <nc r="AF291">
      <v>44012</v>
    </nc>
  </rcc>
  <rcc rId="3821" sId="1">
    <nc r="AG291" t="inlineStr">
      <is>
        <t>OK</t>
      </is>
    </nc>
  </rcc>
  <rcc rId="3822" sId="1" numFmtId="14">
    <nc r="AH291">
      <v>1</v>
    </nc>
  </rcc>
  <rcc rId="3823" sId="1" numFmtId="14">
    <nc r="AI291">
      <v>1</v>
    </nc>
  </rcc>
  <rcc rId="3824" sId="1" numFmtId="14">
    <nc r="AJ291">
      <v>1</v>
    </nc>
  </rcc>
  <rcc rId="3825" sId="1">
    <nc r="AK291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Merged_COEM!$A$59:$AN$317</formula>
    <oldFormula>Merged_COEM!$A$59:$AN$317</oldFormula>
  </rdn>
  <rdn rId="0" localSheetId="2" customView="1" name="Z_4E06BDBF_2CED_473B_850B_2A6C7311FF41_.wvu.FilterData" hidden="1" oldHidden="1">
    <formula>Merged_JOEM!$B$59:$AN$274</formula>
    <oldFormula>Merged_JOEM!$B$59:$AN$274</oldFormula>
  </rdn>
  <rcv guid="{4E06BDBF-2CED-473B-850B-2A6C7311FF41}" action="add"/>
</revisions>
</file>

<file path=xl/revisions/revisionLog2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28" sId="1">
    <oc r="AA277" t="inlineStr">
      <is>
        <t>Ongoing</t>
      </is>
    </oc>
    <nc r="AA277" t="inlineStr">
      <is>
        <t>Ready for review</t>
      </is>
    </nc>
  </rcc>
  <rcc rId="3829" sId="1">
    <nc r="X277">
      <f>W277</f>
    </nc>
  </rcc>
  <rcc rId="3830" sId="1">
    <nc r="Z277">
      <f>Y277</f>
    </nc>
  </rcc>
  <rcc rId="3831" sId="1" numFmtId="19">
    <nc r="AE277">
      <v>44012</v>
    </nc>
  </rcc>
  <rcc rId="3832" sId="1" numFmtId="19">
    <nc r="AF277">
      <v>44012</v>
    </nc>
  </rcc>
  <rcc rId="3833" sId="1">
    <nc r="AG277" t="inlineStr">
      <is>
        <t>OK</t>
      </is>
    </nc>
  </rcc>
  <rcc rId="3834" sId="1" numFmtId="14">
    <nc r="AH277">
      <v>1</v>
    </nc>
  </rcc>
  <rcc rId="3835" sId="1" numFmtId="14">
    <nc r="AI277">
      <v>1</v>
    </nc>
  </rcc>
  <rcc rId="3836" sId="1" numFmtId="14">
    <nc r="AJ277">
      <v>1</v>
    </nc>
  </rcc>
  <rcc rId="3837" sId="1">
    <nc r="AK277" t="inlineStr">
      <is>
        <t>None</t>
      </is>
    </nc>
  </rcc>
  <rcv guid="{C94451EF-7A3E-4D72-B5A4-3D1B193192CC}" action="delete"/>
  <rdn rId="0" localSheetId="1" customView="1" name="Z_C94451EF_7A3E_4D72_B5A4_3D1B193192CC_.wvu.FilterData" hidden="1" oldHidden="1">
    <formula>Merged_COEM!$B$59:$AN$317</formula>
    <oldFormula>Merged_COEM!$B$59:$AN$317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2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40" sId="2">
    <nc r="AA217" t="inlineStr">
      <is>
        <t>Ready for review</t>
      </is>
    </nc>
  </rcc>
  <rcc rId="3841" sId="2" numFmtId="19">
    <nc r="AE217">
      <v>44012</v>
    </nc>
  </rcc>
  <rcc rId="3842" sId="2" numFmtId="19">
    <nc r="AF217">
      <v>44012</v>
    </nc>
  </rcc>
  <rcc rId="3843" sId="2">
    <nc r="AG217" t="inlineStr">
      <is>
        <t>OK</t>
      </is>
    </nc>
  </rcc>
  <rcc rId="3844" sId="2" numFmtId="14">
    <nc r="AH217">
      <v>1</v>
    </nc>
  </rcc>
  <rcc rId="3845" sId="2" numFmtId="14">
    <nc r="AI217">
      <v>1</v>
    </nc>
  </rcc>
  <rcc rId="3846" sId="2" numFmtId="14">
    <nc r="AJ217">
      <v>1</v>
    </nc>
  </rcc>
  <rcc rId="3847" sId="2" quotePrefix="1">
    <nc r="AK217" t="inlineStr">
      <is>
        <t>None</t>
      </is>
    </nc>
  </rcc>
  <rcc rId="3848" sId="2" quotePrefix="1">
    <nc r="AL217" t="inlineStr">
      <is>
        <t>-</t>
      </is>
    </nc>
  </rcc>
  <rcc rId="3849" sId="2" odxf="1" dxf="1" quotePrefix="1">
    <nc r="AM217" t="inlineStr">
      <is>
        <t>-</t>
      </is>
    </nc>
    <ndxf>
      <alignment horizontal="general" readingOrder="0"/>
    </ndxf>
  </rcc>
  <rcc rId="3850" sId="2" odxf="1" dxf="1" quotePrefix="1">
    <nc r="AN217" t="inlineStr">
      <is>
        <t>-</t>
      </is>
    </nc>
    <ndxf>
      <alignment horizontal="general" readingOrder="0"/>
    </ndxf>
  </rcc>
  <rcc rId="3851" sId="2" odxf="1" dxf="1" quotePrefix="1">
    <nc r="AM218" t="inlineStr">
      <is>
        <t>-</t>
      </is>
    </nc>
    <odxf>
      <alignment horizontal="left" readingOrder="0"/>
    </odxf>
    <ndxf>
      <alignment horizontal="general" readingOrder="0"/>
    </ndxf>
  </rcc>
  <rcc rId="3852" sId="2" odxf="1" dxf="1" quotePrefix="1">
    <nc r="AN218" t="inlineStr">
      <is>
        <t>-</t>
      </is>
    </nc>
    <odxf>
      <alignment horizontal="left" readingOrder="0"/>
    </odxf>
    <ndxf>
      <alignment horizontal="general" readingOrder="0"/>
    </ndxf>
  </rcc>
  <rcc rId="3853" sId="2" quotePrefix="1">
    <nc r="AL218" t="inlineStr">
      <is>
        <t>-</t>
      </is>
    </nc>
  </rcc>
  <rcv guid="{3B3E6719-EACB-4D2C-89C1-05FFAB6020FD}" action="delete"/>
  <rdn rId="0" localSheetId="1" customView="1" name="Z_3B3E6719_EACB_4D2C_89C1_05FFAB6020FD_.wvu.FilterData" hidden="1" oldHidden="1">
    <formula>Merged_COEM!$B$59:$AN$317</formula>
    <oldFormula>Merged_COEM!$B$59:$AN$317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2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Merged_COEM!$B$59:$AN$317</formula>
    <oldFormula>Merged_COEM!$B$59:$AN$317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2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58" sId="1">
    <oc r="AA307" t="inlineStr">
      <is>
        <t>Ready for review</t>
      </is>
    </oc>
    <nc r="AA307"/>
  </rcc>
  <rcc rId="3859" sId="1" numFmtId="19">
    <oc r="AE307">
      <v>44012</v>
    </oc>
    <nc r="AE307"/>
  </rcc>
  <rcc rId="3860" sId="1" numFmtId="19">
    <oc r="AF307">
      <v>44012</v>
    </oc>
    <nc r="AF307"/>
  </rcc>
  <rcc rId="3861" sId="1">
    <oc r="AG307" t="inlineStr">
      <is>
        <t>OK</t>
      </is>
    </oc>
    <nc r="AG307"/>
  </rcc>
  <rcc rId="3862" sId="1" numFmtId="14">
    <oc r="AH307">
      <v>1</v>
    </oc>
    <nc r="AH307"/>
  </rcc>
  <rcc rId="3863" sId="1" numFmtId="14">
    <oc r="AI307">
      <v>1</v>
    </oc>
    <nc r="AI307"/>
  </rcc>
  <rcc rId="3864" sId="1" numFmtId="14">
    <oc r="AJ307">
      <v>1</v>
    </oc>
    <nc r="AJ307"/>
  </rcc>
  <rcc rId="3865" sId="1">
    <oc r="X307">
      <f>W307</f>
    </oc>
    <nc r="X307"/>
  </rcc>
  <rcc rId="3866" sId="1">
    <oc r="Z307">
      <v>1.5</v>
    </oc>
    <nc r="Z307"/>
  </rcc>
  <rcv guid="{89C03E1E-B6A8-49A1-B29C-5DC4FAB2FBC6}" action="delete"/>
  <rdn rId="0" localSheetId="1" customView="1" name="Z_89C03E1E_B6A8_49A1_B29C_5DC4FAB2FBC6_.wvu.FilterData" hidden="1" oldHidden="1">
    <formula>Merged_COEM!$B$59:$AN$317</formula>
    <oldFormula>Merged_COEM!$B$59:$AN$317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2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69" sId="1" quotePrefix="1">
    <oc r="AL278" t="inlineStr">
      <is>
        <t>-</t>
      </is>
    </oc>
    <nc r="AL278" t="inlineStr">
      <is>
        <t>-cannot cover MCDC 0-1 at line 50, because it is blocked by the condition at line 47</t>
      </is>
    </nc>
  </rcc>
  <rcc rId="3870" sId="1">
    <nc r="AG278" t="inlineStr">
      <is>
        <t>NG</t>
      </is>
    </nc>
  </rcc>
  <rcc rId="3871" sId="1">
    <nc r="AK278" t="inlineStr">
      <is>
        <t>OPL</t>
      </is>
    </nc>
  </rcc>
  <rcc rId="3872" sId="1">
    <oc r="AN278" t="inlineStr">
      <is>
        <t>Please comment LV1</t>
      </is>
    </oc>
    <nc r="AN278" t="inlineStr">
      <is>
        <t>Please comment LV1. Reuse OPL</t>
      </is>
    </nc>
  </rcc>
  <rcv guid="{C94451EF-7A3E-4D72-B5A4-3D1B193192CC}" action="delete"/>
  <rdn rId="0" localSheetId="1" customView="1" name="Z_C94451EF_7A3E_4D72_B5A4_3D1B193192CC_.wvu.FilterData" hidden="1" oldHidden="1">
    <formula>Merged_COEM!$B$59:$AN$317</formula>
    <oldFormula>Merged_COEM!$B$59:$AN$317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2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75" sId="2">
    <nc r="X228">
      <f>W228</f>
    </nc>
  </rcc>
  <rcc rId="3876" sId="2">
    <nc r="AA228" t="inlineStr">
      <is>
        <t>Ready for review</t>
      </is>
    </nc>
  </rcc>
  <rcc rId="3877" sId="2" numFmtId="19">
    <nc r="AE228">
      <v>44012</v>
    </nc>
  </rcc>
  <rcc rId="3878" sId="2" numFmtId="19">
    <nc r="AF228">
      <v>44012</v>
    </nc>
  </rcc>
  <rcc rId="3879" sId="2">
    <nc r="AG228" t="inlineStr">
      <is>
        <t>OK</t>
      </is>
    </nc>
  </rcc>
  <rcc rId="3880" sId="2" numFmtId="14">
    <nc r="AH228">
      <v>1</v>
    </nc>
  </rcc>
  <rcc rId="3881" sId="2" numFmtId="14">
    <nc r="AI228">
      <v>1</v>
    </nc>
  </rcc>
  <rcc rId="3882" sId="2" numFmtId="14">
    <nc r="AJ228">
      <v>1</v>
    </nc>
  </rcc>
  <rcc rId="3883" sId="2" quotePrefix="1">
    <nc r="AK228" t="inlineStr">
      <is>
        <t>None</t>
      </is>
    </nc>
  </rcc>
  <rcv guid="{A2E8CE38-D15E-4374-89B2-69D9421C4465}" action="delete"/>
  <rdn rId="0" localSheetId="1" customView="1" name="Z_A2E8CE38_D15E_4374_89B2_69D9421C4465_.wvu.FilterData" hidden="1" oldHidden="1">
    <formula>Merged_COEM!$B$59:$AN$317</formula>
    <oldFormula>Merged_COEM!$B$59:$AN$317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2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86" sId="1">
    <nc r="X307">
      <f>W307</f>
    </nc>
  </rcc>
  <rcc rId="3887" sId="1">
    <nc r="Z307">
      <v>1.5</v>
    </nc>
  </rcc>
  <rcc rId="3888" sId="1">
    <nc r="AA307" t="inlineStr">
      <is>
        <t>Ready for review</t>
      </is>
    </nc>
  </rcc>
  <rcc rId="3889" sId="1" numFmtId="19">
    <nc r="AE307">
      <v>44012</v>
    </nc>
  </rcc>
  <rcc rId="3890" sId="1" numFmtId="19">
    <nc r="AF307">
      <v>44012</v>
    </nc>
  </rcc>
  <rcc rId="3891" sId="1">
    <nc r="AG307" t="inlineStr">
      <is>
        <t>OK</t>
      </is>
    </nc>
  </rcc>
  <rcc rId="3892" sId="1" numFmtId="14">
    <nc r="AH307">
      <v>1</v>
    </nc>
  </rcc>
  <rcc rId="3893" sId="1" numFmtId="14">
    <nc r="AI307">
      <v>1</v>
    </nc>
  </rcc>
  <rcc rId="3894" sId="1" numFmtId="14">
    <nc r="AJ307">
      <v>1</v>
    </nc>
  </rcc>
  <rcv guid="{89C03E1E-B6A8-49A1-B29C-5DC4FAB2FBC6}" action="delete"/>
  <rdn rId="0" localSheetId="1" customView="1" name="Z_89C03E1E_B6A8_49A1_B29C_5DC4FAB2FBC6_.wvu.FilterData" hidden="1" oldHidden="1">
    <formula>Merged_COEM!$B$59:$AN$317</formula>
    <oldFormula>Merged_COEM!$B$59:$AN$317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2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97" sId="1">
    <nc r="Z278">
      <f>Y278</f>
    </nc>
  </rcc>
  <rcc rId="3898" sId="1">
    <nc r="AA278" t="inlineStr">
      <is>
        <t>Ready for review</t>
      </is>
    </nc>
  </rcc>
  <rcc rId="3899" sId="1" odxf="1" dxf="1">
    <nc r="X278">
      <f>W278</f>
    </nc>
    <ndxf>
      <font>
        <sz val="11"/>
        <color theme="1"/>
        <name val="Calibri"/>
        <scheme val="minor"/>
      </font>
      <alignment horizontal="left" readingOrder="0"/>
    </ndxf>
  </rcc>
  <rcc rId="3900" sId="1" numFmtId="19">
    <nc r="AE278">
      <v>44012</v>
    </nc>
  </rcc>
  <rcc rId="3901" sId="1" numFmtId="19">
    <nc r="AF278">
      <v>44012</v>
    </nc>
  </rcc>
  <rcc rId="3902" sId="1" numFmtId="14">
    <nc r="AH278">
      <v>1</v>
    </nc>
  </rcc>
  <rcc rId="3903" sId="1" numFmtId="14">
    <nc r="AI278">
      <v>1</v>
    </nc>
  </rcc>
  <rcc rId="3904" sId="1" numFmtId="14">
    <nc r="AJ278">
      <v>1</v>
    </nc>
  </rcc>
  <rcv guid="{C94451EF-7A3E-4D72-B5A4-3D1B193192CC}" action="delete"/>
  <rdn rId="0" localSheetId="1" customView="1" name="Z_C94451EF_7A3E_4D72_B5A4_3D1B193192CC_.wvu.FilterData" hidden="1" oldHidden="1">
    <formula>Merged_COEM!$B$59:$AN$317</formula>
    <oldFormula>Merged_COEM!$B$59:$AN$317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2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07" sId="1">
    <oc r="AN278" t="inlineStr">
      <is>
        <t>Please comment LV1. Reuse OPL</t>
      </is>
    </oc>
    <nc r="AN278" t="inlineStr">
      <is>
        <t>Please comment LV1. Reuse OPL. Em de OPL trong RV luon do</t>
      </is>
    </nc>
  </rcc>
</revisions>
</file>

<file path=xl/revisions/revisionLog2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08" sId="2">
    <nc r="AA183" t="inlineStr">
      <is>
        <t>Ready for review</t>
      </is>
    </nc>
  </rcc>
  <rcc rId="3909" sId="2" numFmtId="19">
    <nc r="AE183">
      <v>44012</v>
    </nc>
  </rcc>
  <rcc rId="3910" sId="2" numFmtId="19">
    <nc r="AF183">
      <v>44012</v>
    </nc>
  </rcc>
  <rcc rId="3911" sId="2">
    <nc r="AG183" t="inlineStr">
      <is>
        <t>OK</t>
      </is>
    </nc>
  </rcc>
  <rcc rId="3912" sId="2" numFmtId="14">
    <nc r="AJ183">
      <v>1</v>
    </nc>
  </rcc>
  <rcc rId="3913" sId="2" quotePrefix="1">
    <nc r="AK183" t="inlineStr">
      <is>
        <t>None</t>
      </is>
    </nc>
  </rcc>
  <rcc rId="3914" sId="2" numFmtId="14">
    <nc r="AH183">
      <v>0.91300000000000003</v>
    </nc>
  </rcc>
  <rcc rId="3915" sId="2" numFmtId="14">
    <nc r="AI183">
      <v>0.92600000000000005</v>
    </nc>
  </rcc>
  <rcc rId="3916" sId="2" quotePrefix="1">
    <nc r="AL183" t="inlineStr">
      <is>
        <t>Param 1D can't cover full C0/C1</t>
      </is>
    </nc>
  </rcc>
  <rcv guid="{D33AC7AF-C8AB-4CE9-94C7-9237011A5FC3}" action="delete"/>
  <rdn rId="0" localSheetId="1" customView="1" name="Z_D33AC7AF_C8AB_4CE9_94C7_9237011A5FC3_.wvu.FilterData" hidden="1" oldHidden="1">
    <formula>Merged_COEM!$B$59:$AN$317</formula>
    <oldFormula>Merged_COEM!$B$59:$AN$317</oldFormula>
  </rdn>
  <rdn rId="0" localSheetId="2" customView="1" name="Z_D33AC7AF_C8AB_4CE9_94C7_9237011A5FC3_.wvu.FilterData" hidden="1" oldHidden="1">
    <formula>Merged_JOEM!$B$59:$AN$274</formula>
    <oldFormula>Merged_JOEM!$B$59:$AN$274</oldFormula>
  </rdn>
  <rcv guid="{D33AC7AF-C8AB-4CE9-94C7-9237011A5FC3}" action="add"/>
</revisions>
</file>

<file path=xl/revisions/revisionLog2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19" sId="1">
    <nc r="X299">
      <f>W299</f>
    </nc>
  </rcc>
  <rcc rId="3920" sId="1">
    <nc r="Z299">
      <v>2</v>
    </nc>
  </rcc>
  <rcc rId="3921" sId="1">
    <nc r="AA299" t="inlineStr">
      <is>
        <t>Ready for review</t>
      </is>
    </nc>
  </rcc>
  <rcc rId="3922" sId="1" numFmtId="19">
    <nc r="AE299">
      <v>44012</v>
    </nc>
  </rcc>
  <rcc rId="3923" sId="1" numFmtId="19">
    <nc r="AF299">
      <v>44012</v>
    </nc>
  </rcc>
  <rcc rId="3924" sId="1">
    <nc r="AG299" t="inlineStr">
      <is>
        <t>NG</t>
      </is>
    </nc>
  </rcc>
  <rcc rId="3925" sId="1" numFmtId="14">
    <nc r="AH299">
      <v>1</v>
    </nc>
  </rcc>
  <rcc rId="3926" sId="1" numFmtId="14">
    <nc r="AI299">
      <v>0.92</v>
    </nc>
  </rcc>
  <rcc rId="3927" sId="1" numFmtId="14">
    <nc r="AJ299">
      <v>1</v>
    </nc>
  </rcc>
  <rcc rId="3928" sId="1">
    <nc r="AK299" t="inlineStr">
      <is>
        <t>OPL</t>
      </is>
    </nc>
  </rcc>
  <rcv guid="{970EE037-F5E5-47AF-896A-0F6222879EBC}" action="delete"/>
  <rdn rId="0" localSheetId="1" customView="1" name="Z_970EE037_F5E5_47AF_896A_0F6222879EBC_.wvu.FilterData" hidden="1" oldHidden="1">
    <formula>Merged_COEM!$B$59:$AN$317</formula>
    <oldFormula>Merged_COEM!$B$59:$AN$317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2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31" sId="1" numFmtId="14">
    <oc r="AH299">
      <v>1</v>
    </oc>
    <nc r="AH299">
      <v>0.98</v>
    </nc>
  </rcc>
  <rcc rId="3932" sId="1" numFmtId="14">
    <oc r="AI299">
      <v>0.92</v>
    </oc>
    <nc r="AI299">
      <v>0.9</v>
    </nc>
  </rcc>
  <rfmt sheetId="1" sqref="AL299" start="0" length="0">
    <dxf>
      <alignment wrapText="1" readingOrder="0"/>
    </dxf>
  </rfmt>
  <rcc rId="3933" sId="1" quotePrefix="1">
    <oc r="AL299" t="inlineStr">
      <is>
        <t>-</t>
      </is>
    </oc>
    <nc r="AL299" t="inlineStr">
      <is>
        <t>[No1] Line 111: default:
Detail: Can not cover default case of switch (temp) at line 111 because:
+ The range value of temp at line 96: [0; 3] with type uint32
[No2]: Line 195: else if(hsmInitialized_b == FALSE)
Detail: Can not cover false condition because:
+ hsmInitialized_b is BOOLEAN.
+ Line 190 is covered case TRUE.</t>
      </is>
    </nc>
  </rcc>
  <rfmt sheetId="1" sqref="AL299">
    <dxf>
      <alignment wrapText="0" readingOrder="0"/>
    </dxf>
  </rfmt>
  <rcc rId="3934" sId="1">
    <oc r="AN299" t="inlineStr">
      <is>
        <t>Please comment LV1</t>
      </is>
    </oc>
    <nc r="AN299" t="inlineStr">
      <is>
        <t>Please comment LV1. Waiting owner</t>
      </is>
    </nc>
  </rcc>
  <rcv guid="{970EE037-F5E5-47AF-896A-0F6222879EBC}" action="delete"/>
  <rdn rId="0" localSheetId="1" customView="1" name="Z_970EE037_F5E5_47AF_896A_0F6222879EBC_.wvu.FilterData" hidden="1" oldHidden="1">
    <formula>Merged_COEM!$B$59:$AN$317</formula>
    <oldFormula>Merged_COEM!$B$59:$AN$317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2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37" sId="1">
    <nc r="AK279" t="inlineStr">
      <is>
        <t>OPL</t>
      </is>
    </nc>
  </rcc>
  <rfmt sheetId="1" sqref="AL279" start="0" length="0">
    <dxf>
      <alignment wrapText="1" readingOrder="0"/>
    </dxf>
  </rfmt>
  <rcc rId="3938" sId="1" quotePrefix="1">
    <oc r="AL279" t="inlineStr">
      <is>
        <t>-</t>
      </is>
    </oc>
    <nc r="AL279" t="inlineStr">
      <is>
        <t>-Cannot cover false case of if (retValue == E_OK) at line 242</t>
      </is>
    </nc>
  </rcc>
  <rcc rId="3939" sId="1">
    <oc r="AN279" t="inlineStr">
      <is>
        <t>Please comment LV1</t>
      </is>
    </oc>
    <nc r="AN279" t="inlineStr">
      <is>
        <t>Please comment LV1. Reuse OPL. Em de OPL trong RV luon do</t>
      </is>
    </nc>
  </rcc>
  <rcc rId="3940" sId="1" numFmtId="14">
    <oc r="AH278">
      <v>1</v>
    </oc>
    <nc r="AH278"/>
  </rcc>
  <rcc rId="3941" sId="1" numFmtId="14">
    <oc r="AI278">
      <v>1</v>
    </oc>
    <nc r="AI278"/>
  </rcc>
  <rcc rId="3942" sId="1" numFmtId="14">
    <oc r="AJ278">
      <v>1</v>
    </oc>
    <nc r="AJ278"/>
  </rcc>
  <rcc rId="3943" sId="1">
    <nc r="AG279" t="inlineStr">
      <is>
        <t>NG</t>
      </is>
    </nc>
  </rcc>
  <rcc rId="3944" sId="1" numFmtId="19">
    <nc r="AE279">
      <v>44012</v>
    </nc>
  </rcc>
  <rcc rId="3945" sId="1" numFmtId="19">
    <nc r="AF279">
      <v>44012</v>
    </nc>
  </rcc>
  <rcv guid="{C94451EF-7A3E-4D72-B5A4-3D1B193192CC}" action="delete"/>
  <rdn rId="0" localSheetId="1" customView="1" name="Z_C94451EF_7A3E_4D72_B5A4_3D1B193192CC_.wvu.FilterData" hidden="1" oldHidden="1">
    <formula>Merged_COEM!$B$59:$AN$317</formula>
    <oldFormula>Merged_COEM!$B$59:$AN$317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2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48" sId="1" numFmtId="14">
    <nc r="AI279">
      <v>0.92</v>
    </nc>
  </rcc>
  <rcc rId="3949" sId="1" numFmtId="14">
    <nc r="AH279">
      <v>1</v>
    </nc>
  </rcc>
  <rcc rId="3950" sId="1" numFmtId="14">
    <nc r="AJ279">
      <v>1</v>
    </nc>
  </rcc>
</revisions>
</file>

<file path=xl/revisions/revisionLog2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Merged_COEM!$B$59:$AN$317</formula>
    <oldFormula>Merged_COEM!$B$59:$AN$317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2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53" sId="1">
    <nc r="X279">
      <f>W279</f>
    </nc>
  </rcc>
  <rcc rId="3954" sId="1">
    <nc r="Z279">
      <f>Y279</f>
    </nc>
  </rcc>
  <rcc rId="3955" sId="1">
    <nc r="AA279" t="inlineStr">
      <is>
        <t>Ready for review</t>
      </is>
    </nc>
  </rcc>
  <rcv guid="{C94451EF-7A3E-4D72-B5A4-3D1B193192CC}" action="delete"/>
  <rdn rId="0" localSheetId="1" customView="1" name="Z_C94451EF_7A3E_4D72_B5A4_3D1B193192CC_.wvu.FilterData" hidden="1" oldHidden="1">
    <formula>Merged_COEM!$B$59:$AN$317</formula>
    <oldFormula>Merged_COEM!$B$59:$AN$317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2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Merged_COEM!$B$59:$AN$317</formula>
    <oldFormula>Merged_COEM!$B$59:$AN$317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2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60" sId="1" odxf="1" dxf="1">
    <oc r="X279">
      <f>W279</f>
    </oc>
    <nc r="X279">
      <f>W279</f>
    </nc>
    <odxf>
      <alignment horizontal="general" readingOrder="0"/>
    </odxf>
    <ndxf>
      <alignment horizontal="left" readingOrder="0"/>
    </ndxf>
  </rcc>
  <rcc rId="3961" sId="1" numFmtId="14">
    <nc r="AH278">
      <v>1</v>
    </nc>
  </rcc>
  <rcc rId="3962" sId="1" numFmtId="14">
    <nc r="AI278">
      <v>1</v>
    </nc>
  </rcc>
  <rcc rId="3963" sId="1" numFmtId="14">
    <nc r="AJ278">
      <v>0.75</v>
    </nc>
  </rcc>
  <rcv guid="{C94451EF-7A3E-4D72-B5A4-3D1B193192CC}" action="delete"/>
  <rdn rId="0" localSheetId="1" customView="1" name="Z_C94451EF_7A3E_4D72_B5A4_3D1B193192CC_.wvu.FilterData" hidden="1" oldHidden="1">
    <formula>Merged_COEM!$B$59:$AN$317</formula>
    <oldFormula>Merged_COEM!$B$59:$AN$317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2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66" sId="1" quotePrefix="1">
    <oc r="AL280" t="inlineStr">
      <is>
        <t>-</t>
      </is>
    </oc>
    <nc r="AL280" t="inlineStr">
      <is>
        <t>-Because RBA_BLDRCMP_SA_SECURITY_CONSTANT is defined as Constant value, so I cannot cover fully switch at line 93 and True case of If at line 129</t>
      </is>
    </nc>
  </rcc>
  <rcc rId="3967" sId="1">
    <nc r="AK280" t="inlineStr">
      <is>
        <t>OPL</t>
      </is>
    </nc>
  </rcc>
  <rcc rId="3968" sId="1">
    <oc r="AN280" t="inlineStr">
      <is>
        <t>Please comment LV1</t>
      </is>
    </oc>
    <nc r="AN280" t="inlineStr">
      <is>
        <t>Please comment LV1. Reuse OPL. Em de OPL trong RV luon do</t>
      </is>
    </nc>
  </rcc>
  <rcc rId="3969" sId="1">
    <nc r="AG280" t="inlineStr">
      <is>
        <t>NG</t>
      </is>
    </nc>
  </rcc>
  <rcc rId="3970" sId="1" numFmtId="19">
    <nc r="AE280">
      <v>44012</v>
    </nc>
  </rcc>
  <rcc rId="3971" sId="1" numFmtId="19">
    <nc r="AF280">
      <v>44012</v>
    </nc>
  </rcc>
  <rcc rId="3972" sId="1" numFmtId="14">
    <nc r="AH280">
      <v>0.85</v>
    </nc>
  </rcc>
  <rcc rId="3973" sId="1" numFmtId="14">
    <nc r="AI280">
      <v>0.57999999999999996</v>
    </nc>
  </rcc>
  <rcc rId="3974" sId="1" numFmtId="14">
    <nc r="AJ280">
      <v>1</v>
    </nc>
  </rcc>
  <rcc rId="3975" sId="1">
    <nc r="Z280">
      <f>Y280</f>
    </nc>
  </rcc>
  <rcc rId="3976" sId="1">
    <nc r="AA280" t="inlineStr">
      <is>
        <t>Ready for review</t>
      </is>
    </nc>
  </rcc>
  <rcc rId="3977" sId="1" odxf="1" dxf="1">
    <nc r="X280">
      <f>W280</f>
    </nc>
    <ndxf>
      <font>
        <sz val="11"/>
        <color theme="1"/>
        <name val="Calibri"/>
        <scheme val="minor"/>
      </font>
      <alignment horizontal="left" readingOrder="0"/>
    </ndxf>
  </rcc>
  <rcv guid="{C94451EF-7A3E-4D72-B5A4-3D1B193192CC}" action="delete"/>
  <rdn rId="0" localSheetId="1" customView="1" name="Z_C94451EF_7A3E_4D72_B5A4_3D1B193192CC_.wvu.FilterData" hidden="1" oldHidden="1">
    <formula>Merged_COEM!$B$59:$AN$317</formula>
    <oldFormula>Merged_COEM!$B$59:$AN$317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2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80" sId="2">
    <nc r="AA184" t="inlineStr">
      <is>
        <t>Ready for review</t>
      </is>
    </nc>
  </rcc>
  <rcc rId="3981" sId="2" numFmtId="19">
    <nc r="AE184">
      <v>44012</v>
    </nc>
  </rcc>
  <rcc rId="3982" sId="2" numFmtId="19">
    <nc r="AF184">
      <v>44012</v>
    </nc>
  </rcc>
  <rcc rId="3983" sId="2">
    <nc r="AG184" t="inlineStr">
      <is>
        <t>OK</t>
      </is>
    </nc>
  </rcc>
  <rcc rId="3984" sId="2" quotePrefix="1">
    <nc r="AK184" t="inlineStr">
      <is>
        <t>None</t>
      </is>
    </nc>
  </rcc>
  <rcc rId="3985" sId="2" numFmtId="14">
    <nc r="AH184">
      <v>1</v>
    </nc>
  </rcc>
  <rcc rId="3986" sId="2" numFmtId="14">
    <nc r="AI184">
      <v>1</v>
    </nc>
  </rcc>
  <rcc rId="3987" sId="2" numFmtId="14">
    <nc r="AJ184" t="inlineStr">
      <is>
        <t>NA</t>
      </is>
    </nc>
  </rcc>
  <rcv guid="{D33AC7AF-C8AB-4CE9-94C7-9237011A5FC3}" action="delete"/>
  <rdn rId="0" localSheetId="1" customView="1" name="Z_D33AC7AF_C8AB_4CE9_94C7_9237011A5FC3_.wvu.FilterData" hidden="1" oldHidden="1">
    <formula>Merged_COEM!$B$59:$AN$317</formula>
    <oldFormula>Merged_COEM!$B$59:$AN$317</oldFormula>
  </rdn>
  <rdn rId="0" localSheetId="2" customView="1" name="Z_D33AC7AF_C8AB_4CE9_94C7_9237011A5FC3_.wvu.FilterData" hidden="1" oldHidden="1">
    <formula>Merged_JOEM!$B$59:$AN$274</formula>
    <oldFormula>Merged_JOEM!$B$59:$AN$274</oldFormula>
  </rdn>
  <rcv guid="{D33AC7AF-C8AB-4CE9-94C7-9237011A5FC3}" action="add"/>
</revisions>
</file>

<file path=xl/revisions/revisionLog2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35" start="0" length="0">
    <dxf>
      <alignment wrapText="1" readingOrder="0"/>
    </dxf>
  </rfmt>
  <rfmt sheetId="2" sqref="AL235">
    <dxf>
      <alignment wrapText="0" readingOrder="0"/>
    </dxf>
  </rfmt>
</revisions>
</file>

<file path=xl/revisions/revisionLog2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90" sId="2" odxf="1" s="1" dxf="1">
    <nc r="AL241" t="inlineStr">
      <is>
        <t>Param1D: Can't cover full C0/C1
Line #38: Can't cover false case for condition "l_VehicleHoldReq_B" due to conflict with condition " ! l_VehicleHoldReq_B" at line #20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241">
    <dxf>
      <alignment wrapText="0" readingOrder="0"/>
    </dxf>
  </rfmt>
</revisions>
</file>

<file path=xl/revisions/revisionLog2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Merged_COEM!$B$59:$AN$317</formula>
    <oldFormula>Merged_COEM!$B$59:$AN$317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2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30" start="0" length="0">
    <dxf>
      <alignment wrapText="1" readingOrder="0"/>
    </dxf>
  </rfmt>
  <rcc rId="3993" sId="2" quotePrefix="1">
    <nc r="AL230" t="inlineStr">
      <is>
        <t>Line #2, value of FxPropRelease can't less than -2000000. Because element of math operation have limited by range.
Line #4, value of FxPropRelease can't greater than 32000000 and less than -32000000. Because element of math operation have limited by range.</t>
      </is>
    </nc>
  </rcc>
  <rfmt sheetId="2" sqref="AL230">
    <dxf>
      <alignment wrapText="0" readingOrder="0"/>
    </dxf>
  </rfmt>
  <rcc rId="3994" sId="2" numFmtId="19">
    <nc r="AE230">
      <v>44012</v>
    </nc>
  </rcc>
  <rcc rId="3995" sId="2" numFmtId="19">
    <nc r="AF230">
      <v>44012</v>
    </nc>
  </rcc>
  <rcc rId="3996" sId="2">
    <nc r="AG230" t="inlineStr">
      <is>
        <t>OK</t>
      </is>
    </nc>
  </rcc>
  <rcc rId="3997" sId="2" quotePrefix="1">
    <nc r="AK230" t="inlineStr">
      <is>
        <t>None</t>
      </is>
    </nc>
  </rcc>
  <rcc rId="3998" sId="2" numFmtId="14">
    <nc r="AJ230">
      <v>1</v>
    </nc>
  </rcc>
  <rcc rId="3999" sId="2">
    <nc r="AA230" t="inlineStr">
      <is>
        <t>Ready for review</t>
      </is>
    </nc>
  </rcc>
  <rcc rId="4000" sId="2">
    <nc r="X230">
      <f>W230</f>
    </nc>
  </rcc>
  <rcv guid="{A2E8CE38-D15E-4374-89B2-69D9421C4465}" action="delete"/>
  <rdn rId="0" localSheetId="1" customView="1" name="Z_A2E8CE38_D15E_4374_89B2_69D9421C4465_.wvu.FilterData" hidden="1" oldHidden="1">
    <formula>Merged_COEM!$B$59:$AN$317</formula>
    <oldFormula>Merged_COEM!$B$59:$AN$317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2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03" sId="2" numFmtId="14">
    <nc r="AH230">
      <v>0.75</v>
    </nc>
  </rcc>
  <rcc rId="4004" sId="2" numFmtId="14">
    <nc r="AI230">
      <v>0.75</v>
    </nc>
  </rcc>
  <rcv guid="{A2E8CE38-D15E-4374-89B2-69D9421C4465}" action="delete"/>
  <rdn rId="0" localSheetId="1" customView="1" name="Z_A2E8CE38_D15E_4374_89B2_69D9421C4465_.wvu.FilterData" hidden="1" oldHidden="1">
    <formula>Merged_COEM!$B$59:$AN$317</formula>
    <oldFormula>Merged_COEM!$B$59:$AN$317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2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07" sId="2" numFmtId="14">
    <nc r="AH241">
      <v>0.93300000000000005</v>
    </nc>
  </rcc>
  <rcc rId="4008" sId="2" numFmtId="14">
    <nc r="AI241">
      <v>0.91200000000000003</v>
    </nc>
  </rcc>
  <rcc rId="4009" sId="2" numFmtId="14">
    <nc r="AJ241">
      <v>0.90600000000000003</v>
    </nc>
  </rcc>
  <rcc rId="4010" sId="2" quotePrefix="1">
    <nc r="AK241" t="inlineStr">
      <is>
        <t>None</t>
      </is>
    </nc>
  </rcc>
  <rcc rId="4011" sId="2">
    <nc r="AG241" t="inlineStr">
      <is>
        <t>NG</t>
      </is>
    </nc>
  </rcc>
  <rcc rId="4012" sId="2">
    <nc r="AG242" t="inlineStr">
      <is>
        <t>OK</t>
      </is>
    </nc>
  </rcc>
  <rcc rId="4013" sId="2" numFmtId="14">
    <nc r="AH242">
      <v>1</v>
    </nc>
  </rcc>
  <rcc rId="4014" sId="2" numFmtId="14">
    <nc r="AI242">
      <v>1</v>
    </nc>
  </rcc>
  <rcc rId="4015" sId="2" numFmtId="14">
    <nc r="AJ242">
      <v>1</v>
    </nc>
  </rcc>
  <rcc rId="4016" sId="2" quotePrefix="1">
    <nc r="AK242" t="inlineStr">
      <is>
        <t>None</t>
      </is>
    </nc>
  </rcc>
  <rcv guid="{7ECC2B8E-6A82-42F5-8AB0-4A51C54EA5EC}" action="delete"/>
  <rdn rId="0" localSheetId="1" customView="1" name="Z_7ECC2B8E_6A82_42F5_8AB0_4A51C54EA5EC_.wvu.FilterData" hidden="1" oldHidden="1">
    <formula>Merged_COEM!$B$59:$AN$317</formula>
    <oldFormula>Merged_COEM!$B$59:$AN$317</oldFormula>
  </rdn>
  <rdn rId="0" localSheetId="2" customView="1" name="Z_7ECC2B8E_6A82_42F5_8AB0_4A51C54EA5EC_.wvu.FilterData" hidden="1" oldHidden="1">
    <formula>Merged_JOEM!$B$59:$AN$274</formula>
    <oldFormula>Merged_JOEM!$B$59:$AN$274</oldFormula>
  </rdn>
  <rcv guid="{7ECC2B8E-6A82-42F5-8AB0-4A51C54EA5EC}" action="add"/>
</revisions>
</file>

<file path=xl/revisions/revisionLog2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19" sId="2" numFmtId="14">
    <oc r="AJ242">
      <v>1</v>
    </oc>
    <nc r="AJ242" t="inlineStr">
      <is>
        <t>NA</t>
      </is>
    </nc>
  </rcc>
</revisions>
</file>

<file path=xl/revisions/revisionLog2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20" sId="2" numFmtId="19">
    <nc r="AE231">
      <v>44012</v>
    </nc>
  </rcc>
  <rcc rId="4021" sId="2" numFmtId="19">
    <nc r="AF231">
      <v>44012</v>
    </nc>
  </rcc>
  <rcc rId="4022" sId="2">
    <nc r="AG231" t="inlineStr">
      <is>
        <t>OK</t>
      </is>
    </nc>
  </rcc>
  <rcc rId="4023" sId="2" numFmtId="14">
    <nc r="AH231">
      <v>1</v>
    </nc>
  </rcc>
  <rcc rId="4024" sId="2" numFmtId="14">
    <nc r="AI231">
      <v>1</v>
    </nc>
  </rcc>
  <rcc rId="4025" sId="2" numFmtId="14">
    <nc r="AJ231">
      <v>1</v>
    </nc>
  </rcc>
  <rcc rId="4026" sId="2" quotePrefix="1">
    <nc r="AK231" t="inlineStr">
      <is>
        <t>None</t>
      </is>
    </nc>
  </rcc>
  <rcv guid="{A2E8CE38-D15E-4374-89B2-69D9421C4465}" action="delete"/>
  <rdn rId="0" localSheetId="1" customView="1" name="Z_A2E8CE38_D15E_4374_89B2_69D9421C4465_.wvu.FilterData" hidden="1" oldHidden="1">
    <formula>Merged_COEM!$B$59:$AN$317</formula>
    <oldFormula>Merged_COEM!$B$59:$AN$317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2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29" sId="2">
    <nc r="AA231" t="inlineStr">
      <is>
        <t>Ready for review</t>
      </is>
    </nc>
  </rcc>
  <rcv guid="{A2E8CE38-D15E-4374-89B2-69D9421C4465}" action="delete"/>
  <rdn rId="0" localSheetId="1" customView="1" name="Z_A2E8CE38_D15E_4374_89B2_69D9421C4465_.wvu.FilterData" hidden="1" oldHidden="1">
    <formula>Merged_COEM!$B$59:$AN$317</formula>
    <oldFormula>Merged_COEM!$B$59:$AN$317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2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32" sId="2">
    <nc r="X231">
      <f>W231</f>
    </nc>
  </rcc>
  <rcv guid="{A2E8CE38-D15E-4374-89B2-69D9421C4465}" action="delete"/>
  <rdn rId="0" localSheetId="1" customView="1" name="Z_A2E8CE38_D15E_4374_89B2_69D9421C4465_.wvu.FilterData" hidden="1" oldHidden="1">
    <formula>Merged_COEM!$B$59:$AN$317</formula>
    <oldFormula>Merged_COEM!$B$59:$AN$317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2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4035" sId="1" ref="A312:XFD317" action="insertRow"/>
  <rrc rId="4036" sId="1" ref="A312:XFD317" action="insertRow"/>
  <rrc rId="4037" sId="1" ref="A312:XFD317" action="insertRow"/>
  <rcc rId="4038" sId="1" xfDxf="1" dxf="1">
    <nc r="E311" t="inlineStr">
      <is>
        <t>FAW_C229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39" sId="1" xfDxf="1" dxf="1">
    <nc r="E312" t="inlineStr">
      <is>
        <t>FAW_C229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40" sId="1" xfDxf="1" dxf="1">
    <nc r="E313" t="inlineStr">
      <is>
        <t>FAW_C229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41" sId="1" xfDxf="1" dxf="1">
    <nc r="E314" t="inlineStr">
      <is>
        <t>FAW_C229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42" sId="1" xfDxf="1" dxf="1">
    <nc r="E315" t="inlineStr">
      <is>
        <t>FAW_C229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43" sId="1" xfDxf="1" dxf="1">
    <nc r="E316" t="inlineStr">
      <is>
        <t>FAW_C229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44" sId="1" xfDxf="1" dxf="1">
    <nc r="E317" t="inlineStr">
      <is>
        <t>FAW_C229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45" sId="1" xfDxf="1" dxf="1">
    <nc r="E318" t="inlineStr">
      <is>
        <t>FAW_C229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46" sId="1" xfDxf="1" dxf="1">
    <nc r="E319" t="inlineStr">
      <is>
        <t>FAW_C229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47" sId="1" xfDxf="1" dxf="1">
    <nc r="E320" t="inlineStr">
      <is>
        <t>HAIMA_237810_SG00_RC4_BL02_Complete_SR_TEST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48" sId="1" xfDxf="1" dxf="1">
    <nc r="E321" t="inlineStr">
      <is>
        <t>HAIMA_237810_SG00_RC4_BL02_Complete_SR_TEST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49" sId="1" xfDxf="1" dxf="1">
    <nc r="E322" t="inlineStr">
      <is>
        <t>HAIMA_237810_SG00_RC4_BL02_Complete_SR_TEST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50" sId="1" xfDxf="1" dxf="1">
    <nc r="E323" t="inlineStr">
      <is>
        <t>HAIMA_237810_SG00_RC4_BL02_Complete_SR_TEST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51" sId="1" xfDxf="1" dxf="1">
    <nc r="E324" t="inlineStr">
      <is>
        <t>GAC_Carbon_Stream_ESPCP_STRGAC_C201_BL06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52" sId="1" xfDxf="1" dxf="1">
    <nc r="M311" t="inlineStr">
      <is>
        <t>BL43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53" sId="1" xfDxf="1" dxf="1">
    <nc r="M312" t="inlineStr">
      <is>
        <t>BL43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54" sId="1" xfDxf="1" dxf="1">
    <nc r="M313" t="inlineStr">
      <is>
        <t>BL43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55" sId="1" xfDxf="1" dxf="1">
    <nc r="M314" t="inlineStr">
      <is>
        <t>BL43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56" sId="1" xfDxf="1" dxf="1">
    <nc r="M315" t="inlineStr">
      <is>
        <t>BL43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57" sId="1" xfDxf="1" dxf="1">
    <nc r="M316" t="inlineStr">
      <is>
        <t>BL43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58" sId="1" xfDxf="1" dxf="1">
    <nc r="M317" t="inlineStr">
      <is>
        <t>BL43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59" sId="1" xfDxf="1" dxf="1">
    <nc r="M318" t="inlineStr">
      <is>
        <t>BL43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60" sId="1" xfDxf="1" dxf="1">
    <nc r="M319" t="inlineStr">
      <is>
        <t>BL43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61" sId="1" xfDxf="1" dxf="1">
    <nc r="M320" t="inlineStr">
      <is>
        <t>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62" sId="1" xfDxf="1" dxf="1">
    <nc r="M321" t="inlineStr">
      <is>
        <t>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63" sId="1" xfDxf="1" dxf="1">
    <nc r="M322" t="inlineStr">
      <is>
        <t>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64" sId="1" xfDxf="1" dxf="1">
    <nc r="M323" t="inlineStr">
      <is>
        <t>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65" sId="1" xfDxf="1" dxf="1">
    <nc r="M324" t="inlineStr">
      <is>
        <t>BL06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66" sId="1" xfDxf="1" dxf="1" quotePrefix="1">
    <nc r="F311" t="inlineStr">
      <is>
        <t>rba\FBL\SW\ApplicationLayer\rba_BldrCmp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67" sId="1" xfDxf="1" dxf="1" quotePrefix="1">
    <nc r="F312" t="inlineStr">
      <is>
        <t>rba\FBL\SW\ApplicationLayer\rba_BldrCmp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68" sId="1" xfDxf="1" dxf="1" quotePrefix="1">
    <nc r="F313" t="inlineStr">
      <is>
        <t>rba\FBL\SW\ApplicationLayer\rba_BldrCmp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69" sId="1" xfDxf="1" dxf="1" quotePrefix="1">
    <nc r="F314" t="inlineStr">
      <is>
        <t>rba\FBL\SW\ApplicationLayer\rba_BldrCmp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70" sId="1" xfDxf="1" dxf="1" quotePrefix="1">
    <nc r="F315" t="inlineStr">
      <is>
        <t>rba\FBL\SW\ApplicationLayer\rba_BldrCmp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71" sId="1" xfDxf="1" dxf="1" quotePrefix="1">
    <nc r="F316" t="inlineStr">
      <is>
        <t>rba\FBL\SW\ApplicationLayer\rba_BldrCmp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72" sId="1" xfDxf="1" dxf="1" quotePrefix="1">
    <nc r="F317" t="inlineStr">
      <is>
        <t>rba\FBL\SW\ApplicationLayer\rba_BldrCmp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73" sId="1" xfDxf="1" dxf="1" quotePrefix="1">
    <nc r="F318" t="inlineStr">
      <is>
        <t>rba\FBL\SW\ApplicationLayer\rba_BldrCmp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74" sId="1" xfDxf="1" dxf="1" quotePrefix="1">
    <nc r="F319" t="inlineStr">
      <is>
        <t>rba\FBL\SW\ApplicationLayer\rba_BldrCmp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75" sId="1" xfDxf="1" dxf="1" quotePrefix="1">
    <nc r="F320" t="inlineStr">
      <is>
        <t>rb\as\cnms_core\app\net\scl\Sensors\AxAyYrs\src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76" sId="1" xfDxf="1" dxf="1" quotePrefix="1">
    <nc r="F321" t="inlineStr">
      <is>
        <t>rb\as\cnms_core\app\net\scl\Sensors\AxAyYrs\src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77" sId="1" xfDxf="1" dxf="1" quotePrefix="1">
    <nc r="F322" t="inlineStr">
      <is>
        <t>rb\as\cnms_core\app\net\scl\Sensors\AxAyYrs\src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78" sId="1" xfDxf="1" dxf="1" quotePrefix="1">
    <nc r="F323" t="inlineStr">
      <is>
        <t>rb\as\cnms_core\app\net\scl\Controllers\Engine\src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79" sId="1" xfDxf="1" dxf="1" quotePrefix="1">
    <nc r="F324" t="inlineStr">
      <is>
        <t>rb\as\gaig\A12ESP\app\net\RBScl\RBScl_GAC\src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Merged_COEM!$A$59:$AN$335</oldFormula>
  </rdn>
  <rdn rId="0" localSheetId="2" customView="1" name="Z_7E0EA425_A420_4443_B9E0_CDF0AA9E5D09_.wvu.FilterData" hidden="1" oldHidden="1">
    <formula>Merged_JOEM!$B$59:$AN$247</formula>
    <oldFormula>Merged_JOEM!$B$59:$AN$274</oldFormula>
  </rdn>
  <rcv guid="{7E0EA425-A420-4443-B9E0-CDF0AA9E5D09}" action="add"/>
</revisions>
</file>

<file path=xl/revisions/revisionLog2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82" sId="1" xfDxf="1" dxf="1">
    <nc r="G311">
      <v>1496726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83" sId="1" xfDxf="1" dxf="1">
    <nc r="G312">
      <v>1496726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84" sId="1" xfDxf="1" dxf="1">
    <nc r="G313">
      <v>1496726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85" sId="1" xfDxf="1" dxf="1">
    <nc r="G314">
      <v>1496726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86" sId="1" xfDxf="1" dxf="1">
    <nc r="G315">
      <v>1496726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87" sId="1" xfDxf="1" dxf="1">
    <nc r="G316">
      <v>1496726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88" sId="1" xfDxf="1" dxf="1">
    <nc r="G317">
      <v>1496726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89" sId="1" xfDxf="1" dxf="1">
    <nc r="G318">
      <v>1496726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90" sId="1" xfDxf="1" dxf="1">
    <nc r="G319">
      <v>1496726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91" sId="1" xfDxf="1" dxf="1">
    <nc r="G320">
      <v>1519191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92" sId="1" xfDxf="1" dxf="1">
    <nc r="G321">
      <v>1519191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93" sId="1" xfDxf="1" dxf="1">
    <nc r="G322">
      <v>1519191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94" sId="1" xfDxf="1" dxf="1">
    <nc r="G323">
      <v>1519191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95" sId="1" xfDxf="1" dxf="1">
    <nc r="G324">
      <v>1539894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096" sId="1" quotePrefix="1">
    <nc r="H312" t="inlineStr">
      <is>
        <t>-</t>
      </is>
    </nc>
  </rcc>
  <rcc rId="4097" sId="1" quotePrefix="1">
    <nc r="H313" t="inlineStr">
      <is>
        <t>-</t>
      </is>
    </nc>
  </rcc>
  <rcc rId="4098" sId="1" quotePrefix="1">
    <nc r="H314" t="inlineStr">
      <is>
        <t>-</t>
      </is>
    </nc>
  </rcc>
  <rcc rId="4099" sId="1" quotePrefix="1">
    <nc r="H315" t="inlineStr">
      <is>
        <t>-</t>
      </is>
    </nc>
  </rcc>
  <rcc rId="4100" sId="1" quotePrefix="1">
    <nc r="H316" t="inlineStr">
      <is>
        <t>-</t>
      </is>
    </nc>
  </rcc>
  <rcc rId="4101" sId="1" quotePrefix="1">
    <nc r="H317" t="inlineStr">
      <is>
        <t>-</t>
      </is>
    </nc>
  </rcc>
  <rcc rId="4102" sId="1" quotePrefix="1">
    <nc r="H318" t="inlineStr">
      <is>
        <t>-</t>
      </is>
    </nc>
  </rcc>
  <rcc rId="4103" sId="1" quotePrefix="1">
    <nc r="H319" t="inlineStr">
      <is>
        <t>-</t>
      </is>
    </nc>
  </rcc>
  <rcc rId="4104" sId="1" quotePrefix="1">
    <nc r="H320" t="inlineStr">
      <is>
        <t>-</t>
      </is>
    </nc>
  </rcc>
  <rcc rId="4105" sId="1" quotePrefix="1">
    <nc r="H321" t="inlineStr">
      <is>
        <t>-</t>
      </is>
    </nc>
  </rcc>
  <rcc rId="4106" sId="1" quotePrefix="1">
    <nc r="H322" t="inlineStr">
      <is>
        <t>-</t>
      </is>
    </nc>
  </rcc>
  <rcc rId="4107" sId="1" quotePrefix="1">
    <nc r="H323" t="inlineStr">
      <is>
        <t>-</t>
      </is>
    </nc>
  </rcc>
  <rcc rId="4108" sId="1" quotePrefix="1">
    <nc r="H324" t="inlineStr">
      <is>
        <t>-</t>
      </is>
    </nc>
  </rcc>
  <rcc rId="4109" sId="1" quotePrefix="1">
    <nc r="H325" t="inlineStr">
      <is>
        <t>-</t>
      </is>
    </nc>
  </rcc>
  <rcc rId="4110" sId="1" quotePrefix="1">
    <nc r="H326" t="inlineStr">
      <is>
        <t>-</t>
      </is>
    </nc>
  </rcc>
  <rcc rId="4111" sId="1" quotePrefix="1">
    <nc r="H327" t="inlineStr">
      <is>
        <t>-</t>
      </is>
    </nc>
  </rcc>
  <rcc rId="4112" sId="1" quotePrefix="1">
    <nc r="H328" t="inlineStr">
      <is>
        <t>-</t>
      </is>
    </nc>
  </rcc>
  <rcc rId="4113" sId="1" quotePrefix="1">
    <nc r="H329" t="inlineStr">
      <is>
        <t>-</t>
      </is>
    </nc>
  </rcc>
  <rcc rId="4114" sId="1" xfDxf="1" dxf="1">
    <nc r="I311" t="inlineStr">
      <is>
        <t>rba_BldrCmp_10DiagnosticSessionControl.c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15" sId="1" xfDxf="1" dxf="1">
    <nc r="I312" t="inlineStr">
      <is>
        <t>rba_BldrCmp_31RoutineControl.c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16" sId="1" xfDxf="1" dxf="1">
    <nc r="I313" t="inlineStr">
      <is>
        <t>rba_BldrCmp_31RoutineControl_Chkmem.c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17" sId="1" xfDxf="1" dxf="1">
    <nc r="I314" t="inlineStr">
      <is>
        <t>rba_BldrCmp_31RoutineControl_Chkpd.c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18" sId="1" xfDxf="1" dxf="1">
    <nc r="I315" t="inlineStr">
      <is>
        <t>rba_BldrCmp_31RoutineControl_Er.c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19" sId="1" xfDxf="1" dxf="1">
    <nc r="I316" t="inlineStr">
      <is>
        <t>rba_BldrCmp_34RequestDownload.c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20" sId="1" xfDxf="1" dxf="1">
    <nc r="I317" t="inlineStr">
      <is>
        <t>rba_BldrCmp_CheckMemTask.c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21" sId="1" xfDxf="1" dxf="1">
    <nc r="I318" t="inlineStr">
      <is>
        <t>rba_BldrCmp_DataHdl.c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22" sId="1" xfDxf="1" dxf="1">
    <nc r="I319" t="inlineStr">
      <is>
        <t>rba_BldrCmp_Task_SADelayTimer.c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23" sId="1" xfDxf="1" dxf="1">
    <nc r="I320" t="inlineStr">
      <is>
        <t>NET_SCL_Tx_AxExport.c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24" sId="1" xfDxf="1" dxf="1">
    <nc r="I321" t="inlineStr">
      <is>
        <t>NET_SCL_Tx_AyExport.c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25" sId="1" xfDxf="1" dxf="1">
    <nc r="I322" t="inlineStr">
      <is>
        <t>NET_SCL_Tx_YrsExport.c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26" sId="1" xfDxf="1" dxf="1">
    <nc r="I323" t="inlineStr">
      <is>
        <t>NET_SCL_Rx_EngineTorque.c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27" sId="1" xfDxf="1" dxf="1">
    <nc r="I324" t="inlineStr">
      <is>
        <t>RB_DNC_SCL_RX_TPMF.c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128" sId="1" quotePrefix="1">
    <nc r="J312" t="inlineStr">
      <is>
        <t>-</t>
      </is>
    </nc>
  </rcc>
  <rcc rId="4129" sId="1" quotePrefix="1">
    <nc r="J313" t="inlineStr">
      <is>
        <t>-</t>
      </is>
    </nc>
  </rcc>
  <rcc rId="4130" sId="1" quotePrefix="1">
    <nc r="J314" t="inlineStr">
      <is>
        <t>-</t>
      </is>
    </nc>
  </rcc>
  <rcc rId="4131" sId="1" quotePrefix="1">
    <nc r="J315" t="inlineStr">
      <is>
        <t>-</t>
      </is>
    </nc>
  </rcc>
  <rcc rId="4132" sId="1" quotePrefix="1">
    <nc r="J316" t="inlineStr">
      <is>
        <t>-</t>
      </is>
    </nc>
  </rcc>
  <rcc rId="4133" sId="1" quotePrefix="1">
    <nc r="J317" t="inlineStr">
      <is>
        <t>-</t>
      </is>
    </nc>
  </rcc>
  <rcc rId="4134" sId="1" quotePrefix="1">
    <nc r="J318" t="inlineStr">
      <is>
        <t>-</t>
      </is>
    </nc>
  </rcc>
  <rcc rId="4135" sId="1" quotePrefix="1">
    <nc r="J319" t="inlineStr">
      <is>
        <t>-</t>
      </is>
    </nc>
  </rcc>
  <rcc rId="4136" sId="1" quotePrefix="1">
    <nc r="J320" t="inlineStr">
      <is>
        <t>-</t>
      </is>
    </nc>
  </rcc>
  <rcc rId="4137" sId="1" quotePrefix="1">
    <nc r="J321" t="inlineStr">
      <is>
        <t>-</t>
      </is>
    </nc>
  </rcc>
  <rcc rId="4138" sId="1" quotePrefix="1">
    <nc r="J322" t="inlineStr">
      <is>
        <t>-</t>
      </is>
    </nc>
  </rcc>
  <rcc rId="4139" sId="1" quotePrefix="1">
    <nc r="J323" t="inlineStr">
      <is>
        <t>-</t>
      </is>
    </nc>
  </rcc>
  <rcc rId="4140" sId="1" quotePrefix="1">
    <nc r="J324" t="inlineStr">
      <is>
        <t>-</t>
      </is>
    </nc>
  </rcc>
  <rcc rId="4141" sId="1" quotePrefix="1">
    <nc r="J325" t="inlineStr">
      <is>
        <t>-</t>
      </is>
    </nc>
  </rcc>
  <rcc rId="4142" sId="1" quotePrefix="1">
    <nc r="J326" t="inlineStr">
      <is>
        <t>-</t>
      </is>
    </nc>
  </rcc>
  <rcc rId="4143" sId="1" quotePrefix="1">
    <nc r="J327" t="inlineStr">
      <is>
        <t>-</t>
      </is>
    </nc>
  </rcc>
  <rcc rId="4144" sId="1" quotePrefix="1">
    <nc r="J328" t="inlineStr">
      <is>
        <t>-</t>
      </is>
    </nc>
  </rcc>
  <rcc rId="4145" sId="1" quotePrefix="1">
    <nc r="J329" t="inlineStr">
      <is>
        <t>-</t>
      </is>
    </nc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48" sId="1" odxf="1" dxf="1">
    <nc r="AN312" t="inlineStr">
      <is>
        <t>Please comment LV1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4149" sId="1" odxf="1" dxf="1">
    <nc r="AN313" t="inlineStr">
      <is>
        <t>Please comment LV1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4150" sId="1" odxf="1" dxf="1">
    <nc r="AN314" t="inlineStr">
      <is>
        <t>Please comment LV1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4151" sId="1" odxf="1" dxf="1">
    <nc r="AN315" t="inlineStr">
      <is>
        <t>Please comment LV1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4152" sId="1" odxf="1" dxf="1">
    <nc r="AN316" t="inlineStr">
      <is>
        <t>Please comment LV1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4153" sId="1" odxf="1" dxf="1">
    <nc r="AN317" t="inlineStr">
      <is>
        <t>Please comment LV1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4154" sId="1" odxf="1" dxf="1">
    <nc r="AN318" t="inlineStr">
      <is>
        <t>Please comment LV1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4155" sId="1" odxf="1" dxf="1">
    <nc r="AN319" t="inlineStr">
      <is>
        <t>Please comment LV1</t>
      </is>
    </nc>
    <ndxf>
      <fill>
        <patternFill patternType="solid">
          <bgColor rgb="FFFF0000"/>
        </patternFill>
      </fill>
    </ndxf>
  </rcc>
  <rcc rId="4156" sId="1" odxf="1" dxf="1">
    <oc r="AN311" t="inlineStr">
      <is>
        <t>-</t>
      </is>
    </oc>
    <nc r="AN311" t="inlineStr">
      <is>
        <t>Please comment LV1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59" sId="1">
    <nc r="C311">
      <v>20200630</v>
    </nc>
  </rcc>
  <rcc rId="4160" sId="1">
    <nc r="C312">
      <v>20200630</v>
    </nc>
  </rcc>
  <rcc rId="4161" sId="1">
    <nc r="C313">
      <v>20200630</v>
    </nc>
  </rcc>
  <rcc rId="4162" sId="1">
    <nc r="C314">
      <v>20200630</v>
    </nc>
  </rcc>
  <rcc rId="4163" sId="1">
    <nc r="C315">
      <v>20200630</v>
    </nc>
  </rcc>
  <rcc rId="4164" sId="1">
    <nc r="C316">
      <v>20200630</v>
    </nc>
  </rcc>
  <rcc rId="4165" sId="1">
    <nc r="C317">
      <v>20200630</v>
    </nc>
  </rcc>
  <rcc rId="4166" sId="1">
    <nc r="C318">
      <v>20200630</v>
    </nc>
  </rcc>
  <rcc rId="4167" sId="1">
    <nc r="C319">
      <v>20200630</v>
    </nc>
  </rcc>
  <rcc rId="4168" sId="1">
    <nc r="C320">
      <v>20200630</v>
    </nc>
  </rcc>
  <rcc rId="4169" sId="1">
    <nc r="C321">
      <v>20200630</v>
    </nc>
  </rcc>
  <rcc rId="4170" sId="1">
    <nc r="C322">
      <v>20200630</v>
    </nc>
  </rcc>
  <rcc rId="4171" sId="1">
    <nc r="C323">
      <v>20200630</v>
    </nc>
  </rcc>
  <rcc rId="4172" sId="1">
    <nc r="C324">
      <v>20200630</v>
    </nc>
  </rcc>
  <rcc rId="4173" sId="1">
    <nc r="B311">
      <f>B310+1</f>
    </nc>
  </rcc>
  <rcc rId="4174" sId="1">
    <nc r="B312">
      <f>B311+1</f>
    </nc>
  </rcc>
  <rcc rId="4175" sId="1">
    <nc r="B313">
      <f>B312+1</f>
    </nc>
  </rcc>
  <rcc rId="4176" sId="1">
    <nc r="B314">
      <f>B313+1</f>
    </nc>
  </rcc>
  <rcc rId="4177" sId="1">
    <nc r="B315">
      <f>B314+1</f>
    </nc>
  </rcc>
  <rcc rId="4178" sId="1">
    <nc r="B316">
      <f>B315+1</f>
    </nc>
  </rcc>
  <rcc rId="4179" sId="1">
    <nc r="B317">
      <f>B316+1</f>
    </nc>
  </rcc>
  <rcc rId="4180" sId="1">
    <nc r="B318">
      <f>B317+1</f>
    </nc>
  </rcc>
  <rcc rId="4181" sId="1">
    <nc r="B319">
      <f>B318+1</f>
    </nc>
  </rcc>
  <rcc rId="4182" sId="1">
    <nc r="B320">
      <f>B319+1</f>
    </nc>
  </rcc>
  <rcc rId="4183" sId="1">
    <nc r="B321">
      <f>B320+1</f>
    </nc>
  </rcc>
  <rcc rId="4184" sId="1">
    <nc r="B322">
      <f>B321+1</f>
    </nc>
  </rcc>
  <rcc rId="4185" sId="1">
    <nc r="B323">
      <f>B322+1</f>
    </nc>
  </rcc>
  <rcc rId="4186" sId="1">
    <nc r="B324">
      <f>B323+1</f>
    </nc>
  </rcc>
  <rfmt sheetId="1" sqref="B311:B324">
    <dxf>
      <fill>
        <patternFill patternType="solid">
          <bgColor rgb="FFFFFF00"/>
        </patternFill>
      </fill>
    </dxf>
  </rfmt>
  <rcc rId="4187" sId="1">
    <nc r="D311" t="inlineStr">
      <is>
        <t>PSW</t>
      </is>
    </nc>
  </rcc>
  <rcc rId="4188" sId="1">
    <nc r="D312" t="inlineStr">
      <is>
        <t>PSW</t>
      </is>
    </nc>
  </rcc>
  <rcc rId="4189" sId="1">
    <nc r="D313" t="inlineStr">
      <is>
        <t>PSW</t>
      </is>
    </nc>
  </rcc>
  <rcc rId="4190" sId="1">
    <nc r="D314" t="inlineStr">
      <is>
        <t>PSW</t>
      </is>
    </nc>
  </rcc>
  <rcc rId="4191" sId="1">
    <nc r="D315" t="inlineStr">
      <is>
        <t>PSW</t>
      </is>
    </nc>
  </rcc>
  <rcc rId="4192" sId="1">
    <nc r="D316" t="inlineStr">
      <is>
        <t>PSW</t>
      </is>
    </nc>
  </rcc>
  <rcc rId="4193" sId="1">
    <nc r="D317" t="inlineStr">
      <is>
        <t>PSW</t>
      </is>
    </nc>
  </rcc>
  <rcc rId="4194" sId="1">
    <nc r="D318" t="inlineStr">
      <is>
        <t>PSW</t>
      </is>
    </nc>
  </rcc>
  <rcc rId="4195" sId="1">
    <nc r="D319" t="inlineStr">
      <is>
        <t>PSW</t>
      </is>
    </nc>
  </rcc>
  <rcc rId="4196" sId="1">
    <nc r="D320" t="inlineStr">
      <is>
        <t>PSW</t>
      </is>
    </nc>
  </rcc>
  <rcc rId="4197" sId="1">
    <nc r="D321" t="inlineStr">
      <is>
        <t>PSW</t>
      </is>
    </nc>
  </rcc>
  <rcc rId="4198" sId="1">
    <nc r="D322" t="inlineStr">
      <is>
        <t>PSW</t>
      </is>
    </nc>
  </rcc>
  <rcc rId="4199" sId="1">
    <nc r="D323" t="inlineStr">
      <is>
        <t>PSW</t>
      </is>
    </nc>
  </rcc>
  <rcc rId="4200" sId="1">
    <nc r="D324" t="inlineStr">
      <is>
        <t>PSW</t>
      </is>
    </nc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03" sId="1" quotePrefix="1">
    <nc r="R312" t="inlineStr">
      <is>
        <t>-</t>
      </is>
    </nc>
  </rcc>
  <rcc rId="4204" sId="1" quotePrefix="1">
    <nc r="R313" t="inlineStr">
      <is>
        <t>-</t>
      </is>
    </nc>
  </rcc>
  <rcc rId="4205" sId="1" quotePrefix="1">
    <nc r="R314" t="inlineStr">
      <is>
        <t>-</t>
      </is>
    </nc>
  </rcc>
  <rcc rId="4206" sId="1" quotePrefix="1">
    <nc r="R315" t="inlineStr">
      <is>
        <t>-</t>
      </is>
    </nc>
  </rcc>
  <rcc rId="4207" sId="1" quotePrefix="1">
    <nc r="R316" t="inlineStr">
      <is>
        <t>-</t>
      </is>
    </nc>
  </rcc>
  <rcc rId="4208" sId="1" quotePrefix="1">
    <nc r="R317" t="inlineStr">
      <is>
        <t>-</t>
      </is>
    </nc>
  </rcc>
  <rcc rId="4209" sId="1" quotePrefix="1">
    <nc r="R318" t="inlineStr">
      <is>
        <t>-</t>
      </is>
    </nc>
  </rcc>
  <rcc rId="4210" sId="1" quotePrefix="1">
    <nc r="R319" t="inlineStr">
      <is>
        <t>-</t>
      </is>
    </nc>
  </rcc>
  <rcc rId="4211" sId="1" quotePrefix="1">
    <nc r="R320" t="inlineStr">
      <is>
        <t>-</t>
      </is>
    </nc>
  </rcc>
  <rcc rId="4212" sId="1" quotePrefix="1">
    <nc r="R321" t="inlineStr">
      <is>
        <t>-</t>
      </is>
    </nc>
  </rcc>
  <rcc rId="4213" sId="1" quotePrefix="1">
    <nc r="R322" t="inlineStr">
      <is>
        <t>-</t>
      </is>
    </nc>
  </rcc>
  <rcc rId="4214" sId="1" quotePrefix="1">
    <nc r="R323" t="inlineStr">
      <is>
        <t>-</t>
      </is>
    </nc>
  </rcc>
  <rcc rId="4215" sId="1" quotePrefix="1">
    <nc r="R324" t="inlineStr">
      <is>
        <t>-</t>
      </is>
    </nc>
  </rcc>
  <rcc rId="4216" sId="1" quotePrefix="1">
    <nc r="R325" t="inlineStr">
      <is>
        <t>-</t>
      </is>
    </nc>
  </rcc>
  <rcc rId="4217" sId="1" quotePrefix="1">
    <nc r="R326" t="inlineStr">
      <is>
        <t>-</t>
      </is>
    </nc>
  </rcc>
  <rcc rId="4218" sId="1" quotePrefix="1">
    <nc r="R327" t="inlineStr">
      <is>
        <t>-</t>
      </is>
    </nc>
  </rcc>
  <rcc rId="4219" sId="1" quotePrefix="1">
    <nc r="R328" t="inlineStr">
      <is>
        <t>-</t>
      </is>
    </nc>
  </rcc>
  <rcc rId="4220" sId="1" quotePrefix="1">
    <nc r="R329" t="inlineStr">
      <is>
        <t>-</t>
      </is>
    </nc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23" sId="1" xfDxf="1" dxf="1">
    <nc r="V311">
      <v>114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24" sId="1" xfDxf="1" dxf="1">
    <nc r="V312">
      <v>50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25" sId="1" xfDxf="1" dxf="1">
    <nc r="V313">
      <v>307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26" sId="1" xfDxf="1" dxf="1">
    <nc r="V314">
      <v>211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27" sId="1" xfDxf="1" dxf="1">
    <nc r="V315">
      <v>232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28" sId="1" xfDxf="1" dxf="1">
    <nc r="V316">
      <v>130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29" sId="1" xfDxf="1" dxf="1">
    <nc r="V317">
      <v>107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30" sId="1" xfDxf="1" dxf="1">
    <nc r="V318">
      <v>259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31" sId="1" xfDxf="1" dxf="1">
    <nc r="V319">
      <v>110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32" sId="1" xfDxf="1" dxf="1">
    <nc r="V320">
      <v>83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33" sId="1" xfDxf="1" dxf="1">
    <nc r="V321">
      <v>83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34" sId="1" xfDxf="1" dxf="1">
    <nc r="V322">
      <v>91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35" sId="1" xfDxf="1" dxf="1">
    <nc r="V323">
      <v>199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36" sId="1" xfDxf="1" dxf="1">
    <nc r="V324">
      <v>589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37" sId="1">
    <nc r="W311">
      <f>V311</f>
    </nc>
  </rcc>
  <rcc rId="4238" sId="1">
    <nc r="W312">
      <f>V312</f>
    </nc>
  </rcc>
  <rcc rId="4239" sId="1">
    <nc r="W313">
      <f>V313</f>
    </nc>
  </rcc>
  <rcc rId="4240" sId="1">
    <nc r="W314">
      <f>V314</f>
    </nc>
  </rcc>
  <rcc rId="4241" sId="1">
    <nc r="W315">
      <f>V315</f>
    </nc>
  </rcc>
  <rcc rId="4242" sId="1">
    <nc r="W316">
      <f>V316</f>
    </nc>
  </rcc>
  <rcc rId="4243" sId="1">
    <nc r="W317">
      <f>V317</f>
    </nc>
  </rcc>
  <rcc rId="4244" sId="1">
    <nc r="W318">
      <f>V318</f>
    </nc>
  </rcc>
  <rcc rId="4245" sId="1">
    <nc r="W319">
      <f>V319</f>
    </nc>
  </rcc>
  <rcc rId="4246" sId="1">
    <nc r="W320">
      <f>V320</f>
    </nc>
  </rcc>
  <rcc rId="4247" sId="1">
    <nc r="W321">
      <f>V321</f>
    </nc>
  </rcc>
  <rcc rId="4248" sId="1">
    <nc r="W322">
      <f>V322</f>
    </nc>
  </rcc>
  <rcc rId="4249" sId="1">
    <nc r="W323">
      <f>V323</f>
    </nc>
  </rcc>
  <rcc rId="4250" sId="1">
    <nc r="W324">
      <f>V324</f>
    </nc>
  </rcc>
</revisions>
</file>

<file path=xl/revisions/revisionLog2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51" sId="1">
    <nc r="Y311">
      <f>ROUNDDOWN(W311/HLOOKUP(D311,Table!$C$3:$D$4,2,0)*8,2)</f>
    </nc>
  </rcc>
  <rcc rId="4252" sId="1">
    <nc r="Y312">
      <f>ROUNDDOWN(W312/HLOOKUP(D312,Table!$C$3:$D$4,2,0)*8,2)</f>
    </nc>
  </rcc>
  <rcc rId="4253" sId="1">
    <nc r="Y313">
      <f>ROUNDDOWN(W313/HLOOKUP(D313,Table!$C$3:$D$4,2,0)*8,2)</f>
    </nc>
  </rcc>
  <rcc rId="4254" sId="1">
    <nc r="Y314">
      <f>ROUNDDOWN(W314/HLOOKUP(D314,Table!$C$3:$D$4,2,0)*8,2)</f>
    </nc>
  </rcc>
  <rcc rId="4255" sId="1">
    <nc r="Y315">
      <f>ROUNDDOWN(W315/HLOOKUP(D315,Table!$C$3:$D$4,2,0)*8,2)</f>
    </nc>
  </rcc>
  <rcc rId="4256" sId="1">
    <nc r="Y316">
      <f>ROUNDDOWN(W316/HLOOKUP(D316,Table!$C$3:$D$4,2,0)*8,2)</f>
    </nc>
  </rcc>
  <rcc rId="4257" sId="1">
    <nc r="Y317">
      <f>ROUNDDOWN(W317/HLOOKUP(D317,Table!$C$3:$D$4,2,0)*8,2)</f>
    </nc>
  </rcc>
  <rcc rId="4258" sId="1">
    <nc r="Y318">
      <f>ROUNDDOWN(W318/HLOOKUP(D318,Table!$C$3:$D$4,2,0)*8,2)</f>
    </nc>
  </rcc>
  <rcc rId="4259" sId="1">
    <nc r="Y319">
      <f>ROUNDDOWN(W319/HLOOKUP(D319,Table!$C$3:$D$4,2,0)*8,2)</f>
    </nc>
  </rcc>
  <rcc rId="4260" sId="1">
    <nc r="Y320">
      <f>ROUNDDOWN(W320/HLOOKUP(D320,Table!$C$3:$D$4,2,0)*8,2)</f>
    </nc>
  </rcc>
  <rcc rId="4261" sId="1">
    <nc r="Y321">
      <f>ROUNDDOWN(W321/HLOOKUP(D321,Table!$C$3:$D$4,2,0)*8,2)</f>
    </nc>
  </rcc>
  <rcc rId="4262" sId="1">
    <nc r="Y322">
      <f>ROUNDDOWN(W322/HLOOKUP(D322,Table!$C$3:$D$4,2,0)*8,2)</f>
    </nc>
  </rcc>
  <rcc rId="4263" sId="1">
    <nc r="Y323">
      <f>ROUNDDOWN(W323/HLOOKUP(D323,Table!$C$3:$D$4,2,0)*8,2)</f>
    </nc>
  </rcc>
  <rcc rId="4264" sId="1">
    <nc r="Y324">
      <f>ROUNDDOWN(W324/HLOOKUP(D324,Table!$C$3:$D$4,2,0)*8,2)</f>
    </nc>
  </rcc>
</revisions>
</file>

<file path=xl/revisions/revisionLog2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65" sId="1">
    <oc r="AN278" t="inlineStr">
      <is>
        <t>Please comment LV1. Reuse OPL. Em de OPL trong RV luon do</t>
      </is>
    </oc>
    <nc r="AN278" t="inlineStr">
      <is>
        <t>Please comment LV1. Reuse OPL \\bosch.com\dfsRB\DfsVN\LOC\Hc\RBVH\20_EPS\07_External\03_BanVien\BV_EPS45\Release\COEM\20200701\1541595\RV\OPL\RE   OPL-UT   Project  FAW_C229_Bootloader  Bootloader implementation  - task ID  1030543.msg</t>
      </is>
    </nc>
  </rcc>
  <rcc rId="4266" sId="1">
    <oc r="AN279" t="inlineStr">
      <is>
        <t>Please comment LV1. Reuse OPL. Em de OPL trong RV luon do</t>
      </is>
    </oc>
    <nc r="AN279" t="inlineStr">
      <is>
        <t>Please comment LV1. Reuse OPL \\bosch.com\dfsRB\DfsVN\LOC\Hc\RBVH\20_EPS\07_External\03_BanVien\BV_EPS45\Release\COEM\20200701\1541595\RV\OPL\RE   OPL-UT   Project  FAW_C229_Bootloader  Bootloader implementation  - task ID  1030543 (2).msg</t>
      </is>
    </nc>
  </rcc>
  <rcc rId="4267" sId="1">
    <oc r="AN280" t="inlineStr">
      <is>
        <t>Please comment LV1. Reuse OPL. Em de OPL trong RV luon do</t>
      </is>
    </oc>
    <nc r="AN280" t="inlineStr">
      <is>
        <t>Please comment LV1. Reuse OPL \\bosch.com\dfsRB\DfsVN\LOC\Hc\RBVH\20_EPS\07_External\03_BanVien\BV_EPS45\Release\COEM\20200701\1541595\RV\OPL\RE   OPL-UT   Project  FAW_C229_Bootloader  Bootloader implementation  - task ID  1030543 (3).msg</t>
      </is>
    </nc>
  </rcc>
</revisions>
</file>

<file path=xl/revisions/revisionLog2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68" sId="1" numFmtId="19">
    <nc r="AC311">
      <v>44012</v>
    </nc>
  </rcc>
  <rcc rId="4269" sId="1" numFmtId="19">
    <nc r="AC312">
      <v>44012</v>
    </nc>
  </rcc>
  <rcc rId="4270" sId="1" numFmtId="19">
    <nc r="AC313">
      <v>44012</v>
    </nc>
  </rcc>
  <rcc rId="4271" sId="1" numFmtId="19">
    <nc r="AC314">
      <v>44012</v>
    </nc>
  </rcc>
  <rcc rId="4272" sId="1" numFmtId="19">
    <nc r="AC315">
      <v>44012</v>
    </nc>
  </rcc>
  <rcc rId="4273" sId="1" numFmtId="19">
    <nc r="AC316">
      <v>44012</v>
    </nc>
  </rcc>
  <rcc rId="4274" sId="1" numFmtId="19">
    <nc r="AC317">
      <v>44012</v>
    </nc>
  </rcc>
  <rcc rId="4275" sId="1" numFmtId="19">
    <nc r="AC318">
      <v>44012</v>
    </nc>
  </rcc>
  <rcc rId="4276" sId="1" numFmtId="19">
    <nc r="AC319">
      <v>44012</v>
    </nc>
  </rcc>
  <rcc rId="4277" sId="1" numFmtId="19">
    <nc r="AC320">
      <v>44012</v>
    </nc>
  </rcc>
  <rcc rId="4278" sId="1" numFmtId="19">
    <nc r="AC321">
      <v>44012</v>
    </nc>
  </rcc>
  <rcc rId="4279" sId="1" numFmtId="19">
    <nc r="AC322">
      <v>44012</v>
    </nc>
  </rcc>
  <rcc rId="4280" sId="1" numFmtId="19">
    <nc r="AC323">
      <v>44012</v>
    </nc>
  </rcc>
  <rcc rId="4281" sId="1" numFmtId="19">
    <nc r="AC324">
      <v>44012</v>
    </nc>
  </rcc>
</revisions>
</file>

<file path=xl/revisions/revisionLog2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82" sId="1" xfDxf="1" dxf="1">
    <nc r="N319" t="inlineStr">
      <is>
        <t>FAW_MainPathInt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283" sId="1" xfDxf="1" dxf="1">
    <nc r="N320" t="inlineStr">
      <is>
        <t>HAIMA_CMP_ESP93_INT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2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4284" sId="1">
    <nc r="N324" t="inlineStr">
      <is>
        <t>GAC_ESP93CP_Carbon_Int</t>
      </is>
    </nc>
  </rcc>
  <rcc rId="4285" sId="1">
    <nc r="N321" t="inlineStr">
      <is>
        <t>HAIMA_CMP_ESP93_INT</t>
      </is>
    </nc>
  </rcc>
  <rcc rId="4286" sId="1">
    <nc r="N322" t="inlineStr">
      <is>
        <t>HAIMA_CMP_ESP93_INT</t>
      </is>
    </nc>
  </rcc>
  <rcc rId="4287" sId="1">
    <nc r="N323" t="inlineStr">
      <is>
        <t>HAIMA_CMP_ESP93_INT</t>
      </is>
    </nc>
  </rcc>
  <rcc rId="4288" sId="1">
    <nc r="N311" t="inlineStr">
      <is>
        <t>FAW_MainPathInt</t>
      </is>
    </nc>
  </rcc>
  <rcc rId="4289" sId="1">
    <nc r="N312" t="inlineStr">
      <is>
        <t>FAW_MainPathInt</t>
      </is>
    </nc>
  </rcc>
  <rcc rId="4290" sId="1">
    <nc r="N313" t="inlineStr">
      <is>
        <t>FAW_MainPathInt</t>
      </is>
    </nc>
  </rcc>
  <rcc rId="4291" sId="1">
    <nc r="N314" t="inlineStr">
      <is>
        <t>FAW_MainPathInt</t>
      </is>
    </nc>
  </rcc>
  <rcc rId="4292" sId="1">
    <nc r="N315" t="inlineStr">
      <is>
        <t>FAW_MainPathInt</t>
      </is>
    </nc>
  </rcc>
  <rcc rId="4293" sId="1">
    <nc r="N316" t="inlineStr">
      <is>
        <t>FAW_MainPathInt</t>
      </is>
    </nc>
  </rcc>
  <rcc rId="4294" sId="1">
    <nc r="N317" t="inlineStr">
      <is>
        <t>FAW_MainPathInt</t>
      </is>
    </nc>
  </rcc>
  <rcc rId="4295" sId="1">
    <nc r="N318" t="inlineStr">
      <is>
        <t>FAW_MainPathInt</t>
      </is>
    </nc>
  </rcc>
</revisions>
</file>

<file path=xl/revisions/revisionLog2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96" sId="1" quotePrefix="1">
    <nc r="O312" t="inlineStr">
      <is>
        <t>-</t>
      </is>
    </nc>
  </rcc>
  <rcc rId="4297" sId="1" quotePrefix="1">
    <nc r="O313" t="inlineStr">
      <is>
        <t>-</t>
      </is>
    </nc>
  </rcc>
  <rcc rId="4298" sId="1" quotePrefix="1">
    <nc r="O314" t="inlineStr">
      <is>
        <t>-</t>
      </is>
    </nc>
  </rcc>
  <rcc rId="4299" sId="1" quotePrefix="1">
    <nc r="O315" t="inlineStr">
      <is>
        <t>-</t>
      </is>
    </nc>
  </rcc>
  <rcc rId="4300" sId="1" quotePrefix="1">
    <nc r="O316" t="inlineStr">
      <is>
        <t>-</t>
      </is>
    </nc>
  </rcc>
  <rcc rId="4301" sId="1" quotePrefix="1">
    <nc r="O317" t="inlineStr">
      <is>
        <t>-</t>
      </is>
    </nc>
  </rcc>
  <rcc rId="4302" sId="1" quotePrefix="1">
    <nc r="O318" t="inlineStr">
      <is>
        <t>-</t>
      </is>
    </nc>
  </rcc>
  <rcc rId="4303" sId="1" quotePrefix="1">
    <nc r="O319" t="inlineStr">
      <is>
        <t>-</t>
      </is>
    </nc>
  </rcc>
  <rcc rId="4304" sId="1" quotePrefix="1">
    <nc r="O320" t="inlineStr">
      <is>
        <t>-</t>
      </is>
    </nc>
  </rcc>
  <rcc rId="4305" sId="1" quotePrefix="1">
    <nc r="O321" t="inlineStr">
      <is>
        <t>-</t>
      </is>
    </nc>
  </rcc>
  <rcc rId="4306" sId="1" quotePrefix="1">
    <nc r="O322" t="inlineStr">
      <is>
        <t>-</t>
      </is>
    </nc>
  </rcc>
  <rcc rId="4307" sId="1" quotePrefix="1">
    <nc r="O323" t="inlineStr">
      <is>
        <t>-</t>
      </is>
    </nc>
  </rcc>
  <rcc rId="4308" sId="1" quotePrefix="1">
    <nc r="O324" t="inlineStr">
      <is>
        <t>-</t>
      </is>
    </nc>
  </rcc>
  <rcc rId="4309" sId="1" quotePrefix="1">
    <nc r="O325" t="inlineStr">
      <is>
        <t>-</t>
      </is>
    </nc>
  </rcc>
  <rcc rId="4310" sId="1" quotePrefix="1">
    <nc r="O326" t="inlineStr">
      <is>
        <t>-</t>
      </is>
    </nc>
  </rcc>
  <rcc rId="4311" sId="1" quotePrefix="1">
    <nc r="O327" t="inlineStr">
      <is>
        <t>-</t>
      </is>
    </nc>
  </rcc>
  <rcc rId="4312" sId="1" quotePrefix="1">
    <nc r="O328" t="inlineStr">
      <is>
        <t>-</t>
      </is>
    </nc>
  </rcc>
  <rcc rId="4313" sId="1" quotePrefix="1">
    <nc r="O329" t="inlineStr">
      <is>
        <t>-</t>
      </is>
    </nc>
  </rcc>
</revisions>
</file>

<file path=xl/revisions/revisionLog2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14" sId="1" xfDxf="1" dxf="1" quotePrefix="1">
    <nc r="P319" t="inlineStr">
      <is>
        <t>NGUYEN LY THINH QUANG (RBVH/EAS12)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315" sId="1" xfDxf="1" dxf="1" quotePrefix="1">
    <nc r="P320" t="inlineStr">
      <is>
        <t>Revathi Sundaram (RBEI/ESC1)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P32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4316" sId="1" quotePrefix="1">
    <nc r="P324" t="inlineStr">
      <is>
        <t>CAI Tantan (CC-AS/EVA-SW31-CN)</t>
      </is>
    </nc>
  </rcc>
  <rcc rId="4317" sId="1" quotePrefix="1">
    <nc r="P321" t="inlineStr">
      <is>
        <t>Revathi Sundaram (RBEI/ESC1)</t>
      </is>
    </nc>
  </rcc>
  <rcc rId="4318" sId="1" quotePrefix="1">
    <nc r="P322" t="inlineStr">
      <is>
        <t>Revathi Sundaram (RBEI/ESC1)</t>
      </is>
    </nc>
  </rcc>
  <rcc rId="4319" sId="1" quotePrefix="1">
    <nc r="P323" t="inlineStr">
      <is>
        <t>Revathi Sundaram (RBEI/ESC1)</t>
      </is>
    </nc>
  </rcc>
  <rcc rId="4320" sId="1" quotePrefix="1">
    <nc r="P311" t="inlineStr">
      <is>
        <t>NGUYEN LY THINH QUANG (RBVH/EAS12)</t>
      </is>
    </nc>
  </rcc>
  <rcc rId="4321" sId="1" quotePrefix="1">
    <nc r="P312" t="inlineStr">
      <is>
        <t>NGUYEN LY THINH QUANG (RBVH/EAS12)</t>
      </is>
    </nc>
  </rcc>
  <rcc rId="4322" sId="1" quotePrefix="1">
    <nc r="P313" t="inlineStr">
      <is>
        <t>NGUYEN LY THINH QUANG (RBVH/EAS12)</t>
      </is>
    </nc>
  </rcc>
  <rcc rId="4323" sId="1" quotePrefix="1">
    <nc r="P314" t="inlineStr">
      <is>
        <t>NGUYEN LY THINH QUANG (RBVH/EAS12)</t>
      </is>
    </nc>
  </rcc>
  <rcc rId="4324" sId="1" quotePrefix="1">
    <nc r="P315" t="inlineStr">
      <is>
        <t>NGUYEN LY THINH QUANG (RBVH/EAS12)</t>
      </is>
    </nc>
  </rcc>
  <rcc rId="4325" sId="1" quotePrefix="1">
    <nc r="P316" t="inlineStr">
      <is>
        <t>NGUYEN LY THINH QUANG (RBVH/EAS12)</t>
      </is>
    </nc>
  </rcc>
  <rcc rId="4326" sId="1" quotePrefix="1">
    <nc r="P317" t="inlineStr">
      <is>
        <t>NGUYEN LY THINH QUANG (RBVH/EAS12)</t>
      </is>
    </nc>
  </rcc>
  <rcc rId="4327" sId="1" quotePrefix="1">
    <nc r="P318" t="inlineStr">
      <is>
        <t>NGUYEN LY THINH QUANG (RBVH/EAS12)</t>
      </is>
    </nc>
  </rcc>
</revisions>
</file>

<file path=xl/revisions/revisionLog2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28" sId="1" xfDxf="1" dxf="1">
    <nc r="L319" t="inlineStr">
      <is>
        <t>BB99860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329" sId="1" xfDxf="1" dxf="1">
    <nc r="L320" t="inlineStr">
      <is>
        <t>None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L32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4330" sId="1">
    <nc r="L311" t="inlineStr">
      <is>
        <t>BB99860</t>
      </is>
    </nc>
  </rcc>
  <rcc rId="4331" sId="1">
    <nc r="L312" t="inlineStr">
      <is>
        <t>BB99860</t>
      </is>
    </nc>
  </rcc>
  <rcc rId="4332" sId="1">
    <nc r="L313" t="inlineStr">
      <is>
        <t>BB99860</t>
      </is>
    </nc>
  </rcc>
  <rcc rId="4333" sId="1">
    <nc r="L314" t="inlineStr">
      <is>
        <t>BB99860</t>
      </is>
    </nc>
  </rcc>
  <rcc rId="4334" sId="1">
    <nc r="L315" t="inlineStr">
      <is>
        <t>BB99860</t>
      </is>
    </nc>
  </rcc>
  <rcc rId="4335" sId="1">
    <nc r="L316" t="inlineStr">
      <is>
        <t>BB99860</t>
      </is>
    </nc>
  </rcc>
  <rcc rId="4336" sId="1">
    <nc r="L317" t="inlineStr">
      <is>
        <t>BB99860</t>
      </is>
    </nc>
  </rcc>
  <rcc rId="4337" sId="1">
    <nc r="L318" t="inlineStr">
      <is>
        <t>BB99860</t>
      </is>
    </nc>
  </rcc>
  <rcc rId="4338" sId="1">
    <nc r="L324" t="inlineStr">
      <is>
        <t>BB81262/BB81708</t>
      </is>
    </nc>
  </rcc>
  <rcc rId="4339" sId="1">
    <nc r="L321" t="inlineStr">
      <is>
        <t>None</t>
      </is>
    </nc>
  </rcc>
  <rcc rId="4340" sId="1">
    <nc r="L322" t="inlineStr">
      <is>
        <t>None</t>
      </is>
    </nc>
  </rcc>
  <rcc rId="4341" sId="1">
    <nc r="L323" t="inlineStr">
      <is>
        <t>None</t>
      </is>
    </nc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44" sId="1" xfDxf="1" dxf="1" numFmtId="19">
    <nc r="AD319">
      <v>44014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345" sId="1" xfDxf="1" dxf="1" numFmtId="19">
    <nc r="AD320">
      <v>44020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346" sId="1" numFmtId="19">
    <nc r="AD311">
      <v>44014</v>
    </nc>
  </rcc>
  <rcc rId="4347" sId="1" numFmtId="19">
    <nc r="AD312">
      <v>44014</v>
    </nc>
  </rcc>
  <rcc rId="4348" sId="1" numFmtId="19">
    <nc r="AD313">
      <v>44014</v>
    </nc>
  </rcc>
  <rcc rId="4349" sId="1" numFmtId="19">
    <nc r="AD314">
      <v>44014</v>
    </nc>
  </rcc>
  <rcc rId="4350" sId="1" numFmtId="19">
    <nc r="AD315">
      <v>44014</v>
    </nc>
  </rcc>
  <rcc rId="4351" sId="1" numFmtId="19">
    <nc r="AD316">
      <v>44014</v>
    </nc>
  </rcc>
  <rcc rId="4352" sId="1" numFmtId="19">
    <nc r="AD317">
      <v>44014</v>
    </nc>
  </rcc>
  <rcc rId="4353" sId="1" numFmtId="19">
    <nc r="AD318">
      <v>44014</v>
    </nc>
  </rcc>
  <rcc rId="4354" sId="1" numFmtId="19">
    <nc r="AD321">
      <v>44020</v>
    </nc>
  </rcc>
  <rcc rId="4355" sId="1" numFmtId="19">
    <nc r="AD322">
      <v>44020</v>
    </nc>
  </rcc>
  <rcc rId="4356" sId="1" numFmtId="19">
    <nc r="AD323">
      <v>44020</v>
    </nc>
  </rcc>
  <rcc rId="4357" sId="1" numFmtId="19">
    <nc r="AD324">
      <v>44020</v>
    </nc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60" sId="1">
    <oc r="S281" t="inlineStr">
      <is>
        <t>loc.do-phu</t>
      </is>
    </oc>
    <nc r="S281" t="inlineStr">
      <is>
        <t>thanh.nguyen-kim</t>
      </is>
    </nc>
  </rcc>
  <rcv guid="{C94451EF-7A3E-4D72-B5A4-3D1B193192CC}" action="delete"/>
  <rdn rId="0" localSheetId="1" customView="1" name="Z_C94451EF_7A3E_4D72_B5A4_3D1B193192CC_.wvu.FilterData" hidden="1" oldHidden="1">
    <formula>Merged_COEM!$B$59:$AN$335</formula>
    <oldFormula>Merged_COEM!$B$59:$AN$335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2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D311:AD318">
    <dxf>
      <fill>
        <patternFill patternType="solid">
          <bgColor rgb="FFFF0000"/>
        </patternFill>
      </fill>
    </dxf>
  </rfmt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D319">
    <dxf>
      <fill>
        <patternFill patternType="solid">
          <bgColor rgb="FFFF0000"/>
        </patternFill>
      </fill>
    </dxf>
  </rfmt>
</revisions>
</file>

<file path=xl/revisions/revisionLog2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L279">
    <dxf>
      <alignment wrapText="0" readingOrder="0"/>
    </dxf>
  </rfmt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69" sId="2">
    <nc r="X162">
      <f>W162</f>
    </nc>
  </rcc>
  <rcc rId="4370" sId="2">
    <nc r="Z162">
      <v>3</v>
    </nc>
  </rcc>
  <rcc rId="4371" sId="2">
    <nc r="AA162" t="inlineStr">
      <is>
        <t>Ready for review</t>
      </is>
    </nc>
  </rcc>
  <rcc rId="4372" sId="2" numFmtId="19">
    <nc r="AE162">
      <v>44012</v>
    </nc>
  </rcc>
  <rcc rId="4373" sId="2" numFmtId="19">
    <nc r="AF162">
      <v>44012</v>
    </nc>
  </rcc>
  <rcc rId="4374" sId="2">
    <nc r="AG162" t="inlineStr">
      <is>
        <t>OK</t>
      </is>
    </nc>
  </rcc>
  <rcc rId="4375" sId="2" numFmtId="14">
    <nc r="AH162">
      <v>1</v>
    </nc>
  </rcc>
  <rcc rId="4376" sId="2" numFmtId="14">
    <nc r="AI162">
      <v>1</v>
    </nc>
  </rcc>
  <rcc rId="4377" sId="2" odxf="1" dxf="1" quotePrefix="1">
    <nc r="AJ162" t="inlineStr">
      <is>
        <t>-</t>
      </is>
    </nc>
    <odxf/>
    <ndxf/>
  </rcc>
  <rcc rId="4378" sId="2" quotePrefix="1">
    <nc r="AK162" t="inlineStr">
      <is>
        <t>None</t>
      </is>
    </nc>
  </rcc>
  <rcc rId="4379" sId="2" quotePrefix="1">
    <nc r="AL162" t="inlineStr">
      <is>
        <t>-</t>
      </is>
    </nc>
  </rcc>
  <rcc rId="4380" sId="2" odxf="1" dxf="1" quotePrefix="1">
    <nc r="AM162" t="inlineStr">
      <is>
        <t>-</t>
      </is>
    </nc>
    <odxf>
      <alignment horizontal="left" readingOrder="0"/>
    </odxf>
    <ndxf>
      <alignment horizontal="general" readingOrder="0"/>
    </ndxf>
  </rcc>
  <rcc rId="4381" sId="2" odxf="1" dxf="1" quotePrefix="1">
    <nc r="AN162" t="inlineStr">
      <is>
        <t>-</t>
      </is>
    </nc>
    <odxf>
      <alignment horizontal="left" readingOrder="0"/>
    </odxf>
    <ndxf>
      <alignment horizontal="general" readingOrder="0"/>
    </ndxf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84" sId="2">
    <oc r="AG159" t="inlineStr">
      <is>
        <t>NG</t>
      </is>
    </oc>
    <nc r="AG159" t="inlineStr">
      <is>
        <t>OK</t>
      </is>
    </nc>
  </rcc>
  <rcc rId="4385" sId="2">
    <oc r="AG160" t="inlineStr">
      <is>
        <t>NG</t>
      </is>
    </oc>
    <nc r="AG160" t="inlineStr">
      <is>
        <t>OK</t>
      </is>
    </nc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90" sId="1" odxf="1" dxf="1">
    <oc r="W281">
      <v>172</v>
    </oc>
    <nc r="W281">
      <v>145</v>
    </nc>
    <odxf>
      <fill>
        <patternFill patternType="solid">
          <bgColor rgb="FFFFFF00"/>
        </patternFill>
      </fill>
    </odxf>
    <ndxf>
      <fill>
        <patternFill patternType="none">
          <bgColor indexed="65"/>
        </patternFill>
      </fill>
    </ndxf>
  </rcc>
  <rcv guid="{C94451EF-7A3E-4D72-B5A4-3D1B193192CC}" action="delete"/>
  <rdn rId="0" localSheetId="1" customView="1" name="Z_C94451EF_7A3E_4D72_B5A4_3D1B193192CC_.wvu.FilterData" hidden="1" oldHidden="1">
    <formula>Merged_COEM!$B$59:$AN$335</formula>
    <oldFormula>Merged_COEM!$B$59:$AN$335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2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94451EF-7A3E-4D72-B5A4-3D1B193192CC}" action="delete"/>
  <rdn rId="0" localSheetId="1" customView="1" name="Z_C94451EF_7A3E_4D72_B5A4_3D1B193192CC_.wvu.FilterData" hidden="1" oldHidden="1">
    <formula>Merged_COEM!$B$59:$AN$335</formula>
    <oldFormula>Merged_COEM!$B$59:$AN$335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2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97" sId="2" numFmtId="19">
    <nc r="AE232">
      <v>44012</v>
    </nc>
  </rcc>
  <rcc rId="4398" sId="2" numFmtId="19">
    <nc r="AF232">
      <v>44012</v>
    </nc>
  </rcc>
  <rcc rId="4399" sId="2">
    <nc r="AG232" t="inlineStr">
      <is>
        <t>OK</t>
      </is>
    </nc>
  </rcc>
  <rcc rId="4400" sId="2" numFmtId="14">
    <nc r="AH232">
      <v>1</v>
    </nc>
  </rcc>
  <rcc rId="4401" sId="2" numFmtId="14">
    <nc r="AI232">
      <v>1</v>
    </nc>
  </rcc>
  <rcc rId="4402" sId="2" numFmtId="14">
    <nc r="AJ232">
      <v>1</v>
    </nc>
  </rcc>
  <rcc rId="4403" sId="2" quotePrefix="1">
    <nc r="AK232" t="inlineStr">
      <is>
        <t>None</t>
      </is>
    </nc>
  </rcc>
  <rcv guid="{A2E8CE38-D15E-4374-89B2-69D9421C4465}" action="delete"/>
  <rdn rId="0" localSheetId="1" customView="1" name="Z_A2E8CE38_D15E_4374_89B2_69D9421C4465_.wvu.FilterData" hidden="1" oldHidden="1">
    <formula>Merged_COEM!$B$59:$AN$335</formula>
    <oldFormula>Merged_COEM!$B$59:$AN$335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2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06" sId="2">
    <nc r="AA232" t="inlineStr">
      <is>
        <t>Ready for review</t>
      </is>
    </nc>
  </rcc>
  <rcc rId="4407" sId="2">
    <nc r="X232">
      <f>W232</f>
    </nc>
  </rcc>
  <rcv guid="{A2E8CE38-D15E-4374-89B2-69D9421C4465}" action="delete"/>
  <rdn rId="0" localSheetId="1" customView="1" name="Z_A2E8CE38_D15E_4374_89B2_69D9421C4465_.wvu.FilterData" hidden="1" oldHidden="1">
    <formula>Merged_COEM!$B$59:$AN$335</formula>
    <oldFormula>Merged_COEM!$B$59:$AN$335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2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10" sId="2">
    <nc r="X233">
      <f>W233</f>
    </nc>
  </rcc>
  <rcc rId="4411" sId="2">
    <nc r="AA233" t="inlineStr">
      <is>
        <t>Ready for review</t>
      </is>
    </nc>
  </rcc>
  <rcc rId="4412" sId="2" numFmtId="19">
    <nc r="AE233">
      <v>44012</v>
    </nc>
  </rcc>
  <rcc rId="4413" sId="2" numFmtId="19">
    <nc r="AF233">
      <v>44012</v>
    </nc>
  </rcc>
  <rcv guid="{A2E8CE38-D15E-4374-89B2-69D9421C4465}" action="delete"/>
  <rdn rId="0" localSheetId="1" customView="1" name="Z_A2E8CE38_D15E_4374_89B2_69D9421C4465_.wvu.FilterData" hidden="1" oldHidden="1">
    <formula>Merged_COEM!$B$59:$AN$335</formula>
    <oldFormula>Merged_COEM!$B$59:$AN$335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2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16" sId="2">
    <nc r="AG233" t="inlineStr">
      <is>
        <t>OK</t>
      </is>
    </nc>
  </rcc>
  <rcc rId="4417" sId="2" numFmtId="14">
    <nc r="AH233">
      <v>1</v>
    </nc>
  </rcc>
  <rcc rId="4418" sId="2" numFmtId="14">
    <nc r="AI233">
      <v>1</v>
    </nc>
  </rcc>
  <rcc rId="4419" sId="2" numFmtId="14">
    <nc r="AJ233">
      <v>1</v>
    </nc>
  </rcc>
  <rcc rId="4420" sId="2" quotePrefix="1">
    <nc r="AK233" t="inlineStr">
      <is>
        <t>None</t>
      </is>
    </nc>
  </rcc>
  <rcv guid="{A2E8CE38-D15E-4374-89B2-69D9421C4465}" action="delete"/>
  <rdn rId="0" localSheetId="1" customView="1" name="Z_A2E8CE38_D15E_4374_89B2_69D9421C4465_.wvu.FilterData" hidden="1" oldHidden="1">
    <formula>Merged_COEM!$B$59:$AN$335</formula>
    <oldFormula>Merged_COEM!$B$59:$AN$335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2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2E8CE38-D15E-4374-89B2-69D9421C4465}" action="delete"/>
  <rdn rId="0" localSheetId="1" customView="1" name="Z_A2E8CE38_D15E_4374_89B2_69D9421C4465_.wvu.FilterData" hidden="1" oldHidden="1">
    <formula>Merged_COEM!$B$59:$AN$335</formula>
    <oldFormula>Merged_COEM!$B$59:$AN$335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2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2E8CE38-D15E-4374-89B2-69D9421C4465}" action="delete"/>
  <rdn rId="0" localSheetId="1" customView="1" name="Z_A2E8CE38_D15E_4374_89B2_69D9421C4465_.wvu.FilterData" hidden="1" oldHidden="1">
    <formula>Merged_COEM!$B$59:$AN$335</formula>
    <oldFormula>Merged_COEM!$B$59:$AN$335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2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27" sId="2">
    <oc r="S247" t="inlineStr">
      <is>
        <t>hau.nguyen-tai</t>
      </is>
    </oc>
    <nc r="S247" t="inlineStr">
      <is>
        <t>khang.duong-chi</t>
      </is>
    </nc>
  </rcc>
  <rcc rId="4428" sId="2">
    <oc r="S245" t="inlineStr">
      <is>
        <t>hau.nguyen-tai</t>
      </is>
    </oc>
    <nc r="S245" t="inlineStr">
      <is>
        <t>khang.duong-chi</t>
      </is>
    </nc>
  </rcc>
  <rcc rId="4429" sId="2">
    <oc r="S237" t="inlineStr">
      <is>
        <t>khang.duong-chi</t>
      </is>
    </oc>
    <nc r="S237" t="inlineStr">
      <is>
        <t>hau.nguyen-tai</t>
      </is>
    </nc>
  </rcc>
  <rcv guid="{7ECC2B8E-6A82-42F5-8AB0-4A51C54EA5EC}" action="delete"/>
  <rdn rId="0" localSheetId="1" customView="1" name="Z_7ECC2B8E_6A82_42F5_8AB0_4A51C54EA5EC_.wvu.FilterData" hidden="1" oldHidden="1">
    <formula>Merged_COEM!$B$59:$AN$335</formula>
    <oldFormula>Merged_COEM!$B$59:$AN$335</oldFormula>
  </rdn>
  <rdn rId="0" localSheetId="2" customView="1" name="Z_7ECC2B8E_6A82_42F5_8AB0_4A51C54EA5EC_.wvu.FilterData" hidden="1" oldHidden="1">
    <formula>Merged_JOEM!$B$59:$AN$274</formula>
    <oldFormula>Merged_JOEM!$B$59:$AN$274</oldFormula>
  </rdn>
  <rcv guid="{7ECC2B8E-6A82-42F5-8AB0-4A51C54EA5EC}" action="add"/>
</revisions>
</file>

<file path=xl/revisions/revisionLog2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4432" sheetId="2" source="T285:AL287" destination="E281:W283" sourceSheetId="2"/>
  <rcc rId="4433" sId="2">
    <nc r="AG243" t="inlineStr">
      <is>
        <t>OK</t>
      </is>
    </nc>
  </rcc>
  <rcc rId="4434" sId="2" numFmtId="14">
    <nc r="AH243">
      <v>1</v>
    </nc>
  </rcc>
  <rcc rId="4435" sId="2" numFmtId="14">
    <nc r="AI243">
      <v>1</v>
    </nc>
  </rcc>
  <rcc rId="4436" sId="2" numFmtId="14">
    <nc r="AJ243">
      <v>1</v>
    </nc>
  </rcc>
  <rcc rId="4437" sId="2" quotePrefix="1">
    <nc r="AK243" t="inlineStr">
      <is>
        <t>None</t>
      </is>
    </nc>
  </rcc>
  <rcv guid="{7ECC2B8E-6A82-42F5-8AB0-4A51C54EA5EC}" action="delete"/>
  <rdn rId="0" localSheetId="1" customView="1" name="Z_7ECC2B8E_6A82_42F5_8AB0_4A51C54EA5EC_.wvu.FilterData" hidden="1" oldHidden="1">
    <formula>Merged_COEM!$B$59:$AN$335</formula>
    <oldFormula>Merged_COEM!$B$59:$AN$335</oldFormula>
  </rdn>
  <rdn rId="0" localSheetId="2" customView="1" name="Z_7ECC2B8E_6A82_42F5_8AB0_4A51C54EA5EC_.wvu.FilterData" hidden="1" oldHidden="1">
    <formula>Merged_JOEM!$B$59:$AN$274</formula>
    <oldFormula>Merged_JOEM!$B$59:$AN$274</oldFormula>
  </rdn>
  <rcv guid="{7ECC2B8E-6A82-42F5-8AB0-4A51C54EA5EC}" action="add"/>
</revisions>
</file>

<file path=xl/revisions/revisionLog2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40" sId="2" numFmtId="19">
    <nc r="AE234">
      <v>44012</v>
    </nc>
  </rcc>
  <rcc rId="4441" sId="2" numFmtId="19">
    <nc r="AF234">
      <v>44012</v>
    </nc>
  </rcc>
  <rcc rId="4442" sId="2" numFmtId="19">
    <nc r="AE235">
      <v>44012</v>
    </nc>
  </rcc>
  <rcc rId="4443" sId="2" numFmtId="19">
    <nc r="AF235">
      <v>44012</v>
    </nc>
  </rcc>
  <rcc rId="4444" sId="2" numFmtId="19">
    <nc r="AE239">
      <v>44012</v>
    </nc>
  </rcc>
  <rcc rId="4445" sId="2" numFmtId="19">
    <nc r="AF239">
      <v>44012</v>
    </nc>
  </rcc>
  <rcc rId="4446" sId="2" numFmtId="19">
    <nc r="AE240">
      <v>44012</v>
    </nc>
  </rcc>
  <rcc rId="4447" sId="2" numFmtId="19">
    <nc r="AF240">
      <v>44012</v>
    </nc>
  </rcc>
  <rcc rId="4448" sId="2" numFmtId="19">
    <nc r="AE241">
      <v>44012</v>
    </nc>
  </rcc>
  <rcc rId="4449" sId="2" numFmtId="19">
    <nc r="AF241">
      <v>44012</v>
    </nc>
  </rcc>
  <rcc rId="4450" sId="2" numFmtId="19">
    <nc r="AE242">
      <v>44012</v>
    </nc>
  </rcc>
  <rcc rId="4451" sId="2" numFmtId="19">
    <nc r="AF242">
      <v>44012</v>
    </nc>
  </rcc>
  <rcc rId="4452" sId="2" numFmtId="19">
    <nc r="AE243">
      <v>44012</v>
    </nc>
  </rcc>
  <rcc rId="4453" sId="2" numFmtId="19">
    <nc r="AF243">
      <v>44012</v>
    </nc>
  </rcc>
  <rcc rId="4454" sId="2">
    <nc r="X234">
      <f>W234</f>
    </nc>
  </rcc>
  <rcc rId="4455" sId="2">
    <nc r="X235">
      <f>W235</f>
    </nc>
  </rcc>
  <rcc rId="4456" sId="2">
    <nc r="X239">
      <f>W239</f>
    </nc>
  </rcc>
  <rcc rId="4457" sId="2">
    <nc r="X240">
      <f>W240</f>
    </nc>
  </rcc>
  <rcc rId="4458" sId="2">
    <nc r="X241">
      <f>W241</f>
    </nc>
  </rcc>
  <rcc rId="4459" sId="2">
    <nc r="X242">
      <f>W242</f>
    </nc>
  </rcc>
  <rcc rId="4460" sId="2">
    <nc r="X243">
      <f>W243</f>
    </nc>
  </rcc>
  <rcc rId="4461" sId="2">
    <nc r="AA234" t="inlineStr">
      <is>
        <t>Ready for review</t>
      </is>
    </nc>
  </rcc>
  <rcc rId="4462" sId="2">
    <nc r="AA235" t="inlineStr">
      <is>
        <t>Ready for review</t>
      </is>
    </nc>
  </rcc>
  <rcc rId="4463" sId="2">
    <nc r="AA239" t="inlineStr">
      <is>
        <t>Ready for review</t>
      </is>
    </nc>
  </rcc>
  <rcc rId="4464" sId="2">
    <nc r="AA240" t="inlineStr">
      <is>
        <t>Ready for review</t>
      </is>
    </nc>
  </rcc>
  <rcc rId="4465" sId="2">
    <nc r="AA241" t="inlineStr">
      <is>
        <t>Ready for review</t>
      </is>
    </nc>
  </rcc>
  <rcc rId="4466" sId="2">
    <nc r="AA242" t="inlineStr">
      <is>
        <t>Ready for review</t>
      </is>
    </nc>
  </rcc>
  <rcc rId="4467" sId="2">
    <nc r="AA243" t="inlineStr">
      <is>
        <t>Ready for review</t>
      </is>
    </nc>
  </rcc>
  <rcv guid="{7ECC2B8E-6A82-42F5-8AB0-4A51C54EA5EC}" action="delete"/>
  <rdn rId="0" localSheetId="1" customView="1" name="Z_7ECC2B8E_6A82_42F5_8AB0_4A51C54EA5EC_.wvu.FilterData" hidden="1" oldHidden="1">
    <formula>Merged_COEM!$B$59:$AN$335</formula>
    <oldFormula>Merged_COEM!$B$59:$AN$335</oldFormula>
  </rdn>
  <rdn rId="0" localSheetId="2" customView="1" name="Z_7ECC2B8E_6A82_42F5_8AB0_4A51C54EA5EC_.wvu.FilterData" hidden="1" oldHidden="1">
    <formula>Merged_JOEM!$B$59:$AN$274</formula>
    <oldFormula>Merged_JOEM!$B$59:$AN$274</oldFormula>
  </rdn>
  <rcv guid="{7ECC2B8E-6A82-42F5-8AB0-4A51C54EA5EC}" action="add"/>
</revisions>
</file>

<file path=xl/revisions/revisionLog2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70" sId="2">
    <oc r="S236" t="inlineStr">
      <is>
        <t>khang.duong-chi</t>
      </is>
    </oc>
    <nc r="S236" t="inlineStr">
      <is>
        <t>hau.nguyen-tai</t>
      </is>
    </nc>
  </rcc>
  <rcc rId="4471" sId="2">
    <oc r="S238" t="inlineStr">
      <is>
        <t>khang.duong-chi</t>
      </is>
    </oc>
    <nc r="S238" t="inlineStr">
      <is>
        <t>hau.nguyen-tai</t>
      </is>
    </nc>
  </rcc>
  <rcc rId="4472" sId="2">
    <oc r="S246" t="inlineStr">
      <is>
        <t>hau.nguyen-tai</t>
      </is>
    </oc>
    <nc r="S246" t="inlineStr">
      <is>
        <t>khang.duong-chi</t>
      </is>
    </nc>
  </rcc>
  <rcv guid="{7ECC2B8E-6A82-42F5-8AB0-4A51C54EA5EC}" action="delete"/>
  <rdn rId="0" localSheetId="1" customView="1" name="Z_7ECC2B8E_6A82_42F5_8AB0_4A51C54EA5EC_.wvu.FilterData" hidden="1" oldHidden="1">
    <formula>Merged_COEM!$B$59:$AN$335</formula>
    <oldFormula>Merged_COEM!$B$59:$AN$335</oldFormula>
  </rdn>
  <rdn rId="0" localSheetId="2" customView="1" name="Z_7ECC2B8E_6A82_42F5_8AB0_4A51C54EA5EC_.wvu.FilterData" hidden="1" oldHidden="1">
    <formula>Merged_JOEM!$B$59:$AN$274</formula>
    <oldFormula>Merged_JOEM!$B$59:$AN$274</oldFormula>
  </rdn>
  <rcv guid="{7ECC2B8E-6A82-42F5-8AB0-4A51C54EA5EC}" action="add"/>
</revisions>
</file>

<file path=xl/revisions/revisionLog2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2E8CE38-D15E-4374-89B2-69D9421C4465}" action="delete"/>
  <rdn rId="0" localSheetId="1" customView="1" name="Z_A2E8CE38_D15E_4374_89B2_69D9421C4465_.wvu.FilterData" hidden="1" oldHidden="1">
    <formula>Merged_COEM!$B$59:$AN$335</formula>
    <oldFormula>Merged_COEM!$B$59:$AN$335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2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77" sId="1">
    <nc r="S311" t="inlineStr">
      <is>
        <t>chung.ly</t>
      </is>
    </nc>
  </rcc>
  <rcc rId="4478" sId="1">
    <nc r="S312" t="inlineStr">
      <is>
        <t>chung.ly</t>
      </is>
    </nc>
  </rcc>
  <rcc rId="4479" sId="1">
    <nc r="S313" t="inlineStr">
      <is>
        <t>chung.ly</t>
      </is>
    </nc>
  </rcc>
  <rcc rId="4480" sId="1">
    <nc r="S314" t="inlineStr">
      <is>
        <t>chung.ly</t>
      </is>
    </nc>
  </rcc>
  <rcc rId="4481" sId="1">
    <nc r="S315" t="inlineStr">
      <is>
        <t>thanh.nguyen-kim</t>
      </is>
    </nc>
  </rcc>
  <rcc rId="4482" sId="1">
    <nc r="S316" t="inlineStr">
      <is>
        <t>thanh.nguyen-kim</t>
      </is>
    </nc>
  </rcc>
  <rcc rId="4483" sId="1">
    <nc r="S317" t="inlineStr">
      <is>
        <t>thanh.nguyen-kim</t>
      </is>
    </nc>
  </rcc>
  <rcc rId="4484" sId="1">
    <nc r="S318" t="inlineStr">
      <is>
        <t>thanh.nguyen-kim</t>
      </is>
    </nc>
  </rcc>
  <rcc rId="4485" sId="1">
    <nc r="S319" t="inlineStr">
      <is>
        <t>thanh.nguyen-kim</t>
      </is>
    </nc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92" sId="1">
    <oc r="S314" t="inlineStr">
      <is>
        <t>chung.ly</t>
      </is>
    </oc>
    <nc r="S314" t="inlineStr">
      <is>
        <t>thanh.nguyen-kim</t>
      </is>
    </nc>
  </rcc>
  <rcc rId="4493" sId="1">
    <oc r="S317" t="inlineStr">
      <is>
        <t>thanh.nguyen-kim</t>
      </is>
    </oc>
    <nc r="S317" t="inlineStr">
      <is>
        <t>loc.do-phu</t>
      </is>
    </nc>
  </rcc>
  <rcc rId="4494" sId="1">
    <oc r="S318" t="inlineStr">
      <is>
        <t>thanh.nguyen-kim</t>
      </is>
    </oc>
    <nc r="S318" t="inlineStr">
      <is>
        <t>loc.do-phu</t>
      </is>
    </nc>
  </rcc>
  <rcc rId="4495" sId="1">
    <oc r="S319" t="inlineStr">
      <is>
        <t>thanh.nguyen-kim</t>
      </is>
    </oc>
    <nc r="S319" t="inlineStr">
      <is>
        <t>loc.do-phu</t>
      </is>
    </nc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2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02" sId="1">
    <nc r="S320" t="inlineStr">
      <is>
        <t>hieu.nguyen-trung</t>
      </is>
    </nc>
  </rcc>
  <rcc rId="4503" sId="1">
    <nc r="S321" t="inlineStr">
      <is>
        <t>hieu.nguyen-trung</t>
      </is>
    </nc>
  </rcc>
  <rcc rId="4504" sId="1">
    <nc r="S322" t="inlineStr">
      <is>
        <t>hieu.nguyen-trung</t>
      </is>
    </nc>
  </rcc>
  <rcc rId="4505" sId="1">
    <nc r="S323" t="inlineStr">
      <is>
        <t>hieu.nguyen-trung</t>
      </is>
    </nc>
  </rcc>
  <rcc rId="4506" sId="1">
    <nc r="S324" t="inlineStr">
      <is>
        <t>hieu.nguyen-trung</t>
      </is>
    </nc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D245:AD247">
    <dxf>
      <fill>
        <patternFill patternType="none">
          <bgColor auto="1"/>
        </patternFill>
      </fill>
    </dxf>
  </rfmt>
  <rfmt sheetId="1" sqref="AD251:AD252">
    <dxf>
      <fill>
        <patternFill patternType="none">
          <bgColor auto="1"/>
        </patternFill>
      </fill>
    </dxf>
  </rfmt>
  <rfmt sheetId="1" sqref="AD259:AD261">
    <dxf>
      <fill>
        <patternFill patternType="none">
          <bgColor auto="1"/>
        </patternFill>
      </fill>
    </dxf>
  </rfmt>
  <rfmt sheetId="1" sqref="AD255">
    <dxf>
      <fill>
        <patternFill patternType="none">
          <bgColor auto="1"/>
        </patternFill>
      </fill>
    </dxf>
  </rfmt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17" sId="1">
    <oc r="AA212" t="inlineStr">
      <is>
        <t>Ready for review</t>
      </is>
    </oc>
    <nc r="AA212" t="inlineStr">
      <is>
        <t>Ready for PLC</t>
      </is>
    </nc>
  </rcc>
  <rcc rId="4518" sId="1">
    <oc r="AA216" t="inlineStr">
      <is>
        <t>Ready for review</t>
      </is>
    </oc>
    <nc r="AA216" t="inlineStr">
      <is>
        <t>Ready for PLC</t>
      </is>
    </nc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21" sId="1">
    <oc r="AA60" t="inlineStr">
      <is>
        <t>Ready for PLC</t>
      </is>
    </oc>
    <nc r="AA60" t="inlineStr">
      <is>
        <t>Complete &amp; Closed</t>
      </is>
    </nc>
  </rcc>
  <rcc rId="4522" sId="1">
    <oc r="AA61" t="inlineStr">
      <is>
        <t>Ready for PLC</t>
      </is>
    </oc>
    <nc r="AA61" t="inlineStr">
      <is>
        <t>Complete &amp; Closed</t>
      </is>
    </nc>
  </rcc>
  <rcc rId="4523" sId="1">
    <oc r="AA62" t="inlineStr">
      <is>
        <t>Ready for PLC</t>
      </is>
    </oc>
    <nc r="AA62" t="inlineStr">
      <is>
        <t>Complete &amp; Closed</t>
      </is>
    </nc>
  </rcc>
  <rcc rId="4524" sId="1">
    <oc r="AA63" t="inlineStr">
      <is>
        <t>Ready for PLC</t>
      </is>
    </oc>
    <nc r="AA63" t="inlineStr">
      <is>
        <t>Complete &amp; Closed</t>
      </is>
    </nc>
  </rcc>
  <rcc rId="4525" sId="1" odxf="1" dxf="1">
    <oc r="AA67" t="inlineStr">
      <is>
        <t>Ready for PLC</t>
      </is>
    </oc>
    <nc r="AA67" t="inlineStr">
      <is>
        <t>Complete &amp; Closed</t>
      </is>
    </nc>
    <odxf/>
    <ndxf/>
  </rcc>
  <rcc rId="4526" sId="1" odxf="1" dxf="1">
    <oc r="AA68" t="inlineStr">
      <is>
        <t>Ready for PLC</t>
      </is>
    </oc>
    <nc r="AA68" t="inlineStr">
      <is>
        <t>Complete &amp; Closed</t>
      </is>
    </nc>
    <odxf/>
    <ndxf/>
  </rcc>
  <rcc rId="4527" sId="1" odxf="1" dxf="1">
    <oc r="AA69" t="inlineStr">
      <is>
        <t>Ready for PLC</t>
      </is>
    </oc>
    <nc r="AA69" t="inlineStr">
      <is>
        <t>Complete &amp; Closed</t>
      </is>
    </nc>
    <odxf/>
    <ndxf/>
  </rcc>
  <rcc rId="4528" sId="1" odxf="1" dxf="1">
    <oc r="AA70" t="inlineStr">
      <is>
        <t>Ready for PLC</t>
      </is>
    </oc>
    <nc r="AA70" t="inlineStr">
      <is>
        <t>Complete &amp; Closed</t>
      </is>
    </nc>
    <odxf/>
    <ndxf/>
  </rcc>
  <rcc rId="4529" sId="1" odxf="1" dxf="1">
    <oc r="AA71" t="inlineStr">
      <is>
        <t>Ready for PLC</t>
      </is>
    </oc>
    <nc r="AA71" t="inlineStr">
      <is>
        <t>Complete &amp; Closed</t>
      </is>
    </nc>
    <odxf/>
    <ndxf/>
  </rcc>
  <rcc rId="4530" sId="1" odxf="1" dxf="1">
    <oc r="AA72" t="inlineStr">
      <is>
        <t>Ready for PLC</t>
      </is>
    </oc>
    <nc r="AA72" t="inlineStr">
      <is>
        <t>Complete &amp; Closed</t>
      </is>
    </nc>
    <odxf/>
    <ndxf/>
  </rcc>
  <rcc rId="4531" sId="1" odxf="1" dxf="1">
    <oc r="AA73" t="inlineStr">
      <is>
        <t>Ready for PLC</t>
      </is>
    </oc>
    <nc r="AA73" t="inlineStr">
      <is>
        <t>Complete &amp; Closed</t>
      </is>
    </nc>
    <odxf/>
    <ndxf/>
  </rcc>
  <rcc rId="4532" sId="1">
    <oc r="AA74" t="inlineStr">
      <is>
        <t>Ready for PLC</t>
      </is>
    </oc>
    <nc r="AA74" t="inlineStr">
      <is>
        <t>Complete &amp; Closed</t>
      </is>
    </nc>
  </rcc>
  <rcc rId="4533" sId="1">
    <oc r="AA75" t="inlineStr">
      <is>
        <t>Ready for PLC</t>
      </is>
    </oc>
    <nc r="AA75" t="inlineStr">
      <is>
        <t>Complete &amp; Closed</t>
      </is>
    </nc>
  </rcc>
  <rcc rId="4534" sId="1">
    <oc r="AA76" t="inlineStr">
      <is>
        <t>Ready for PLC</t>
      </is>
    </oc>
    <nc r="AA76" t="inlineStr">
      <is>
        <t>Complete &amp; Closed</t>
      </is>
    </nc>
  </rcc>
  <rcc rId="4535" sId="1">
    <oc r="AA77" t="inlineStr">
      <is>
        <t>Ready for PLC</t>
      </is>
    </oc>
    <nc r="AA77" t="inlineStr">
      <is>
        <t>Complete &amp; Closed</t>
      </is>
    </nc>
  </rcc>
  <rcc rId="4536" sId="1">
    <oc r="AA79" t="inlineStr">
      <is>
        <t>Ready for PLC</t>
      </is>
    </oc>
    <nc r="AA79" t="inlineStr">
      <is>
        <t>Complete &amp; Closed</t>
      </is>
    </nc>
  </rcc>
  <rcc rId="4537" sId="1">
    <oc r="AA80" t="inlineStr">
      <is>
        <t>Ready for PLC</t>
      </is>
    </oc>
    <nc r="AA80" t="inlineStr">
      <is>
        <t>Complete &amp; Closed</t>
      </is>
    </nc>
  </rcc>
  <rcc rId="4538" sId="1">
    <oc r="AA81" t="inlineStr">
      <is>
        <t>Ready for PLC</t>
      </is>
    </oc>
    <nc r="AA81" t="inlineStr">
      <is>
        <t>Complete &amp; Closed</t>
      </is>
    </nc>
  </rcc>
  <rcc rId="4539" sId="1">
    <oc r="AA82" t="inlineStr">
      <is>
        <t>Ready for PLC</t>
      </is>
    </oc>
    <nc r="AA82" t="inlineStr">
      <is>
        <t>Complete &amp; Closed</t>
      </is>
    </nc>
  </rcc>
  <rcc rId="4540" sId="1">
    <oc r="AA83" t="inlineStr">
      <is>
        <t>Ready for PLC</t>
      </is>
    </oc>
    <nc r="AA83" t="inlineStr">
      <is>
        <t>Complete &amp; Closed</t>
      </is>
    </nc>
  </rcc>
  <rcc rId="4541" sId="1">
    <oc r="AA84" t="inlineStr">
      <is>
        <t>Ready for PLC</t>
      </is>
    </oc>
    <nc r="AA84" t="inlineStr">
      <is>
        <t>Complete &amp; Closed</t>
      </is>
    </nc>
  </rcc>
  <rcc rId="4542" sId="1">
    <oc r="AA85" t="inlineStr">
      <is>
        <t>Ready for PLC</t>
      </is>
    </oc>
    <nc r="AA85" t="inlineStr">
      <is>
        <t>Complete &amp; Closed</t>
      </is>
    </nc>
  </rcc>
  <rcc rId="4543" sId="1">
    <oc r="AA86" t="inlineStr">
      <is>
        <t>Ready for PLC</t>
      </is>
    </oc>
    <nc r="AA86" t="inlineStr">
      <is>
        <t>Complete &amp; Closed</t>
      </is>
    </nc>
  </rcc>
  <rcc rId="4544" sId="1">
    <oc r="AA87" t="inlineStr">
      <is>
        <t>Ready for PLC</t>
      </is>
    </oc>
    <nc r="AA87" t="inlineStr">
      <is>
        <t>Complete &amp; Closed</t>
      </is>
    </nc>
  </rcc>
  <rcc rId="4545" sId="1">
    <oc r="AA88" t="inlineStr">
      <is>
        <t>Ready for PLC</t>
      </is>
    </oc>
    <nc r="AA88" t="inlineStr">
      <is>
        <t>Complete &amp; Closed</t>
      </is>
    </nc>
  </rcc>
  <rcc rId="4546" sId="1">
    <oc r="AA89" t="inlineStr">
      <is>
        <t>Ready for PLC</t>
      </is>
    </oc>
    <nc r="AA89" t="inlineStr">
      <is>
        <t>Complete &amp; Closed</t>
      </is>
    </nc>
  </rcc>
  <rcc rId="4547" sId="1">
    <oc r="AA94" t="inlineStr">
      <is>
        <t>Ready for PLC</t>
      </is>
    </oc>
    <nc r="AA94" t="inlineStr">
      <is>
        <t>Complete &amp; Closed</t>
      </is>
    </nc>
  </rcc>
  <rcc rId="4548" sId="1">
    <oc r="AA95" t="inlineStr">
      <is>
        <t>Ready for PLC</t>
      </is>
    </oc>
    <nc r="AA95" t="inlineStr">
      <is>
        <t>Complete &amp; Closed</t>
      </is>
    </nc>
  </rcc>
  <rcc rId="4549" sId="1">
    <oc r="AA96" t="inlineStr">
      <is>
        <t>Ready for PLC</t>
      </is>
    </oc>
    <nc r="AA96" t="inlineStr">
      <is>
        <t>Complete &amp; Closed</t>
      </is>
    </nc>
  </rcc>
  <rcc rId="4550" sId="1">
    <oc r="AA97" t="inlineStr">
      <is>
        <t>Ready for PLC</t>
      </is>
    </oc>
    <nc r="AA97" t="inlineStr">
      <is>
        <t>Complete &amp; Closed</t>
      </is>
    </nc>
  </rcc>
  <rcc rId="4551" sId="1">
    <oc r="AA98" t="inlineStr">
      <is>
        <t>Ready for PLC</t>
      </is>
    </oc>
    <nc r="AA98" t="inlineStr">
      <is>
        <t>Complete &amp; Closed</t>
      </is>
    </nc>
  </rcc>
  <rcc rId="4552" sId="1" odxf="1" dxf="1">
    <oc r="AA99" t="inlineStr">
      <is>
        <t>Ready for PLC</t>
      </is>
    </oc>
    <nc r="AA99" t="inlineStr">
      <is>
        <t>Complete &amp; Closed</t>
      </is>
    </nc>
    <odxf/>
    <ndxf/>
  </rcc>
  <rcc rId="4553" sId="1" odxf="1" dxf="1">
    <oc r="AA100" t="inlineStr">
      <is>
        <t>Ready for PLC</t>
      </is>
    </oc>
    <nc r="AA100" t="inlineStr">
      <is>
        <t>Complete &amp; Closed</t>
      </is>
    </nc>
    <odxf/>
    <ndxf/>
  </rcc>
  <rcc rId="4554" sId="1" odxf="1" dxf="1">
    <oc r="AA101" t="inlineStr">
      <is>
        <t>Ready for PLC</t>
      </is>
    </oc>
    <nc r="AA101" t="inlineStr">
      <is>
        <t>Complete &amp; Closed</t>
      </is>
    </nc>
    <odxf/>
    <ndxf/>
  </rcc>
  <rcc rId="4555" sId="1" odxf="1" dxf="1">
    <oc r="AA102" t="inlineStr">
      <is>
        <t>Ready for PLC</t>
      </is>
    </oc>
    <nc r="AA102" t="inlineStr">
      <is>
        <t>Complete &amp; Closed</t>
      </is>
    </nc>
    <odxf/>
    <ndxf/>
  </rcc>
  <rcc rId="4556" sId="1">
    <oc r="AA104" t="inlineStr">
      <is>
        <t>Ready for PLC</t>
      </is>
    </oc>
    <nc r="AA104" t="inlineStr">
      <is>
        <t>Complete &amp; Closed</t>
      </is>
    </nc>
  </rcc>
  <rcc rId="4557" sId="1">
    <oc r="AA106" t="inlineStr">
      <is>
        <t>Ready for PLC</t>
      </is>
    </oc>
    <nc r="AA106" t="inlineStr">
      <is>
        <t>Complete &amp; Closed</t>
      </is>
    </nc>
  </rcc>
  <rcc rId="4558" sId="1">
    <oc r="AA107" t="inlineStr">
      <is>
        <t>Ready for PLC</t>
      </is>
    </oc>
    <nc r="AA107" t="inlineStr">
      <is>
        <t>Complete &amp; Closed</t>
      </is>
    </nc>
  </rcc>
  <rcc rId="4559" sId="1">
    <oc r="AA108" t="inlineStr">
      <is>
        <t>Ready for PLC</t>
      </is>
    </oc>
    <nc r="AA108" t="inlineStr">
      <is>
        <t>Complete &amp; Closed</t>
      </is>
    </nc>
  </rcc>
  <rcc rId="4560" sId="1">
    <oc r="AA109" t="inlineStr">
      <is>
        <t>Ready for PLC</t>
      </is>
    </oc>
    <nc r="AA109" t="inlineStr">
      <is>
        <t>Complete &amp; Closed</t>
      </is>
    </nc>
  </rcc>
  <rcc rId="4561" sId="1">
    <oc r="AA167" t="inlineStr">
      <is>
        <t>Ready for PLC</t>
      </is>
    </oc>
    <nc r="AA167" t="inlineStr">
      <is>
        <t>Complete &amp; Closed</t>
      </is>
    </nc>
  </rcc>
  <rcc rId="4562" sId="1">
    <oc r="AA168" t="inlineStr">
      <is>
        <t>Ready for PLC</t>
      </is>
    </oc>
    <nc r="AA168" t="inlineStr">
      <is>
        <t>Complete &amp; Closed</t>
      </is>
    </nc>
  </rcc>
  <rcc rId="4563" sId="1">
    <oc r="AA169" t="inlineStr">
      <is>
        <t>Ready for PLC</t>
      </is>
    </oc>
    <nc r="AA169" t="inlineStr">
      <is>
        <t>Complete &amp; Closed</t>
      </is>
    </nc>
  </rcc>
  <rcc rId="4564" sId="1">
    <oc r="AA170" t="inlineStr">
      <is>
        <t>Ready for PLC</t>
      </is>
    </oc>
    <nc r="AA170" t="inlineStr">
      <is>
        <t>Complete &amp; Closed</t>
      </is>
    </nc>
  </rcc>
  <rcc rId="4565" sId="1">
    <oc r="AA171" t="inlineStr">
      <is>
        <t>Ready for PLC</t>
      </is>
    </oc>
    <nc r="AA171" t="inlineStr">
      <is>
        <t>Complete &amp; Closed</t>
      </is>
    </nc>
  </rcc>
  <rcc rId="4566" sId="1">
    <oc r="AA172" t="inlineStr">
      <is>
        <t>Ready for PLC</t>
      </is>
    </oc>
    <nc r="AA172" t="inlineStr">
      <is>
        <t>Complete &amp; Closed</t>
      </is>
    </nc>
  </rcc>
  <rcc rId="4567" sId="1">
    <oc r="AA173" t="inlineStr">
      <is>
        <t>Ready for PLC</t>
      </is>
    </oc>
    <nc r="AA173" t="inlineStr">
      <is>
        <t>Complete &amp; Closed</t>
      </is>
    </nc>
  </rcc>
  <rcc rId="4568" sId="1">
    <oc r="AA174" t="inlineStr">
      <is>
        <t>Ready for PLC</t>
      </is>
    </oc>
    <nc r="AA174" t="inlineStr">
      <is>
        <t>Complete &amp; Closed</t>
      </is>
    </nc>
  </rcc>
  <rcc rId="4569" sId="1">
    <oc r="AA175" t="inlineStr">
      <is>
        <t>Ready for PLC</t>
      </is>
    </oc>
    <nc r="AA175" t="inlineStr">
      <is>
        <t>Complete &amp; Closed</t>
      </is>
    </nc>
  </rcc>
  <rcc rId="4570" sId="1">
    <oc r="AA176" t="inlineStr">
      <is>
        <t>Ready for PLC</t>
      </is>
    </oc>
    <nc r="AA176" t="inlineStr">
      <is>
        <t>Complete &amp; Closed</t>
      </is>
    </nc>
  </rcc>
  <rcc rId="4571" sId="1">
    <oc r="AA177" t="inlineStr">
      <is>
        <t>Ready for PLC</t>
      </is>
    </oc>
    <nc r="AA177" t="inlineStr">
      <is>
        <t>Complete &amp; Closed</t>
      </is>
    </nc>
  </rcc>
  <rcc rId="4572" sId="1">
    <oc r="AA178" t="inlineStr">
      <is>
        <t>Ready for PLC</t>
      </is>
    </oc>
    <nc r="AA178" t="inlineStr">
      <is>
        <t>Complete &amp; Closed</t>
      </is>
    </nc>
  </rcc>
  <rcc rId="4573" sId="1">
    <oc r="AA179" t="inlineStr">
      <is>
        <t>Ready for PLC</t>
      </is>
    </oc>
    <nc r="AA179" t="inlineStr">
      <is>
        <t>Complete &amp; Closed</t>
      </is>
    </nc>
  </rcc>
  <rcc rId="4574" sId="1">
    <oc r="AA180" t="inlineStr">
      <is>
        <t>Ready for PLC</t>
      </is>
    </oc>
    <nc r="AA180" t="inlineStr">
      <is>
        <t>Complete &amp; Closed</t>
      </is>
    </nc>
  </rcc>
  <rcc rId="4575" sId="1">
    <oc r="AA181" t="inlineStr">
      <is>
        <t>Ready for PLC</t>
      </is>
    </oc>
    <nc r="AA181" t="inlineStr">
      <is>
        <t>Complete &amp; Closed</t>
      </is>
    </nc>
  </rcc>
  <rcc rId="4576" sId="1">
    <oc r="AA182" t="inlineStr">
      <is>
        <t>Ready for PLC</t>
      </is>
    </oc>
    <nc r="AA182" t="inlineStr">
      <is>
        <t>Complete &amp; Closed</t>
      </is>
    </nc>
  </rcc>
  <rcc rId="4577" sId="1">
    <oc r="AA183" t="inlineStr">
      <is>
        <t>Ready for PLC</t>
      </is>
    </oc>
    <nc r="AA183" t="inlineStr">
      <is>
        <t>Complete &amp; Closed</t>
      </is>
    </nc>
  </rcc>
  <rcc rId="4578" sId="1">
    <oc r="AA184" t="inlineStr">
      <is>
        <t>Ready for PLC</t>
      </is>
    </oc>
    <nc r="AA184" t="inlineStr">
      <is>
        <t>Complete &amp; Closed</t>
      </is>
    </nc>
  </rcc>
  <rcc rId="4579" sId="1">
    <oc r="AA185" t="inlineStr">
      <is>
        <t>Ready for PLC</t>
      </is>
    </oc>
    <nc r="AA185" t="inlineStr">
      <is>
        <t>Complete &amp; Closed</t>
      </is>
    </nc>
  </rcc>
  <rcc rId="4580" sId="1">
    <oc r="AA186" t="inlineStr">
      <is>
        <t>Ready for PLC</t>
      </is>
    </oc>
    <nc r="AA186" t="inlineStr">
      <is>
        <t>Complete &amp; Closed</t>
      </is>
    </nc>
  </rcc>
  <rcc rId="4581" sId="1">
    <oc r="AA187" t="inlineStr">
      <is>
        <t>Ready for PLC</t>
      </is>
    </oc>
    <nc r="AA187" t="inlineStr">
      <is>
        <t>Complete &amp; Closed</t>
      </is>
    </nc>
  </rcc>
  <rcc rId="4582" sId="1">
    <oc r="AA188" t="inlineStr">
      <is>
        <t>Ready for PLC</t>
      </is>
    </oc>
    <nc r="AA188" t="inlineStr">
      <is>
        <t>Complete &amp; Closed</t>
      </is>
    </nc>
  </rcc>
  <rcc rId="4583" sId="1">
    <oc r="AA189" t="inlineStr">
      <is>
        <t>Ready for PLC</t>
      </is>
    </oc>
    <nc r="AA189" t="inlineStr">
      <is>
        <t>Complete &amp; Closed</t>
      </is>
    </nc>
  </rcc>
  <rcc rId="4584" sId="1">
    <oc r="AA190" t="inlineStr">
      <is>
        <t>Ready for PLC</t>
      </is>
    </oc>
    <nc r="AA190" t="inlineStr">
      <is>
        <t>Complete &amp; Closed</t>
      </is>
    </nc>
  </rcc>
  <rcc rId="4585" sId="1">
    <oc r="AA191" t="inlineStr">
      <is>
        <t>Ready for PLC</t>
      </is>
    </oc>
    <nc r="AA191" t="inlineStr">
      <is>
        <t>Complete &amp; Closed</t>
      </is>
    </nc>
  </rcc>
  <rcc rId="4586" sId="1">
    <oc r="AA192" t="inlineStr">
      <is>
        <t>Ready for PLC</t>
      </is>
    </oc>
    <nc r="AA192" t="inlineStr">
      <is>
        <t>Complete &amp; Closed</t>
      </is>
    </nc>
  </rcc>
  <rcc rId="4587" sId="1">
    <oc r="AA193" t="inlineStr">
      <is>
        <t>Ready for PLC</t>
      </is>
    </oc>
    <nc r="AA193" t="inlineStr">
      <is>
        <t>Complete &amp; Closed</t>
      </is>
    </nc>
  </rcc>
  <rcc rId="4588" sId="1">
    <oc r="AA194" t="inlineStr">
      <is>
        <t>Ready for PLC</t>
      </is>
    </oc>
    <nc r="AA194" t="inlineStr">
      <is>
        <t>Complete &amp; Closed</t>
      </is>
    </nc>
  </rcc>
  <rcc rId="4589" sId="1">
    <oc r="AA195" t="inlineStr">
      <is>
        <t>Ready for PLC</t>
      </is>
    </oc>
    <nc r="AA195" t="inlineStr">
      <is>
        <t>Complete &amp; Closed</t>
      </is>
    </nc>
  </rcc>
  <rcc rId="4590" sId="1">
    <oc r="AA196" t="inlineStr">
      <is>
        <t>Ready for PLC</t>
      </is>
    </oc>
    <nc r="AA196" t="inlineStr">
      <is>
        <t>Complete &amp; Closed</t>
      </is>
    </nc>
  </rcc>
  <rcc rId="4591" sId="1">
    <oc r="AA197" t="inlineStr">
      <is>
        <t>Ready for PLC</t>
      </is>
    </oc>
    <nc r="AA197" t="inlineStr">
      <is>
        <t>Complete &amp; Closed</t>
      </is>
    </nc>
  </rcc>
  <rcc rId="4592" sId="1">
    <oc r="AA198" t="inlineStr">
      <is>
        <t>Ready for PLC</t>
      </is>
    </oc>
    <nc r="AA198" t="inlineStr">
      <is>
        <t>Complete &amp; Closed</t>
      </is>
    </nc>
  </rcc>
  <rcc rId="4593" sId="1">
    <oc r="AA199" t="inlineStr">
      <is>
        <t>Ready for PLC</t>
      </is>
    </oc>
    <nc r="AA199" t="inlineStr">
      <is>
        <t>Complete &amp; Closed</t>
      </is>
    </nc>
  </rcc>
  <rcc rId="4594" sId="1">
    <oc r="AA200" t="inlineStr">
      <is>
        <t>Ready for PLC</t>
      </is>
    </oc>
    <nc r="AA200" t="inlineStr">
      <is>
        <t>Complete &amp; Closed</t>
      </is>
    </nc>
  </rcc>
  <rcc rId="4595" sId="1">
    <oc r="AA201" t="inlineStr">
      <is>
        <t>Ready for PLC</t>
      </is>
    </oc>
    <nc r="AA201" t="inlineStr">
      <is>
        <t>Complete &amp; Closed</t>
      </is>
    </nc>
  </rcc>
  <rcc rId="4596" sId="1">
    <oc r="AA202" t="inlineStr">
      <is>
        <t>Ready for PLC</t>
      </is>
    </oc>
    <nc r="AA202" t="inlineStr">
      <is>
        <t>Complete &amp; Closed</t>
      </is>
    </nc>
  </rcc>
  <rcc rId="4597" sId="1">
    <oc r="AA203" t="inlineStr">
      <is>
        <t>Ready for PLC</t>
      </is>
    </oc>
    <nc r="AA203" t="inlineStr">
      <is>
        <t>Complete &amp; Closed</t>
      </is>
    </nc>
  </rcc>
  <rcc rId="4598" sId="1">
    <oc r="AA204" t="inlineStr">
      <is>
        <t>Ready for PLC</t>
      </is>
    </oc>
    <nc r="AA204" t="inlineStr">
      <is>
        <t>Complete &amp; Closed</t>
      </is>
    </nc>
  </rcc>
  <rcc rId="4599" sId="1">
    <oc r="AA205" t="inlineStr">
      <is>
        <t>Ready for PLC</t>
      </is>
    </oc>
    <nc r="AA205" t="inlineStr">
      <is>
        <t>Complete &amp; Closed</t>
      </is>
    </nc>
  </rcc>
  <rcc rId="4600" sId="1">
    <oc r="AA206" t="inlineStr">
      <is>
        <t>Ready for PLC</t>
      </is>
    </oc>
    <nc r="AA206" t="inlineStr">
      <is>
        <t>Complete &amp; Closed</t>
      </is>
    </nc>
  </rcc>
  <rcc rId="4601" sId="1">
    <oc r="AA207" t="inlineStr">
      <is>
        <t>Ready for PLC</t>
      </is>
    </oc>
    <nc r="AA207" t="inlineStr">
      <is>
        <t>Complete &amp; Closed</t>
      </is>
    </nc>
  </rcc>
  <rcc rId="4602" sId="1">
    <oc r="AA208" t="inlineStr">
      <is>
        <t>Ready for PLC</t>
      </is>
    </oc>
    <nc r="AA208" t="inlineStr">
      <is>
        <t>Complete &amp; Closed</t>
      </is>
    </nc>
  </rcc>
  <rcc rId="4603" sId="1">
    <oc r="AA209" t="inlineStr">
      <is>
        <t>Ready for PLC</t>
      </is>
    </oc>
    <nc r="AA209" t="inlineStr">
      <is>
        <t>Complete &amp; Closed</t>
      </is>
    </nc>
  </rcc>
  <rcc rId="4604" sId="1">
    <oc r="AA210" t="inlineStr">
      <is>
        <t>Ready for PLC</t>
      </is>
    </oc>
    <nc r="AA210" t="inlineStr">
      <is>
        <t>Complete &amp; Closed</t>
      </is>
    </nc>
  </rcc>
  <rcc rId="4605" sId="1">
    <oc r="AA211" t="inlineStr">
      <is>
        <t>Ready for PLC</t>
      </is>
    </oc>
    <nc r="AA211" t="inlineStr">
      <is>
        <t>Complete &amp; Closed</t>
      </is>
    </nc>
  </rcc>
  <rcc rId="4606" sId="1">
    <oc r="AA212" t="inlineStr">
      <is>
        <t>Ready for PLC</t>
      </is>
    </oc>
    <nc r="AA212" t="inlineStr">
      <is>
        <t>Complete &amp; Closed</t>
      </is>
    </nc>
  </rcc>
  <rcc rId="4607" sId="1">
    <oc r="AA213" t="inlineStr">
      <is>
        <t>Ready for PLC</t>
      </is>
    </oc>
    <nc r="AA213" t="inlineStr">
      <is>
        <t>Complete &amp; Closed</t>
      </is>
    </nc>
  </rcc>
  <rcc rId="4608" sId="1">
    <oc r="AA214" t="inlineStr">
      <is>
        <t>Ready for PLC</t>
      </is>
    </oc>
    <nc r="AA214" t="inlineStr">
      <is>
        <t>Complete &amp; Closed</t>
      </is>
    </nc>
  </rcc>
  <rcc rId="4609" sId="1">
    <oc r="AA215" t="inlineStr">
      <is>
        <t>Ready for PLC</t>
      </is>
    </oc>
    <nc r="AA215" t="inlineStr">
      <is>
        <t>Complete &amp; Closed</t>
      </is>
    </nc>
  </rcc>
  <rcc rId="4610" sId="1">
    <oc r="AA216" t="inlineStr">
      <is>
        <t>Ready for PLC</t>
      </is>
    </oc>
    <nc r="AA216" t="inlineStr">
      <is>
        <t>Complete &amp; Closed</t>
      </is>
    </nc>
  </rcc>
  <rcc rId="4611" sId="1">
    <oc r="AA217" t="inlineStr">
      <is>
        <t>Ready for PLC</t>
      </is>
    </oc>
    <nc r="AA217" t="inlineStr">
      <is>
        <t>Complete &amp; Closed</t>
      </is>
    </nc>
  </rcc>
  <rcc rId="4612" sId="1">
    <oc r="AA218" t="inlineStr">
      <is>
        <t>Ready for PLC</t>
      </is>
    </oc>
    <nc r="AA218" t="inlineStr">
      <is>
        <t>Complete &amp; Closed</t>
      </is>
    </nc>
  </rcc>
  <rcc rId="4613" sId="1">
    <oc r="AA219" t="inlineStr">
      <is>
        <t>Ready for PLC</t>
      </is>
    </oc>
    <nc r="AA219" t="inlineStr">
      <is>
        <t>Complete &amp; Closed</t>
      </is>
    </nc>
  </rcc>
  <rcc rId="4614" sId="1">
    <oc r="AA220" t="inlineStr">
      <is>
        <t>Ready for PLC</t>
      </is>
    </oc>
    <nc r="AA220" t="inlineStr">
      <is>
        <t>Complete &amp; Closed</t>
      </is>
    </nc>
  </rcc>
  <rcc rId="4615" sId="1">
    <oc r="AA221" t="inlineStr">
      <is>
        <t>Ready for PLC</t>
      </is>
    </oc>
    <nc r="AA221" t="inlineStr">
      <is>
        <t>Complete &amp; Closed</t>
      </is>
    </nc>
  </rcc>
  <rcc rId="4616" sId="1">
    <oc r="AA223" t="inlineStr">
      <is>
        <t>Ready for PLC</t>
      </is>
    </oc>
    <nc r="AA223" t="inlineStr">
      <is>
        <t>Complete &amp; Closed</t>
      </is>
    </nc>
  </rcc>
  <rcc rId="4617" sId="1">
    <oc r="AA224" t="inlineStr">
      <is>
        <t>Ready for PLC</t>
      </is>
    </oc>
    <nc r="AA224" t="inlineStr">
      <is>
        <t>Complete &amp; Closed</t>
      </is>
    </nc>
  </rcc>
  <rcc rId="4618" sId="1">
    <oc r="AA225" t="inlineStr">
      <is>
        <t>Ready for PLC</t>
      </is>
    </oc>
    <nc r="AA225" t="inlineStr">
      <is>
        <t>Complete &amp; Closed</t>
      </is>
    </nc>
  </rcc>
  <rcc rId="4619" sId="1">
    <oc r="AA226" t="inlineStr">
      <is>
        <t>Ready for PLC</t>
      </is>
    </oc>
    <nc r="AA226" t="inlineStr">
      <is>
        <t>Complete &amp; Closed</t>
      </is>
    </nc>
  </rcc>
  <rcc rId="4620" sId="1">
    <oc r="AA227" t="inlineStr">
      <is>
        <t>Ready for PLC</t>
      </is>
    </oc>
    <nc r="AA227" t="inlineStr">
      <is>
        <t>Complete &amp; Closed</t>
      </is>
    </nc>
  </rcc>
  <rcc rId="4621" sId="1">
    <oc r="AA228" t="inlineStr">
      <is>
        <t>Ready for PLC</t>
      </is>
    </oc>
    <nc r="AA228" t="inlineStr">
      <is>
        <t>Complete &amp; Closed</t>
      </is>
    </nc>
  </rcc>
  <rcc rId="4622" sId="1">
    <oc r="AA229" t="inlineStr">
      <is>
        <t>Ready for PLC</t>
      </is>
    </oc>
    <nc r="AA229" t="inlineStr">
      <is>
        <t>Complete &amp; Closed</t>
      </is>
    </nc>
  </rcc>
  <rcc rId="4623" sId="1">
    <oc r="AA230" t="inlineStr">
      <is>
        <t>Ready for PLC</t>
      </is>
    </oc>
    <nc r="AA230" t="inlineStr">
      <is>
        <t>Complete &amp; Closed</t>
      </is>
    </nc>
  </rcc>
  <rcc rId="4624" sId="1">
    <oc r="AA231" t="inlineStr">
      <is>
        <t>Ready for PLC</t>
      </is>
    </oc>
    <nc r="AA231" t="inlineStr">
      <is>
        <t>Complete &amp; Closed</t>
      </is>
    </nc>
  </rcc>
  <rcc rId="4625" sId="1">
    <oc r="AA232" t="inlineStr">
      <is>
        <t>Ready for PLC</t>
      </is>
    </oc>
    <nc r="AA232" t="inlineStr">
      <is>
        <t>Complete &amp; Closed</t>
      </is>
    </nc>
  </rcc>
  <rcc rId="4626" sId="1">
    <oc r="AA233" t="inlineStr">
      <is>
        <t>Ready for PLC</t>
      </is>
    </oc>
    <nc r="AA233" t="inlineStr">
      <is>
        <t>Complete &amp; Closed</t>
      </is>
    </nc>
  </rcc>
  <rcc rId="4627" sId="1">
    <oc r="AA234" t="inlineStr">
      <is>
        <t>Ready for PLC</t>
      </is>
    </oc>
    <nc r="AA234" t="inlineStr">
      <is>
        <t>Complete &amp; Closed</t>
      </is>
    </nc>
  </rcc>
  <rcc rId="4628" sId="1">
    <oc r="AA235" t="inlineStr">
      <is>
        <t>Ready for PLC</t>
      </is>
    </oc>
    <nc r="AA235" t="inlineStr">
      <is>
        <t>Complete &amp; Closed</t>
      </is>
    </nc>
  </rcc>
  <rcc rId="4629" sId="1">
    <oc r="AA236" t="inlineStr">
      <is>
        <t>Ready for PLC</t>
      </is>
    </oc>
    <nc r="AA236" t="inlineStr">
      <is>
        <t>Complete &amp; Closed</t>
      </is>
    </nc>
  </rcc>
  <rcc rId="4630" sId="1">
    <oc r="AA237" t="inlineStr">
      <is>
        <t>Ready for PLC</t>
      </is>
    </oc>
    <nc r="AA237" t="inlineStr">
      <is>
        <t>Complete &amp; Closed</t>
      </is>
    </nc>
  </rcc>
  <rcc rId="4631" sId="1">
    <oc r="AA248" t="inlineStr">
      <is>
        <t>Ready for PLC</t>
      </is>
    </oc>
    <nc r="AA248" t="inlineStr">
      <is>
        <t>Complete &amp; Closed</t>
      </is>
    </nc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D304:AD307">
    <dxf>
      <fill>
        <patternFill patternType="solid">
          <bgColor rgb="FFFF0000"/>
        </patternFill>
      </fill>
    </dxf>
  </rfmt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58" sId="1" quotePrefix="1">
    <nc r="AL312" t="inlineStr">
      <is>
        <t>-</t>
      </is>
    </nc>
  </rcc>
  <rcc rId="4659" sId="1" quotePrefix="1">
    <nc r="AM312" t="inlineStr">
      <is>
        <t>-</t>
      </is>
    </nc>
  </rcc>
  <rcc rId="4660" sId="1" quotePrefix="1">
    <nc r="AL313" t="inlineStr">
      <is>
        <t>-</t>
      </is>
    </nc>
  </rcc>
  <rcc rId="4661" sId="1" quotePrefix="1">
    <nc r="AM313" t="inlineStr">
      <is>
        <t>-</t>
      </is>
    </nc>
  </rcc>
  <rcc rId="4662" sId="1" quotePrefix="1">
    <nc r="AL314" t="inlineStr">
      <is>
        <t>-</t>
      </is>
    </nc>
  </rcc>
  <rcc rId="4663" sId="1" quotePrefix="1">
    <nc r="AM314" t="inlineStr">
      <is>
        <t>-</t>
      </is>
    </nc>
  </rcc>
  <rcc rId="4664" sId="1" quotePrefix="1">
    <nc r="AL315" t="inlineStr">
      <is>
        <t>-</t>
      </is>
    </nc>
  </rcc>
  <rcc rId="4665" sId="1" quotePrefix="1">
    <nc r="AM315" t="inlineStr">
      <is>
        <t>-</t>
      </is>
    </nc>
  </rcc>
  <rcc rId="4666" sId="1" quotePrefix="1">
    <nc r="AL316" t="inlineStr">
      <is>
        <t>-</t>
      </is>
    </nc>
  </rcc>
  <rcc rId="4667" sId="1" quotePrefix="1">
    <nc r="AM316" t="inlineStr">
      <is>
        <t>-</t>
      </is>
    </nc>
  </rcc>
  <rcc rId="4668" sId="1" quotePrefix="1">
    <nc r="AL317" t="inlineStr">
      <is>
        <t>-</t>
      </is>
    </nc>
  </rcc>
  <rcc rId="4669" sId="1" quotePrefix="1">
    <nc r="AM317" t="inlineStr">
      <is>
        <t>-</t>
      </is>
    </nc>
  </rcc>
  <rcc rId="4670" sId="1" quotePrefix="1">
    <nc r="AL318" t="inlineStr">
      <is>
        <t>-</t>
      </is>
    </nc>
  </rcc>
  <rcc rId="4671" sId="1" quotePrefix="1">
    <nc r="AM318" t="inlineStr">
      <is>
        <t>-</t>
      </is>
    </nc>
  </rcc>
  <rcc rId="4672" sId="1" quotePrefix="1">
    <nc r="AL319" t="inlineStr">
      <is>
        <t>-</t>
      </is>
    </nc>
  </rcc>
  <rcc rId="4673" sId="1" quotePrefix="1">
    <nc r="AM319" t="inlineStr">
      <is>
        <t>-</t>
      </is>
    </nc>
  </rcc>
  <rcc rId="4674" sId="1" quotePrefix="1">
    <nc r="AL320" t="inlineStr">
      <is>
        <t>-</t>
      </is>
    </nc>
  </rcc>
  <rcc rId="4675" sId="1" quotePrefix="1">
    <nc r="AM320" t="inlineStr">
      <is>
        <t>-</t>
      </is>
    </nc>
  </rcc>
  <rcc rId="4676" sId="1" quotePrefix="1">
    <nc r="AL321" t="inlineStr">
      <is>
        <t>-</t>
      </is>
    </nc>
  </rcc>
  <rcc rId="4677" sId="1" quotePrefix="1">
    <nc r="AM321" t="inlineStr">
      <is>
        <t>-</t>
      </is>
    </nc>
  </rcc>
  <rcc rId="4678" sId="1" quotePrefix="1">
    <nc r="AL322" t="inlineStr">
      <is>
        <t>-</t>
      </is>
    </nc>
  </rcc>
  <rcc rId="4679" sId="1" quotePrefix="1">
    <nc r="AM322" t="inlineStr">
      <is>
        <t>-</t>
      </is>
    </nc>
  </rcc>
  <rcc rId="4680" sId="1" quotePrefix="1">
    <nc r="AL323" t="inlineStr">
      <is>
        <t>-</t>
      </is>
    </nc>
  </rcc>
  <rcc rId="4681" sId="1" quotePrefix="1">
    <nc r="AM323" t="inlineStr">
      <is>
        <t>-</t>
      </is>
    </nc>
  </rcc>
  <rcc rId="4682" sId="1" quotePrefix="1">
    <nc r="AL324" t="inlineStr">
      <is>
        <t>-</t>
      </is>
    </nc>
  </rcc>
  <rcc rId="4683" sId="1" quotePrefix="1">
    <nc r="AM324" t="inlineStr">
      <is>
        <t>-</t>
      </is>
    </nc>
  </rcc>
  <rcc rId="4684" sId="1" quotePrefix="1">
    <nc r="AL325" t="inlineStr">
      <is>
        <t>-</t>
      </is>
    </nc>
  </rcc>
  <rcc rId="4685" sId="1" quotePrefix="1">
    <nc r="AM325" t="inlineStr">
      <is>
        <t>-</t>
      </is>
    </nc>
  </rcc>
  <rcc rId="4686" sId="1" quotePrefix="1">
    <nc r="AL326" t="inlineStr">
      <is>
        <t>-</t>
      </is>
    </nc>
  </rcc>
  <rcc rId="4687" sId="1" quotePrefix="1">
    <nc r="AM326" t="inlineStr">
      <is>
        <t>-</t>
      </is>
    </nc>
  </rcc>
  <rcc rId="4688" sId="1" quotePrefix="1">
    <nc r="AL327" t="inlineStr">
      <is>
        <t>-</t>
      </is>
    </nc>
  </rcc>
  <rcc rId="4689" sId="1" quotePrefix="1">
    <nc r="AM327" t="inlineStr">
      <is>
        <t>-</t>
      </is>
    </nc>
  </rcc>
  <rcc rId="4690" sId="1" quotePrefix="1">
    <nc r="AL328" t="inlineStr">
      <is>
        <t>-</t>
      </is>
    </nc>
  </rcc>
  <rcc rId="4691" sId="1" quotePrefix="1">
    <nc r="AM328" t="inlineStr">
      <is>
        <t>-</t>
      </is>
    </nc>
  </rcc>
  <rcc rId="4692" sId="1" quotePrefix="1">
    <nc r="AL329" t="inlineStr">
      <is>
        <t>-</t>
      </is>
    </nc>
  </rcc>
  <rcc rId="4693" sId="1" quotePrefix="1">
    <nc r="AM329" t="inlineStr">
      <is>
        <t>-</t>
      </is>
    </nc>
  </rcc>
  <rcc rId="4694" sId="1" quotePrefix="1">
    <nc r="AN320" t="inlineStr">
      <is>
        <t>-</t>
      </is>
    </nc>
  </rcc>
  <rcc rId="4695" sId="1" quotePrefix="1">
    <nc r="AN321" t="inlineStr">
      <is>
        <t>-</t>
      </is>
    </nc>
  </rcc>
  <rcc rId="4696" sId="1" quotePrefix="1">
    <nc r="AN322" t="inlineStr">
      <is>
        <t>-</t>
      </is>
    </nc>
  </rcc>
  <rcc rId="4697" sId="1" quotePrefix="1">
    <nc r="AN323" t="inlineStr">
      <is>
        <t>-</t>
      </is>
    </nc>
  </rcc>
  <rcc rId="4698" sId="1" quotePrefix="1">
    <nc r="AN324" t="inlineStr">
      <is>
        <t>-</t>
      </is>
    </nc>
  </rcc>
  <rcc rId="4699" sId="1" quotePrefix="1">
    <nc r="AN325" t="inlineStr">
      <is>
        <t>-</t>
      </is>
    </nc>
  </rcc>
  <rcc rId="4700" sId="1" quotePrefix="1">
    <nc r="AN326" t="inlineStr">
      <is>
        <t>-</t>
      </is>
    </nc>
  </rcc>
  <rcc rId="4701" sId="1" quotePrefix="1">
    <nc r="AN327" t="inlineStr">
      <is>
        <t>-</t>
      </is>
    </nc>
  </rcc>
  <rcc rId="4702" sId="1" quotePrefix="1">
    <nc r="AN328" t="inlineStr">
      <is>
        <t>-</t>
      </is>
    </nc>
  </rcc>
  <rcc rId="4703" sId="1" quotePrefix="1">
    <nc r="AN329" t="inlineStr">
      <is>
        <t>-</t>
      </is>
    </nc>
  </rcc>
</revisions>
</file>

<file path=xl/revisions/revisionLog3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04" sId="2">
    <nc r="AA185" t="inlineStr">
      <is>
        <t>Ready for review</t>
      </is>
    </nc>
  </rcc>
  <rcc rId="4705" sId="2" numFmtId="19">
    <nc r="AE185">
      <v>44013</v>
    </nc>
  </rcc>
  <rcc rId="4706" sId="2" numFmtId="19">
    <nc r="AF185">
      <v>44014</v>
    </nc>
  </rcc>
  <rcc rId="4707" sId="2">
    <nc r="AG185" t="inlineStr">
      <is>
        <t>OK</t>
      </is>
    </nc>
  </rcc>
  <rcc rId="4708" sId="2" numFmtId="14">
    <nc r="AH185">
      <v>1</v>
    </nc>
  </rcc>
  <rcc rId="4709" sId="2" numFmtId="14">
    <nc r="AI185">
      <v>1</v>
    </nc>
  </rcc>
  <rcc rId="4710" sId="2" numFmtId="14">
    <nc r="AJ185">
      <v>1</v>
    </nc>
  </rcc>
  <rcc rId="4711" sId="2" quotePrefix="1">
    <nc r="AK185" t="inlineStr">
      <is>
        <t>None</t>
      </is>
    </nc>
  </rcc>
  <rcv guid="{D33AC7AF-C8AB-4CE9-94C7-9237011A5FC3}" action="delete"/>
  <rdn rId="0" localSheetId="1" customView="1" name="Z_D33AC7AF_C8AB_4CE9_94C7_9237011A5FC3_.wvu.FilterData" hidden="1" oldHidden="1">
    <formula>Merged_COEM!$B$59:$AN$335</formula>
    <oldFormula>Merged_COEM!$B$59:$AN$335</oldFormula>
  </rdn>
  <rdn rId="0" localSheetId="2" customView="1" name="Z_D33AC7AF_C8AB_4CE9_94C7_9237011A5FC3_.wvu.FilterData" hidden="1" oldHidden="1">
    <formula>Merged_JOEM!$B$59:$AN$274</formula>
    <oldFormula>Merged_JOEM!$B$59:$AN$274</oldFormula>
  </rdn>
  <rcv guid="{D33AC7AF-C8AB-4CE9-94C7-9237011A5FC3}" action="add"/>
</revisions>
</file>

<file path=xl/revisions/revisionLog3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14" sId="1">
    <nc r="K311" t="inlineStr">
      <is>
        <t>Test: Manual; Cmt: Manual</t>
      </is>
    </nc>
  </rcc>
  <rcc rId="4715" sId="1">
    <nc r="K312" t="inlineStr">
      <is>
        <t>Test: Manual; Cmt: Manual</t>
      </is>
    </nc>
  </rcc>
  <rcc rId="4716" sId="1">
    <nc r="K313" t="inlineStr">
      <is>
        <t>Test: Manual; Cmt: Manual</t>
      </is>
    </nc>
  </rcc>
  <rcc rId="4717" sId="1">
    <nc r="K314" t="inlineStr">
      <is>
        <t>Test: Manual; Cmt: Manual</t>
      </is>
    </nc>
  </rcc>
  <rcc rId="4718" sId="1">
    <nc r="K315" t="inlineStr">
      <is>
        <t>Test: Manual; Cmt: Manual</t>
      </is>
    </nc>
  </rcc>
  <rcc rId="4719" sId="1">
    <nc r="K316" t="inlineStr">
      <is>
        <t>Test: Manual; Cmt: Manual</t>
      </is>
    </nc>
  </rcc>
  <rcc rId="4720" sId="1">
    <nc r="K317" t="inlineStr">
      <is>
        <t>Test: Manual; Cmt: Manual</t>
      </is>
    </nc>
  </rcc>
  <rcc rId="4721" sId="1">
    <nc r="K318" t="inlineStr">
      <is>
        <t>Test: Manual; Cmt: Manual</t>
      </is>
    </nc>
  </rcc>
  <rcc rId="4722" sId="1">
    <nc r="K319" t="inlineStr">
      <is>
        <t>Test: Manual; Cmt: Manual</t>
      </is>
    </nc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33" sId="2">
    <nc r="AN163" t="inlineStr">
      <is>
        <t>Missing formular</t>
      </is>
    </nc>
  </rcc>
  <rfmt sheetId="2" sqref="I163">
    <dxf>
      <fill>
        <patternFill patternType="solid">
          <bgColor rgb="FFFF0000"/>
        </patternFill>
      </fill>
    </dxf>
  </rfmt>
  <rcc rId="4734" sId="2">
    <nc r="X164">
      <f>W164</f>
    </nc>
  </rcc>
  <rcc rId="4735" sId="2">
    <nc r="Z164">
      <v>1</v>
    </nc>
  </rcc>
  <rcc rId="4736" sId="2">
    <nc r="AA164" t="inlineStr">
      <is>
        <t>Ready for review</t>
      </is>
    </nc>
  </rcc>
  <rcc rId="4737" sId="2" numFmtId="19">
    <nc r="AE164">
      <v>44013</v>
    </nc>
  </rcc>
  <rcc rId="4738" sId="2" numFmtId="19">
    <nc r="AF164">
      <v>44013</v>
    </nc>
  </rcc>
  <rcc rId="4739" sId="2">
    <nc r="AG164" t="inlineStr">
      <is>
        <t>OK</t>
      </is>
    </nc>
  </rcc>
  <rcc rId="4740" sId="2" numFmtId="14">
    <nc r="AH164">
      <v>0.84599999999999997</v>
    </nc>
  </rcc>
  <rcc rId="4741" sId="2" numFmtId="14">
    <nc r="AI164">
      <v>0.84599999999999997</v>
    </nc>
  </rcc>
  <rcc rId="4742" sId="2" odxf="1" dxf="1" quotePrefix="1">
    <nc r="AJ164" t="inlineStr">
      <is>
        <t>-</t>
      </is>
    </nc>
    <odxf/>
    <ndxf/>
  </rcc>
  <rcc rId="4743" sId="2" quotePrefix="1">
    <nc r="AK164" t="inlineStr">
      <is>
        <t>None</t>
      </is>
    </nc>
  </rcc>
  <rcc rId="4744" sId="2" xfDxf="1" dxf="1" quotePrefix="1">
    <nc r="AL164" t="inlineStr">
      <is>
        <t>'-Param 1D can't cover full C0/C1</t>
      </is>
    </nc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47" sId="2" odxf="1" dxf="1" quotePrefix="1">
    <nc r="AM164" t="inlineStr">
      <is>
        <t>-</t>
      </is>
    </nc>
    <odxf>
      <alignment horizontal="left" readingOrder="0"/>
    </odxf>
    <ndxf>
      <alignment horizontal="general" readingOrder="0"/>
    </ndxf>
  </rcc>
  <rcc rId="4748" sId="2" odxf="1" dxf="1" quotePrefix="1">
    <nc r="AN164" t="inlineStr">
      <is>
        <t>-</t>
      </is>
    </nc>
    <odxf>
      <alignment horizontal="left" readingOrder="0"/>
    </odxf>
    <ndxf>
      <alignment horizontal="general" readingOrder="0"/>
    </ndxf>
  </rcc>
</revisions>
</file>

<file path=xl/revisions/revisionLog3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49" sId="2">
    <nc r="AA186" t="inlineStr">
      <is>
        <t>Ready for review</t>
      </is>
    </nc>
  </rcc>
  <rcc rId="4750" sId="2" numFmtId="19">
    <nc r="AE186">
      <v>44013</v>
    </nc>
  </rcc>
  <rcc rId="4751" sId="2" numFmtId="19">
    <nc r="AF186">
      <v>44014</v>
    </nc>
  </rcc>
  <rcc rId="4752" sId="2">
    <nc r="AG186" t="inlineStr">
      <is>
        <t>OK</t>
      </is>
    </nc>
  </rcc>
  <rcc rId="4753" sId="2" numFmtId="14">
    <nc r="AJ186">
      <v>1</v>
    </nc>
  </rcc>
  <rcc rId="4754" sId="2" quotePrefix="1">
    <nc r="AK186" t="inlineStr">
      <is>
        <t>None</t>
      </is>
    </nc>
  </rcc>
  <rcc rId="4755" sId="2" numFmtId="14">
    <nc r="AH186">
      <v>0.93500000000000005</v>
    </nc>
  </rcc>
  <rcc rId="4756" sId="2" numFmtId="14">
    <nc r="AI186">
      <v>0.93899999999999995</v>
    </nc>
  </rcc>
  <rcc rId="4757" sId="2" quotePrefix="1">
    <nc r="AL186" t="inlineStr">
      <is>
        <t>Param 1D can't cover full C0/C1</t>
      </is>
    </nc>
  </rcc>
  <rcv guid="{D33AC7AF-C8AB-4CE9-94C7-9237011A5FC3}" action="delete"/>
  <rdn rId="0" localSheetId="1" customView="1" name="Z_D33AC7AF_C8AB_4CE9_94C7_9237011A5FC3_.wvu.FilterData" hidden="1" oldHidden="1">
    <formula>Merged_COEM!$B$59:$AN$335</formula>
    <oldFormula>Merged_COEM!$B$59:$AN$335</oldFormula>
  </rdn>
  <rdn rId="0" localSheetId="2" customView="1" name="Z_D33AC7AF_C8AB_4CE9_94C7_9237011A5FC3_.wvu.FilterData" hidden="1" oldHidden="1">
    <formula>Merged_JOEM!$B$59:$AN$274</formula>
    <oldFormula>Merged_JOEM!$B$59:$AN$274</oldFormula>
  </rdn>
  <rcv guid="{D33AC7AF-C8AB-4CE9-94C7-9237011A5FC3}" action="add"/>
</revisions>
</file>

<file path=xl/revisions/revisionLog3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62" sId="2" quotePrefix="1">
    <oc r="AL164" t="inlineStr">
      <is>
        <t>'-Param 1D can't cover full C0/C1</t>
      </is>
    </oc>
    <nc r="AL164" t="inlineStr">
      <is>
        <t>-Param 1D can't cover full C0/C1</t>
      </is>
    </nc>
  </rcc>
  <rcc rId="4763" sId="2" quotePrefix="1">
    <nc r="AL163" t="inlineStr">
      <is>
        <t>-</t>
      </is>
    </nc>
  </rcc>
  <rcc rId="4764" sId="2" odxf="1" dxf="1" quotePrefix="1">
    <nc r="AM163" t="inlineStr">
      <is>
        <t>-</t>
      </is>
    </nc>
    <odxf>
      <alignment horizontal="left" readingOrder="0"/>
    </odxf>
    <ndxf>
      <alignment horizontal="general" readingOrder="0"/>
    </ndxf>
  </rcc>
  <rcc rId="4765" sId="2" odxf="1" dxf="1" quotePrefix="1">
    <oc r="AN163" t="inlineStr">
      <is>
        <t>Missing formular</t>
      </is>
    </oc>
    <nc r="AN163" t="inlineStr">
      <is>
        <t>-</t>
      </is>
    </nc>
    <odxf>
      <alignment horizontal="left" readingOrder="0"/>
    </odxf>
    <ndxf>
      <alignment horizontal="general" readingOrder="0"/>
    </ndxf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63">
    <dxf>
      <fill>
        <patternFill patternType="none">
          <bgColor auto="1"/>
        </patternFill>
      </fill>
    </dxf>
  </rfmt>
  <rcc rId="4768" sId="2">
    <nc r="AA163" t="inlineStr">
      <is>
        <t>Ongoing</t>
      </is>
    </nc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Merged_COEM!$A$59:$AN$335</formula>
    <oldFormula>Merged_COEM!$A$59:$AN$335</oldFormula>
  </rdn>
  <rdn rId="0" localSheetId="2" customView="1" name="Z_99BC1C51_34DC_4BF2_906C_1E31B6171D71_.wvu.FilterData" hidden="1" oldHidden="1">
    <formula>Merged_JOEM!$B$59:$AN$247</formula>
    <oldFormula>Merged_JOEM!$B$59:$AN$274</oldFormula>
  </rdn>
  <rcv guid="{99BC1C51-34DC-4BF2-906C-1E31B6171D71}" action="add"/>
</revisions>
</file>

<file path=xl/revisions/revisionLog3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73" sId="1">
    <nc r="X303">
      <f>W303</f>
    </nc>
  </rcc>
  <rcc rId="4774" sId="1">
    <nc r="Z303">
      <v>2.5</v>
    </nc>
  </rcc>
  <rcc rId="4775" sId="1">
    <nc r="AA303" t="inlineStr">
      <is>
        <t>Ready for review</t>
      </is>
    </nc>
  </rcc>
  <rcc rId="4776" sId="1" numFmtId="19">
    <nc r="AE303">
      <v>44012</v>
    </nc>
  </rcc>
  <rcc rId="4777" sId="1" numFmtId="19">
    <nc r="AF303">
      <v>44012</v>
    </nc>
  </rcc>
  <rcc rId="4778" sId="1">
    <nc r="AG303" t="inlineStr">
      <is>
        <t>NG</t>
      </is>
    </nc>
  </rcc>
  <rcc rId="4779" sId="1" numFmtId="14">
    <nc r="AH303">
      <v>1</v>
    </nc>
  </rcc>
  <rcc rId="4780" sId="1" numFmtId="14">
    <nc r="AI303">
      <v>1</v>
    </nc>
  </rcc>
  <rcc rId="4781" sId="1">
    <nc r="K303" t="inlineStr">
      <is>
        <t>Test: Manual; Cmt: Manual</t>
      </is>
    </nc>
  </rcc>
  <rcv guid="{99BC1C51-34DC-4BF2-906C-1E31B6171D71}" action="delete"/>
  <rdn rId="0" localSheetId="1" customView="1" name="Z_99BC1C51_34DC_4BF2_906C_1E31B6171D71_.wvu.FilterData" hidden="1" oldHidden="1">
    <formula>Merged_COEM!$A$59:$AN$335</formula>
    <oldFormula>Merged_COEM!$A$59:$AN$335</oldFormula>
  </rdn>
  <rdn rId="0" localSheetId="2" customView="1" name="Z_99BC1C51_34DC_4BF2_906C_1E31B6171D71_.wvu.FilterData" hidden="1" oldHidden="1">
    <formula>Merged_JOEM!$B$59:$AN$247</formula>
    <oldFormula>Merged_JOEM!$B$59:$AN$247</oldFormula>
  </rdn>
  <rcv guid="{99BC1C51-34DC-4BF2-906C-1E31B6171D71}" action="add"/>
</revisions>
</file>

<file path=xl/revisions/revisionLog3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84" sId="1" numFmtId="14">
    <nc r="AJ303">
      <v>0.77300000000000002</v>
    </nc>
  </rcc>
  <rcc rId="4785" sId="1">
    <nc r="AK303" t="inlineStr">
      <is>
        <t>OPL</t>
      </is>
    </nc>
  </rcc>
  <rcc rId="4786" sId="1" quotePrefix="1">
    <oc r="AL303" t="inlineStr">
      <is>
        <t>-</t>
      </is>
    </oc>
    <nc r="AL303" t="inlineStr">
      <is>
        <t>-Can’t cover full MCDC at line#5, line#14 because variable ActuatorStateLeft can’t take 2 different values at the same time.</t>
      </is>
    </nc>
  </rcc>
  <rcc rId="4787" sId="1" quotePrefix="1">
    <oc r="AN303" t="inlineStr">
      <is>
        <t>-</t>
      </is>
    </oc>
    <nc r="AN303" t="inlineStr">
      <is>
        <t>-Owner confirm this code can passed</t>
      </is>
    </nc>
  </rcc>
  <rcv guid="{99BC1C51-34DC-4BF2-906C-1E31B6171D71}" action="delete"/>
  <rdn rId="0" localSheetId="1" customView="1" name="Z_99BC1C51_34DC_4BF2_906C_1E31B6171D71_.wvu.FilterData" hidden="1" oldHidden="1">
    <formula>Merged_COEM!$A$59:$AN$335</formula>
    <oldFormula>Merged_COEM!$A$59:$AN$335</oldFormula>
  </rdn>
  <rdn rId="0" localSheetId="2" customView="1" name="Z_99BC1C51_34DC_4BF2_906C_1E31B6171D71_.wvu.FilterData" hidden="1" oldHidden="1">
    <formula>Merged_JOEM!$B$59:$AN$247</formula>
    <oldFormula>Merged_JOEM!$B$59:$AN$247</oldFormula>
  </rdn>
  <rcv guid="{99BC1C51-34DC-4BF2-906C-1E31B6171D71}" action="add"/>
</revisions>
</file>

<file path=xl/revisions/revisionLog3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90" sId="2">
    <nc r="AA187" t="inlineStr">
      <is>
        <t>Ready for review</t>
      </is>
    </nc>
  </rcc>
  <rcc rId="4791" sId="2" numFmtId="19">
    <nc r="AE187">
      <v>44013</v>
    </nc>
  </rcc>
  <rcc rId="4792" sId="2" numFmtId="19">
    <nc r="AF187">
      <v>44014</v>
    </nc>
  </rcc>
  <rcc rId="4793" sId="2">
    <nc r="AG187" t="inlineStr">
      <is>
        <t>OK</t>
      </is>
    </nc>
  </rcc>
  <rcc rId="4794" sId="2" numFmtId="14">
    <nc r="AJ187">
      <v>1</v>
    </nc>
  </rcc>
  <rcc rId="4795" sId="2" quotePrefix="1">
    <nc r="AK187" t="inlineStr">
      <is>
        <t>None</t>
      </is>
    </nc>
  </rcc>
  <rcc rId="4796" sId="2" numFmtId="14">
    <nc r="AH187">
      <v>1</v>
    </nc>
  </rcc>
  <rcc rId="4797" sId="2" numFmtId="14">
    <nc r="AI187">
      <v>1</v>
    </nc>
  </rcc>
  <rcv guid="{D33AC7AF-C8AB-4CE9-94C7-9237011A5FC3}" action="delete"/>
  <rdn rId="0" localSheetId="1" customView="1" name="Z_D33AC7AF_C8AB_4CE9_94C7_9237011A5FC3_.wvu.FilterData" hidden="1" oldHidden="1">
    <formula>Merged_COEM!$B$59:$AN$335</formula>
    <oldFormula>Merged_COEM!$B$59:$AN$335</oldFormula>
  </rdn>
  <rdn rId="0" localSheetId="2" customView="1" name="Z_D33AC7AF_C8AB_4CE9_94C7_9237011A5FC3_.wvu.FilterData" hidden="1" oldHidden="1">
    <formula>Merged_JOEM!$B$59:$AN$274</formula>
    <oldFormula>Merged_JOEM!$B$59:$AN$274</oldFormula>
  </rdn>
  <rcv guid="{D33AC7AF-C8AB-4CE9-94C7-9237011A5FC3}" action="add"/>
</revisions>
</file>

<file path=xl/revisions/revisionLog3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02" sId="1" quotePrefix="1">
    <oc r="F284" t="inlineStr">
      <is>
        <t>FAW_E115_iBGen2_Int/iBoosterGen2/rba/Bldr/bldr/src/rba_Bldr_main.c</t>
      </is>
    </oc>
    <nc r="F284" t="inlineStr">
      <is>
        <t>FAW_E115_iBGen2_Int\iBoosterGen2\rba\Bldr\bldr\src\rba_Bldr_main.c</t>
      </is>
    </nc>
  </rcc>
  <rcc rId="4803" sId="1" quotePrefix="1">
    <oc r="F285" t="inlineStr">
      <is>
        <t>FAW_E115_iBGen2_Int/iBoosterGen2/rba/Bldr/bmgr/src/rba_Bmgr_main.c</t>
      </is>
    </oc>
    <nc r="F285" t="inlineStr">
      <is>
        <t>FAW_E115_iBGen2_Int\iBoosterGen2\rba\Bldr\bmgr\src\rba_Bmgr_main.c</t>
      </is>
    </nc>
  </rcc>
  <rcc rId="4804" sId="1" quotePrefix="1">
    <oc r="F287" t="inlineStr">
      <is>
        <t>FAW_E115_iBGen2_Int/iBoosterGen2/rba/Bldr/comps/ApplicationLayer/rba_BldrHsm/src/rba_BldrHsm_Hash.c</t>
      </is>
    </oc>
    <nc r="F287" t="inlineStr">
      <is>
        <t>FAW_E115_iBGen2_Int\iBoosterGen2\rba\Bldr\comps\ApplicationLayer\rba_BldrHsm\src\rba_BldrHsm_Hash.c</t>
      </is>
    </nc>
  </rcc>
  <rcc rId="4805" sId="1" quotePrefix="1">
    <oc r="F288" t="inlineStr">
      <is>
        <t>FAW_E115_iBGen2_Int/iBoosterGen2/rba/Bldr/comps/ApplicationLayer/rba_BldrHsm/src/rba_BldrHsm_Keys.c</t>
      </is>
    </oc>
    <nc r="F288" t="inlineStr">
      <is>
        <t>FAW_E115_iBGen2_Int\iBoosterGen2\rba\Bldr\comps\ApplicationLayer\rba_BldrHsm\src\rba_BldrHsm_Keys.c</t>
      </is>
    </nc>
  </rcc>
  <rcc rId="4806" sId="1" quotePrefix="1">
    <oc r="F289" t="inlineStr">
      <is>
        <t>FAW_E115_iBGen2_Int/iBoosterGen2/rba/Bldr/comps/ApplicationLayer/rba_BldrHsm/src/rba_BldrHsm_Protections.c</t>
      </is>
    </oc>
    <nc r="F289" t="inlineStr">
      <is>
        <t>FAW_E115_iBGen2_Int\iBoosterGen2\rba\Bldr\comps\ApplicationLayer\rba_BldrHsm\src\rba_BldrHsm_Protections.c</t>
      </is>
    </nc>
  </rcc>
  <rcc rId="4807" sId="1" quotePrefix="1">
    <oc r="F290" t="inlineStr">
      <is>
        <t>FAW_E115_iBGen2_Int/iBoosterGen2/rba/Bldr/comps/ApplicationLayer/rba_BldrHsm/src/rba_BldrHsm_Rng.c</t>
      </is>
    </oc>
    <nc r="F290" t="inlineStr">
      <is>
        <t>FAW_E115_iBGen2_Int\iBoosterGen2\rba\Bldr\comps\ApplicationLayer\rba_BldrHsm\src\rba_BldrHsm_Rng.c</t>
      </is>
    </nc>
  </rcc>
  <rcc rId="4808" sId="1" quotePrefix="1">
    <oc r="F291" t="inlineStr">
      <is>
        <t>FAW_E115_iBGen2_Int/iBoosterGen2/rba/Bldr/comps/ApplicationLayer/rba_BldrHsm/src/rba_BldrHsm_SecFlash.c</t>
      </is>
    </oc>
    <nc r="F291" t="inlineStr">
      <is>
        <t>FAW_E115_iBGen2_Int\iBoosterGen2\rba\Bldr\comps\ApplicationLayer\rba_BldrHsm\src\rba_BldrHsm_SecFlash.c</t>
      </is>
    </nc>
  </rcc>
  <rcc rId="4809" sId="1" quotePrefix="1">
    <oc r="F292" t="inlineStr">
      <is>
        <t>FAW_E115_iBGen2_Int/iBoosterGen2/rba/Bldr/comps/ApplicationLayer/rba_BldrHsm/src/rba_BldrHsm_Session.c</t>
      </is>
    </oc>
    <nc r="F292" t="inlineStr">
      <is>
        <t>FAW_E115_iBGen2_Int\iBoosterGen2\rba\Bldr\comps\ApplicationLayer\rba_BldrHsm\src\rba_BldrHsm_Session.c</t>
      </is>
    </nc>
  </rcc>
  <rcc rId="4810" sId="1" quotePrefix="1">
    <oc r="F293" t="inlineStr">
      <is>
        <t>FAW_E115_iBGen2_Int/iBoosterGen2/rba/Bldr/comps/ApplicationLayer/rba_BldrHsm/src/rba_BldrHsm_Suspend.c</t>
      </is>
    </oc>
    <nc r="F293" t="inlineStr">
      <is>
        <t>FAW_E115_iBGen2_Int\iBoosterGen2\rba\Bldr\comps\ApplicationLayer\rba_BldrHsm\src\rba_BldrHsm_Suspend.c</t>
      </is>
    </nc>
  </rcc>
  <rcc rId="4811" sId="1" quotePrefix="1">
    <oc r="F294" t="inlineStr">
      <is>
        <t>FAW_E115_iBGen2_Int/iBoosterGen2/rba/Bldr/comps/ApplicationLayer/rba_BldrHsm/src/rba_BldrHsm_Version.c</t>
      </is>
    </oc>
    <nc r="F294" t="inlineStr">
      <is>
        <t>FAW_E115_iBGen2_Int\iBoosterGen2\rba\Bldr\comps\ApplicationLayer\rba_BldrHsm\src\rba_BldrHsm_Version.c</t>
      </is>
    </nc>
  </rcc>
  <rcc rId="4812" sId="1" quotePrefix="1">
    <oc r="F295" t="inlineStr">
      <is>
        <t>FAW_E115_iBGen2_Int/iBoosterGen2/rba/Bldr/comps/ComplexDeviceDriver/rba_BldrBCLSigChk/src/rba_BldrBCLSigChk.c</t>
      </is>
    </oc>
    <nc r="F295" t="inlineStr">
      <is>
        <t>FAW_E115_iBGen2_Int\iBoosterGen2\rba\Bldr\comps\ComplexDeviceDriver\rba_BldrBCLSigChk\src\rba_BldrBCLSigChk.c</t>
      </is>
    </nc>
  </rcc>
  <rcc rId="4813" sId="1" quotePrefix="1">
    <oc r="F296" t="inlineStr">
      <is>
        <t>FAW_E115_iBGen2_Int/iBoosterGen2/rba/Bldr/comps/ComplexDeviceDriver/rba_BldrFlsDrv/src/rba_BldrFlsDrv.c</t>
      </is>
    </oc>
    <nc r="F296" t="inlineStr">
      <is>
        <t>FAW_E115_iBGen2_Int\iBoosterGen2\rba\Bldr\comps\ComplexDeviceDriver\rba_BldrFlsDrv\src\rba_BldrFlsDrv.c</t>
      </is>
    </nc>
  </rcc>
  <rcc rId="4814" sId="1" quotePrefix="1">
    <oc r="F297" t="inlineStr">
      <is>
        <t>FAW_E115_iBGen2_Int/iBoosterGen2/rba/Bldr/config/ApplicationLayer/rba_BldrCmp/src/rba_BldrCmp_Cfg_FlashIf.c</t>
      </is>
    </oc>
    <nc r="F297" t="inlineStr">
      <is>
        <t>FAW_E115_iBGen2_Int\iBoosterGen2\rba\Bldr\config\ApplicationLayer\rba_BldrCmp\src\rba_BldrCmp_Cfg_FlashIf.c</t>
      </is>
    </nc>
  </rcc>
  <rcc rId="4815" sId="1" quotePrefix="1">
    <oc r="F298" t="inlineStr">
      <is>
        <t>FAW_E115_iBGen2_Int/iBoosterGen2/rba/Bldr/config/ApplicationLayer/rba_BldrCmp/src/rba_BldrCmp_Cfg_Functions.c</t>
      </is>
    </oc>
    <nc r="F298" t="inlineStr">
      <is>
        <t>FAW_E115_iBGen2_Int\iBoosterGen2\rba\Bldr\config\ApplicationLayer\rba_BldrCmp\src\rba_BldrCmp_Cfg_Functions.c</t>
      </is>
    </nc>
  </rcc>
  <rcc rId="4816" sId="1" quotePrefix="1">
    <oc r="F299" t="inlineStr">
      <is>
        <t>FAW_E115_iBGen2_Int/iBoosterGen2/rba/Bldr/config/ApplicationLayer/rba_BldrCmp/src/rba_BldrCmp_Cfg_SecA.c</t>
      </is>
    </oc>
    <nc r="F299" t="inlineStr">
      <is>
        <t>FAW_E115_iBGen2_Int\iBoosterGen2\rba\Bldr\config\ApplicationLayer\rba_BldrCmp\src\rba_BldrCmp_Cfg_SecA.c</t>
      </is>
    </nc>
  </rcc>
  <rcc rId="4817" sId="1" quotePrefix="1">
    <oc r="F300" t="inlineStr">
      <is>
        <t>FAW_E115_iBGen2_Int/iBoosterGen2/rba/Bldr/config/ApplicationLayer/rba_BldrCmp/src/rba_BldrCmp_Cfg_CheckMem.c</t>
      </is>
    </oc>
    <nc r="F300" t="inlineStr">
      <is>
        <t>FAW_E115_iBGen2_Int\iBoosterGen2\rba\Bldr\config\ApplicationLayer\rba_BldrCmp\src\rba_BldrCmp_Cfg_CheckMem.c</t>
      </is>
    </nc>
  </rcc>
  <rcc rId="4818" sId="1" quotePrefix="1">
    <oc r="F301" t="inlineStr">
      <is>
        <t>FAW_E115_iBGen2_Int/iBoosterGen2/rba/Bldr/config/ComplexDeviceDriver/rba_BldrFlsDrv/src/rba_BldrFlsDrv_Cfg.c</t>
      </is>
    </oc>
    <nc r="F301" t="inlineStr">
      <is>
        <t>FAW_E115_iBGen2_Int\iBoosterGen2\rba\Bldr\config\ComplexDeviceDriver\rba_BldrFlsDrv\src\rba_BldrFlsDrv_Cfg.c</t>
      </is>
    </nc>
  </rcc>
  <rcc rId="4819" sId="1" quotePrefix="1">
    <oc r="F302" t="inlineStr">
      <is>
        <t>FAW_E115_iBGen2_Int/iBoosterGen2/rba/Bldr/config/SystemStack/rba_BldrHSM/src/rba_BldrHsm_Cfg_Callouts.c</t>
      </is>
    </oc>
    <nc r="F302" t="inlineStr">
      <is>
        <t>FAW_E115_iBGen2_Int\iBoosterGen2\rba\Bldr\config\SystemStack\rba_BldrHSM\src\rba_BldrHsm_Cfg_Callouts.c</t>
      </is>
    </nc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22" sId="2">
    <nc r="X217">
      <f>ROUND(IF(E217=Table!$C$3,Z217*Table!$C$4/8,Z217*Table!$D$4/8),3)</f>
    </nc>
  </rcc>
  <rcc rId="4823" sId="2">
    <nc r="X218">
      <f>ROUND(IF(E218=Table!$C$3,Z218*Table!$C$4/8,Z218*Table!$D$4/8),3)</f>
    </nc>
  </rcc>
</revisions>
</file>

<file path=xl/revisions/revisionLog3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24" sId="2">
    <oc r="X217">
      <f>ROUND(IF(E217=Table!$C$3,Z217*Table!$C$4/8,Z217*Table!$D$4/8),3)</f>
    </oc>
    <nc r="X217">
      <v>88.4</v>
    </nc>
  </rcc>
  <rcc rId="4825" sId="2">
    <oc r="X218">
      <f>ROUND(IF(E218=Table!$C$3,Z218*Table!$C$4/8,Z218*Table!$D$4/8),3)</f>
    </oc>
    <nc r="X218">
      <v>32.5</v>
    </nc>
  </rcc>
</revisions>
</file>

<file path=xl/revisions/revisionLog3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26" sId="2">
    <nc r="X163">
      <f>W163</f>
    </nc>
  </rcc>
  <rcc rId="4827" sId="2">
    <oc r="AA163" t="inlineStr">
      <is>
        <t>Ongoing</t>
      </is>
    </oc>
    <nc r="AA163" t="inlineStr">
      <is>
        <t>Ready for review</t>
      </is>
    </nc>
  </rcc>
  <rcc rId="4828" sId="2">
    <nc r="Z163">
      <v>1.5</v>
    </nc>
  </rcc>
  <rcc rId="4829" sId="2" numFmtId="19">
    <nc r="AE163">
      <v>44013</v>
    </nc>
  </rcc>
  <rcc rId="4830" sId="2" numFmtId="19">
    <nc r="AF163">
      <v>44013</v>
    </nc>
  </rcc>
  <rcc rId="4831" sId="2">
    <nc r="AG163" t="inlineStr">
      <is>
        <t>OK</t>
      </is>
    </nc>
  </rcc>
  <rcc rId="4832" sId="2" numFmtId="14">
    <nc r="AH163">
      <v>1</v>
    </nc>
  </rcc>
  <rcc rId="4833" sId="2" numFmtId="14">
    <nc r="AI163">
      <v>1</v>
    </nc>
  </rcc>
  <rcc rId="4834" sId="2" numFmtId="14">
    <nc r="AJ163">
      <v>1</v>
    </nc>
  </rcc>
  <rcc rId="4835" sId="2" quotePrefix="1">
    <nc r="AK163" t="inlineStr">
      <is>
        <t>None</t>
      </is>
    </nc>
  </rcc>
  <rcv guid="{7E0EA425-A420-4443-B9E0-CDF0AA9E5D09}" action="delete"/>
  <rdn rId="0" localSheetId="1" customView="1" name="Z_7E0EA425_A420_4443_B9E0_CDF0AA9E5D09_.wvu.FilterData" hidden="1" oldHidden="1">
    <formula>Merged_COEM!$B$59:$AN$335</formula>
    <oldFormula>Merged_COEM!$B$59:$AN$335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4838" sId="1" ref="A326:XFD335" action="insertRow"/>
  <rrc rId="4839" sId="1" ref="A326:XFD335" action="insertRow"/>
  <rrc rId="4840" sId="1" ref="A326:XFD335" action="insertRow"/>
</revisions>
</file>

<file path=xl/revisions/revisionLog3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41" sId="1" xfDxf="1" dxf="1">
    <nc r="E325" t="inlineStr">
      <is>
        <t>CNMS_179148_Deuterium_Super_20200717_BL02_SP03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842" sId="1" xfDxf="1" dxf="1">
    <nc r="E326" t="inlineStr">
      <is>
        <t>CNMS_179148_Deuterium_Super_20200717_BL02_SP03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843" sId="1" xfDxf="1" dxf="1">
    <nc r="E327" t="inlineStr">
      <is>
        <t>CNMS_179148_Deuterium_Super_BL02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844" sId="1" xfDxf="1" dxf="1">
    <nc r="E328" t="inlineStr">
      <is>
        <t>CNMS_179148_Deuterium_Super_BL02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845" sId="1" xfDxf="1" dxf="1">
    <nc r="E329" t="inlineStr">
      <is>
        <t>CNMS_179148_Deuterium_Super_BL02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846" sId="1" xfDxf="1" dxf="1">
    <nc r="E330" t="inlineStr">
      <is>
        <t>CNMS_179148_Deuterium_Super_20200717_BL02_SP02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847" sId="1" xfDxf="1" dxf="1">
    <nc r="E331" t="inlineStr">
      <is>
        <t>CNMS_179148_Deuterium_Super_20200717_BL02_SP02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848" sId="1" xfDxf="1" dxf="1">
    <nc r="E332" t="inlineStr">
      <is>
        <t>CNMS_179148_Deuterium_Super_20200717_BL02_SP02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849" sId="1" xfDxf="1" dxf="1">
    <nc r="E333" t="inlineStr">
      <is>
        <t>CNMS IPB Deuterium BSS02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850" sId="1" xfDxf="1" dxf="1">
    <nc r="E334" t="inlineStr">
      <is>
        <t>CNMS IPB Deuterium BSS02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851" sId="1" xfDxf="1" dxf="1">
    <nc r="E335" t="inlineStr">
      <is>
        <t>CNMS IPB Deuterium BSS02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852" sId="1" xfDxf="1" dxf="1">
    <nc r="E336" t="inlineStr">
      <is>
        <t>CNMS IPB Deuterium BSS02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853" sId="1" xfDxf="1" dxf="1">
    <nc r="E337" t="inlineStr">
      <is>
        <t>CNMS IPB Deuterium BSS02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854" sId="1" xfDxf="1" dxf="1">
    <nc r="E338" t="inlineStr">
      <is>
        <t>CNMS IPB Deuterium BSS02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855" sId="1" xfDxf="1" dxf="1">
    <nc r="E339" t="inlineStr">
      <is>
        <t>CNMS IPB Deuterium BSS02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856" sId="1">
    <nc r="D325" t="inlineStr">
      <is>
        <t>PSW</t>
      </is>
    </nc>
  </rcc>
  <rcc rId="4857" sId="1">
    <nc r="D326" t="inlineStr">
      <is>
        <t>PSW</t>
      </is>
    </nc>
  </rcc>
  <rcc rId="4858" sId="1">
    <nc r="D327" t="inlineStr">
      <is>
        <t>PSW</t>
      </is>
    </nc>
  </rcc>
  <rcc rId="4859" sId="1">
    <nc r="D328" t="inlineStr">
      <is>
        <t>PSW</t>
      </is>
    </nc>
  </rcc>
  <rcc rId="4860" sId="1">
    <nc r="D329" t="inlineStr">
      <is>
        <t>PSW</t>
      </is>
    </nc>
  </rcc>
  <rcc rId="4861" sId="1">
    <nc r="D330" t="inlineStr">
      <is>
        <t>PSW</t>
      </is>
    </nc>
  </rcc>
  <rcc rId="4862" sId="1">
    <nc r="D331" t="inlineStr">
      <is>
        <t>PSW</t>
      </is>
    </nc>
  </rcc>
  <rcc rId="4863" sId="1">
    <nc r="D332" t="inlineStr">
      <is>
        <t>PSW</t>
      </is>
    </nc>
  </rcc>
  <rcc rId="4864" sId="1">
    <nc r="D333" t="inlineStr">
      <is>
        <t>PSW</t>
      </is>
    </nc>
  </rcc>
  <rcc rId="4865" sId="1">
    <nc r="D334" t="inlineStr">
      <is>
        <t>PSW</t>
      </is>
    </nc>
  </rcc>
  <rcc rId="4866" sId="1">
    <nc r="D335" t="inlineStr">
      <is>
        <t>PSW</t>
      </is>
    </nc>
  </rcc>
  <rcc rId="4867" sId="1">
    <nc r="D336" t="inlineStr">
      <is>
        <t>PSW</t>
      </is>
    </nc>
  </rcc>
  <rcc rId="4868" sId="1">
    <nc r="D337" t="inlineStr">
      <is>
        <t>PSW</t>
      </is>
    </nc>
  </rcc>
  <rcc rId="4869" sId="1">
    <nc r="D338" t="inlineStr">
      <is>
        <t>PSW</t>
      </is>
    </nc>
  </rcc>
  <rcc rId="4870" sId="1">
    <nc r="D339" t="inlineStr">
      <is>
        <t>PSW</t>
      </is>
    </nc>
  </rcc>
  <rcc rId="4871" sId="1">
    <nc r="C325">
      <v>20200701</v>
    </nc>
  </rcc>
  <rcc rId="4872" sId="1">
    <nc r="C326">
      <v>20200701</v>
    </nc>
  </rcc>
  <rcc rId="4873" sId="1">
    <nc r="C327">
      <v>20200701</v>
    </nc>
  </rcc>
  <rcc rId="4874" sId="1">
    <nc r="C328">
      <v>20200701</v>
    </nc>
  </rcc>
  <rcc rId="4875" sId="1">
    <nc r="C329">
      <v>20200701</v>
    </nc>
  </rcc>
  <rcc rId="4876" sId="1">
    <nc r="C330">
      <v>20200701</v>
    </nc>
  </rcc>
  <rcc rId="4877" sId="1">
    <nc r="C331">
      <v>20200701</v>
    </nc>
  </rcc>
  <rcc rId="4878" sId="1">
    <nc r="C332">
      <v>20200701</v>
    </nc>
  </rcc>
  <rcc rId="4879" sId="1">
    <nc r="C333">
      <v>20200701</v>
    </nc>
  </rcc>
  <rcc rId="4880" sId="1">
    <nc r="C334">
      <v>20200701</v>
    </nc>
  </rcc>
  <rcc rId="4881" sId="1">
    <nc r="C335">
      <v>20200701</v>
    </nc>
  </rcc>
  <rcc rId="4882" sId="1">
    <nc r="C336">
      <v>20200701</v>
    </nc>
  </rcc>
  <rcc rId="4883" sId="1">
    <nc r="C337">
      <v>20200701</v>
    </nc>
  </rcc>
  <rcc rId="4884" sId="1">
    <nc r="C338">
      <v>20200701</v>
    </nc>
  </rcc>
  <rcc rId="4885" sId="1">
    <nc r="C339">
      <v>20200701</v>
    </nc>
  </rcc>
  <rcc rId="4886" sId="1">
    <nc r="B325">
      <f>B324+1</f>
    </nc>
  </rcc>
  <rcc rId="4887" sId="1">
    <nc r="B326">
      <f>B325+1</f>
    </nc>
  </rcc>
  <rcc rId="4888" sId="1">
    <nc r="B327">
      <f>B326+1</f>
    </nc>
  </rcc>
  <rcc rId="4889" sId="1">
    <nc r="B328">
      <f>B327+1</f>
    </nc>
  </rcc>
  <rcc rId="4890" sId="1">
    <nc r="B329">
      <f>B328+1</f>
    </nc>
  </rcc>
  <rcc rId="4891" sId="1">
    <nc r="B330">
      <f>B329+1</f>
    </nc>
  </rcc>
  <rcc rId="4892" sId="1">
    <nc r="B331">
      <f>B330+1</f>
    </nc>
  </rcc>
  <rcc rId="4893" sId="1">
    <nc r="B332">
      <f>B331+1</f>
    </nc>
  </rcc>
  <rcc rId="4894" sId="1">
    <nc r="B333">
      <f>B332+1</f>
    </nc>
  </rcc>
  <rcc rId="4895" sId="1">
    <nc r="B334">
      <f>B333+1</f>
    </nc>
  </rcc>
  <rcc rId="4896" sId="1">
    <nc r="B335">
      <f>B334+1</f>
    </nc>
  </rcc>
  <rcc rId="4897" sId="1">
    <nc r="B336">
      <f>B335+1</f>
    </nc>
  </rcc>
  <rcc rId="4898" sId="1">
    <nc r="B337">
      <f>B336+1</f>
    </nc>
  </rcc>
  <rcc rId="4899" sId="1">
    <nc r="B338">
      <f>B337+1</f>
    </nc>
  </rcc>
  <rcc rId="4900" sId="1">
    <nc r="B339">
      <f>B338+1</f>
    </nc>
  </rcc>
  <rfmt sheetId="1" sqref="B325:B339">
    <dxf>
      <fill>
        <patternFill patternType="solid">
          <bgColor theme="4" tint="0.59999389629810485"/>
        </patternFill>
      </fill>
    </dxf>
  </rfmt>
  <rcc rId="4901" sId="1" xfDxf="1" dxf="1" quotePrefix="1">
    <nc r="F325" t="inlineStr">
      <is>
        <t>rb\as\rbcn\rpahevx\app\net\RBScl\src\ComScl_Scl_Complex_proc.c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02" sId="1" xfDxf="1" dxf="1" quotePrefix="1">
    <nc r="F326" t="inlineStr">
      <is>
        <t>rb\as\rbcn\esp\app\net\RBScl\src\ComScl_Scl_Complex_proc.c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03" sId="1" xfDxf="1" dxf="1" quotePrefix="1">
    <nc r="F327" t="inlineStr">
      <is>
        <t>\src\RBAPLOBD_Mode04.c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04" sId="1" xfDxf="1" dxf="1" quotePrefix="1">
    <nc r="F328" t="inlineStr">
      <is>
        <t>\src\common\RBAPLCUST_PreConditionsMode04.c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05" sId="1" xfDxf="1" dxf="1" quotePrefix="1">
    <nc r="F329" t="inlineStr">
      <is>
        <t>\RBAPLCust\src\common\RBAPLCUST_EcuReset.c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06" sId="1" xfDxf="1" dxf="1" quotePrefix="1">
    <nc r="F330" t="inlineStr">
      <is>
        <t>rb\as\rbcn\esp\dsmpr\RBEMM\src\RBEMM_Project.c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07" sId="1" xfDxf="1" dxf="1" quotePrefix="1">
    <nc r="F331" t="inlineStr">
      <is>
        <t>rb\as\rbcn\rpahevx\dsmpr\rbemm\src\RBEMM_Project.c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08" sId="1" xfDxf="1" dxf="1" quotePrefix="1">
    <nc r="F332" t="inlineStr">
      <is>
        <t>rb\as\rbcn\ipb\dsmpr\RBEMM\src\RBEMM_Project.c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09" sId="1" xfDxf="1" dxf="1" quotePrefix="1">
    <nc r="F333" t="inlineStr">
      <is>
        <t>rb\as\rbcn\ipb\app\net\RBScl\src\RBA_NDS_Online_Calibration.c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10" sId="1" xfDxf="1" dxf="1" quotePrefix="1">
    <nc r="F334" t="inlineStr">
      <is>
        <t>rb\as\rbcn\ipb\app\net\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11" sId="1" xfDxf="1" dxf="1" quotePrefix="1">
    <nc r="F335" t="inlineStr">
      <is>
        <t>rb\as\rbcn\core\app\net\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12" sId="1" xfDxf="1" dxf="1" quotePrefix="1">
    <nc r="F336" t="inlineStr">
      <is>
        <t>rb\as\rbcn\core\app\net\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13" sId="1" xfDxf="1" dxf="1" quotePrefix="1">
    <nc r="F337" t="inlineStr">
      <is>
        <t>rb\as\cnms_core\app\net\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14" sId="1" xfDxf="1" dxf="1" quotePrefix="1">
    <nc r="F338" t="inlineStr">
      <is>
        <t>rb\as\rbcn\ipb\app\net\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15" sId="1" xfDxf="1" dxf="1" quotePrefix="1">
    <nc r="F339" t="inlineStr">
      <is>
        <t>rb\as\rbcn\ipb\netpr\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16" sId="1" xfDxf="1" dxf="1">
    <nc r="G325">
      <v>1537127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17" sId="1" xfDxf="1" dxf="1">
    <nc r="G326">
      <v>1537162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18" sId="1" xfDxf="1" dxf="1">
    <nc r="G327">
      <v>1538216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19" sId="1" xfDxf="1" dxf="1">
    <nc r="G328">
      <v>1538216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20" sId="1" xfDxf="1" dxf="1">
    <nc r="G329">
      <v>1538216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21" sId="1" xfDxf="1" dxf="1">
    <nc r="G330">
      <v>1539383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22" sId="1" xfDxf="1" dxf="1">
    <nc r="G331">
      <v>1539367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23" sId="1" xfDxf="1" dxf="1">
    <nc r="G332">
      <v>1539410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24" sId="1" xfDxf="1" dxf="1">
    <nc r="G333">
      <v>1521356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25" sId="1" xfDxf="1" dxf="1">
    <nc r="G334">
      <v>1548125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26" sId="1" xfDxf="1" dxf="1">
    <nc r="G335">
      <v>1548125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27" sId="1" xfDxf="1" dxf="1">
    <nc r="G336">
      <v>1548125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28" sId="1" xfDxf="1" dxf="1">
    <nc r="G337">
      <v>1548125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29" sId="1" xfDxf="1" dxf="1">
    <nc r="G338">
      <v>1548125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30" sId="1" xfDxf="1" dxf="1">
    <nc r="G339">
      <v>1548125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33" sId="1" quotePrefix="1">
    <nc r="H326" t="inlineStr">
      <is>
        <t>-</t>
      </is>
    </nc>
  </rcc>
  <rcc rId="4934" sId="1" quotePrefix="1">
    <nc r="H327" t="inlineStr">
      <is>
        <t>-</t>
      </is>
    </nc>
  </rcc>
  <rcc rId="4935" sId="1" quotePrefix="1">
    <nc r="H328" t="inlineStr">
      <is>
        <t>-</t>
      </is>
    </nc>
  </rcc>
  <rcc rId="4936" sId="1" quotePrefix="1">
    <nc r="H329" t="inlineStr">
      <is>
        <t>-</t>
      </is>
    </nc>
  </rcc>
  <rcc rId="4937" sId="1" quotePrefix="1">
    <nc r="H330" t="inlineStr">
      <is>
        <t>-</t>
      </is>
    </nc>
  </rcc>
  <rcc rId="4938" sId="1" quotePrefix="1">
    <nc r="H331" t="inlineStr">
      <is>
        <t>-</t>
      </is>
    </nc>
  </rcc>
  <rcc rId="4939" sId="1" quotePrefix="1">
    <nc r="H332" t="inlineStr">
      <is>
        <t>-</t>
      </is>
    </nc>
  </rcc>
  <rcc rId="4940" sId="1" quotePrefix="1">
    <nc r="H333" t="inlineStr">
      <is>
        <t>-</t>
      </is>
    </nc>
  </rcc>
  <rcc rId="4941" sId="1" quotePrefix="1">
    <nc r="H334" t="inlineStr">
      <is>
        <t>-</t>
      </is>
    </nc>
  </rcc>
  <rcc rId="4942" sId="1" quotePrefix="1">
    <nc r="H335" t="inlineStr">
      <is>
        <t>-</t>
      </is>
    </nc>
  </rcc>
  <rcc rId="4943" sId="1" quotePrefix="1">
    <nc r="H336" t="inlineStr">
      <is>
        <t>-</t>
      </is>
    </nc>
  </rcc>
  <rcc rId="4944" sId="1" quotePrefix="1">
    <nc r="H337" t="inlineStr">
      <is>
        <t>-</t>
      </is>
    </nc>
  </rcc>
  <rcc rId="4945" sId="1" quotePrefix="1">
    <nc r="H338" t="inlineStr">
      <is>
        <t>-</t>
      </is>
    </nc>
  </rcc>
  <rcc rId="4946" sId="1" quotePrefix="1">
    <nc r="H339" t="inlineStr">
      <is>
        <t>-</t>
      </is>
    </nc>
  </rcc>
  <rcc rId="4947" sId="1" quotePrefix="1">
    <nc r="H340" t="inlineStr">
      <is>
        <t>-</t>
      </is>
    </nc>
  </rcc>
  <rcc rId="4948" sId="1" quotePrefix="1">
    <nc r="H341" t="inlineStr">
      <is>
        <t>-</t>
      </is>
    </nc>
  </rcc>
  <rcc rId="4949" sId="1" quotePrefix="1">
    <nc r="H342" t="inlineStr">
      <is>
        <t>-</t>
      </is>
    </nc>
  </rcc>
  <rcc rId="4950" sId="1" quotePrefix="1">
    <nc r="H343" t="inlineStr">
      <is>
        <t>-</t>
      </is>
    </nc>
  </rcc>
  <rcc rId="4951" sId="1" quotePrefix="1">
    <nc r="H344" t="inlineStr">
      <is>
        <t>-</t>
      </is>
    </nc>
  </rcc>
  <rcc rId="4952" sId="1" quotePrefix="1">
    <nc r="H345" t="inlineStr">
      <is>
        <t>-</t>
      </is>
    </nc>
  </rcc>
  <rcc rId="4953" sId="1" quotePrefix="1">
    <nc r="H346" t="inlineStr">
      <is>
        <t>-</t>
      </is>
    </nc>
  </rcc>
  <rcc rId="4954" sId="1" quotePrefix="1">
    <nc r="H347" t="inlineStr">
      <is>
        <t>-</t>
      </is>
    </nc>
  </rcc>
  <rcc rId="4955" sId="1" quotePrefix="1">
    <nc r="H348" t="inlineStr">
      <is>
        <t>-</t>
      </is>
    </nc>
  </rcc>
  <rcc rId="4956" sId="1" quotePrefix="1">
    <nc r="H349" t="inlineStr">
      <is>
        <t>-</t>
      </is>
    </nc>
  </rcc>
  <rcc rId="4957" sId="1" quotePrefix="1">
    <nc r="H350" t="inlineStr">
      <is>
        <t>-</t>
      </is>
    </nc>
  </rcc>
  <rcc rId="4958" sId="1" quotePrefix="1">
    <nc r="H351" t="inlineStr">
      <is>
        <t>-</t>
      </is>
    </nc>
  </rcc>
  <rcc rId="4959" sId="1" quotePrefix="1">
    <nc r="H352" t="inlineStr">
      <is>
        <t>-</t>
      </is>
    </nc>
  </rcc>
  <rcc rId="4960" sId="1" quotePrefix="1">
    <nc r="H353" t="inlineStr">
      <is>
        <t>-</t>
      </is>
    </nc>
  </rcc>
  <rcc rId="4961" sId="1" quotePrefix="1">
    <nc r="H354" t="inlineStr">
      <is>
        <t>-</t>
      </is>
    </nc>
  </rcc>
  <rcc rId="4962" sId="1" quotePrefix="1">
    <nc r="H355" t="inlineStr">
      <is>
        <t>-</t>
      </is>
    </nc>
  </rcc>
</revisions>
</file>

<file path=xl/revisions/revisionLog3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63" sId="1" xfDxf="1" dxf="1">
    <nc r="I325" t="inlineStr">
      <is>
        <t>ComScl_Scl_Complex_proc.c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64" sId="1" xfDxf="1" dxf="1">
    <nc r="I326" t="inlineStr">
      <is>
        <t>ComScl_Scl_Complex_proc.c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65" sId="1" xfDxf="1" dxf="1">
    <nc r="I327" t="inlineStr">
      <is>
        <t>RBAPLOBD_Mode04.c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66" sId="1" xfDxf="1" dxf="1">
    <nc r="I328" t="inlineStr">
      <is>
        <t>RBAPLCUST_PreConditionsMode04.c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67" sId="1" xfDxf="1" dxf="1">
    <nc r="I329" t="inlineStr">
      <is>
        <t>RBAPLCUST_EcuReset.c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68" sId="1" xfDxf="1" dxf="1">
    <nc r="I330" t="inlineStr">
      <is>
        <t>RBEMM_Project.c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69" sId="1" xfDxf="1" dxf="1">
    <nc r="I331" t="inlineStr">
      <is>
        <t>RBEMM_Project.c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70" sId="1" xfDxf="1" dxf="1">
    <nc r="I332" t="inlineStr">
      <is>
        <t>RBEMM_Project.c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71" sId="1" xfDxf="1" dxf="1">
    <nc r="I333" t="inlineStr">
      <is>
        <t>RBA_NDS_Online_Calibration.c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72" sId="1" xfDxf="1" dxf="1">
    <nc r="I334" t="inlineStr">
      <is>
        <t>ComScl_Scl_Complex_proc.c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73" sId="1" xfDxf="1" dxf="1">
    <nc r="I335" t="inlineStr">
      <is>
        <t>Net_ChecksumLib.c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74" sId="1" xfDxf="1" dxf="1">
    <nc r="I336" t="inlineStr">
      <is>
        <t>rba_InternalIF.c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75" sId="1" xfDxf="1" dxf="1">
    <nc r="I337" t="inlineStr">
      <is>
        <t>RBA_NDS_General_Callout.c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76" sId="1" xfDxf="1" dxf="1">
    <nc r="I338" t="inlineStr">
      <is>
        <t>RBA_NDS_Online_Calibration.c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77" sId="1" xfDxf="1" dxf="1">
    <nc r="I339" t="inlineStr">
      <is>
        <t>RBPduHandler_Callouts.c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978" sId="1" quotePrefix="1">
    <nc r="J326" t="inlineStr">
      <is>
        <t>-</t>
      </is>
    </nc>
  </rcc>
  <rcc rId="4979" sId="1" quotePrefix="1">
    <nc r="J327" t="inlineStr">
      <is>
        <t>-</t>
      </is>
    </nc>
  </rcc>
  <rcc rId="4980" sId="1" quotePrefix="1">
    <nc r="J328" t="inlineStr">
      <is>
        <t>-</t>
      </is>
    </nc>
  </rcc>
  <rcc rId="4981" sId="1" quotePrefix="1">
    <nc r="J329" t="inlineStr">
      <is>
        <t>-</t>
      </is>
    </nc>
  </rcc>
  <rcc rId="4982" sId="1" quotePrefix="1">
    <nc r="J330" t="inlineStr">
      <is>
        <t>-</t>
      </is>
    </nc>
  </rcc>
  <rcc rId="4983" sId="1" quotePrefix="1">
    <nc r="J331" t="inlineStr">
      <is>
        <t>-</t>
      </is>
    </nc>
  </rcc>
  <rcc rId="4984" sId="1" quotePrefix="1">
    <nc r="J332" t="inlineStr">
      <is>
        <t>-</t>
      </is>
    </nc>
  </rcc>
  <rcc rId="4985" sId="1" quotePrefix="1">
    <nc r="J333" t="inlineStr">
      <is>
        <t>-</t>
      </is>
    </nc>
  </rcc>
  <rcc rId="4986" sId="1" quotePrefix="1">
    <nc r="J334" t="inlineStr">
      <is>
        <t>-</t>
      </is>
    </nc>
  </rcc>
  <rcc rId="4987" sId="1" quotePrefix="1">
    <nc r="J335" t="inlineStr">
      <is>
        <t>-</t>
      </is>
    </nc>
  </rcc>
  <rcc rId="4988" sId="1" quotePrefix="1">
    <nc r="J336" t="inlineStr">
      <is>
        <t>-</t>
      </is>
    </nc>
  </rcc>
  <rcc rId="4989" sId="1" quotePrefix="1">
    <nc r="J337" t="inlineStr">
      <is>
        <t>-</t>
      </is>
    </nc>
  </rcc>
  <rcc rId="4990" sId="1" quotePrefix="1">
    <nc r="J338" t="inlineStr">
      <is>
        <t>-</t>
      </is>
    </nc>
  </rcc>
  <rcc rId="4991" sId="1" quotePrefix="1">
    <nc r="J339" t="inlineStr">
      <is>
        <t>-</t>
      </is>
    </nc>
  </rcc>
  <rcc rId="4992" sId="1" quotePrefix="1">
    <nc r="J340" t="inlineStr">
      <is>
        <t>-</t>
      </is>
    </nc>
  </rcc>
  <rcc rId="4993" sId="1" quotePrefix="1">
    <nc r="J341" t="inlineStr">
      <is>
        <t>-</t>
      </is>
    </nc>
  </rcc>
  <rcc rId="4994" sId="1" quotePrefix="1">
    <nc r="J342" t="inlineStr">
      <is>
        <t>-</t>
      </is>
    </nc>
  </rcc>
  <rcc rId="4995" sId="1" quotePrefix="1">
    <nc r="J343" t="inlineStr">
      <is>
        <t>-</t>
      </is>
    </nc>
  </rcc>
  <rcc rId="4996" sId="1" quotePrefix="1">
    <nc r="J344" t="inlineStr">
      <is>
        <t>-</t>
      </is>
    </nc>
  </rcc>
  <rcc rId="4997" sId="1" quotePrefix="1">
    <nc r="J345" t="inlineStr">
      <is>
        <t>-</t>
      </is>
    </nc>
  </rcc>
  <rcc rId="4998" sId="1" quotePrefix="1">
    <nc r="J346" t="inlineStr">
      <is>
        <t>-</t>
      </is>
    </nc>
  </rcc>
  <rcc rId="4999" sId="1" quotePrefix="1">
    <nc r="J347" t="inlineStr">
      <is>
        <t>-</t>
      </is>
    </nc>
  </rcc>
  <rcc rId="5000" sId="1" quotePrefix="1">
    <nc r="J348" t="inlineStr">
      <is>
        <t>-</t>
      </is>
    </nc>
  </rcc>
  <rcc rId="5001" sId="1" quotePrefix="1">
    <nc r="J349" t="inlineStr">
      <is>
        <t>-</t>
      </is>
    </nc>
  </rcc>
  <rcc rId="5002" sId="1" quotePrefix="1">
    <nc r="J350" t="inlineStr">
      <is>
        <t>-</t>
      </is>
    </nc>
  </rcc>
  <rcc rId="5003" sId="1" quotePrefix="1">
    <nc r="J351" t="inlineStr">
      <is>
        <t>-</t>
      </is>
    </nc>
  </rcc>
  <rcc rId="5004" sId="1" quotePrefix="1">
    <nc r="J352" t="inlineStr">
      <is>
        <t>-</t>
      </is>
    </nc>
  </rcc>
  <rcc rId="5005" sId="1" quotePrefix="1">
    <nc r="J353" t="inlineStr">
      <is>
        <t>-</t>
      </is>
    </nc>
  </rcc>
  <rcc rId="5006" sId="1" quotePrefix="1">
    <nc r="J354" t="inlineStr">
      <is>
        <t>-</t>
      </is>
    </nc>
  </rcc>
  <rcc rId="5007" sId="1" quotePrefix="1">
    <nc r="J355" t="inlineStr">
      <is>
        <t>-</t>
      </is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10" sId="1">
    <nc r="K320" t="inlineStr">
      <is>
        <t>Test: Manual; Cmt: Manual</t>
      </is>
    </nc>
  </rcc>
  <rcc rId="5011" sId="1">
    <nc r="K321" t="inlineStr">
      <is>
        <t>Test: Manual; Cmt: Manual</t>
      </is>
    </nc>
  </rcc>
  <rcc rId="5012" sId="1">
    <nc r="K322" t="inlineStr">
      <is>
        <t>Test: Manual; Cmt: Manual</t>
      </is>
    </nc>
  </rcc>
  <rcc rId="5013" sId="1">
    <nc r="K323" t="inlineStr">
      <is>
        <t>Test: Manual; Cmt: Manual</t>
      </is>
    </nc>
  </rcc>
  <rcc rId="5014" sId="1">
    <nc r="K324" t="inlineStr">
      <is>
        <t>Test: Manual; Cmt: Manual</t>
      </is>
    </nc>
  </rcc>
  <rcc rId="5015" sId="1">
    <nc r="K325" t="inlineStr">
      <is>
        <t>Test: Manual; Cmt: Manual</t>
      </is>
    </nc>
  </rcc>
  <rcc rId="5016" sId="1">
    <nc r="K326" t="inlineStr">
      <is>
        <t>Test: Manual; Cmt: Manual</t>
      </is>
    </nc>
  </rcc>
  <rcc rId="5017" sId="1">
    <nc r="K327" t="inlineStr">
      <is>
        <t>Test: Manual; Cmt: Manual</t>
      </is>
    </nc>
  </rcc>
  <rcc rId="5018" sId="1">
    <nc r="K328" t="inlineStr">
      <is>
        <t>Test: Manual; Cmt: Manual</t>
      </is>
    </nc>
  </rcc>
  <rcc rId="5019" sId="1">
    <nc r="K329" t="inlineStr">
      <is>
        <t>Test: Manual; Cmt: Manual</t>
      </is>
    </nc>
  </rcc>
  <rcc rId="5020" sId="1">
    <nc r="K330" t="inlineStr">
      <is>
        <t>Test: Manual; Cmt: Manual</t>
      </is>
    </nc>
  </rcc>
  <rcc rId="5021" sId="1">
    <nc r="K331" t="inlineStr">
      <is>
        <t>Test: Manual; Cmt: Manual</t>
      </is>
    </nc>
  </rcc>
  <rcc rId="5022" sId="1">
    <nc r="K332" t="inlineStr">
      <is>
        <t>Test: Manual; Cmt: Manual</t>
      </is>
    </nc>
  </rcc>
  <rcc rId="5023" sId="1">
    <nc r="K333" t="inlineStr">
      <is>
        <t>Test: Manual; Cmt: Manual</t>
      </is>
    </nc>
  </rcc>
  <rcc rId="5024" sId="1">
    <nc r="K334" t="inlineStr">
      <is>
        <t>Test: Manual; Cmt: Manual</t>
      </is>
    </nc>
  </rcc>
  <rcc rId="5025" sId="1">
    <nc r="K335" t="inlineStr">
      <is>
        <t>Test: Manual; Cmt: Manual</t>
      </is>
    </nc>
  </rcc>
  <rcc rId="5026" sId="1">
    <nc r="K336" t="inlineStr">
      <is>
        <t>Test: Manual; Cmt: Manual</t>
      </is>
    </nc>
  </rcc>
  <rcc rId="5027" sId="1">
    <nc r="K337" t="inlineStr">
      <is>
        <t>Test: Manual; Cmt: Manual</t>
      </is>
    </nc>
  </rcc>
  <rcc rId="5028" sId="1">
    <nc r="K338" t="inlineStr">
      <is>
        <t>Test: Manual; Cmt: Manual</t>
      </is>
    </nc>
  </rcc>
  <rcc rId="5029" sId="1">
    <nc r="K339" t="inlineStr">
      <is>
        <t>Test: Manual; Cmt: Manual</t>
      </is>
    </nc>
  </rcc>
  <rcc rId="5030" sId="1" odxf="1" dxf="1">
    <oc r="AN325" t="inlineStr">
      <is>
        <t>-</t>
      </is>
    </oc>
    <nc r="AN325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031" sId="1" odxf="1" dxf="1">
    <nc r="AN339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032" sId="1" odxf="1" dxf="1">
    <nc r="AN326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033" sId="1" odxf="1" dxf="1">
    <nc r="AN327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034" sId="1" odxf="1" dxf="1">
    <nc r="AN328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035" sId="1" odxf="1" dxf="1">
    <nc r="AN329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036" sId="1" odxf="1" dxf="1">
    <nc r="AN330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037" sId="1" odxf="1" dxf="1">
    <nc r="AN331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038" sId="1" odxf="1" dxf="1">
    <nc r="AN332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039" sId="1" odxf="1" dxf="1">
    <nc r="AN333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040" sId="1" odxf="1" dxf="1">
    <nc r="AN334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041" sId="1" odxf="1" dxf="1">
    <nc r="AN335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042" sId="1" odxf="1" dxf="1">
    <nc r="AN336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043" sId="1" odxf="1" dxf="1">
    <nc r="AN337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044" sId="1" odxf="1" dxf="1">
    <nc r="AN338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045" sId="1" quotePrefix="1">
    <nc r="AL326" t="inlineStr">
      <is>
        <t>-</t>
      </is>
    </nc>
  </rcc>
  <rcc rId="5046" sId="1" quotePrefix="1">
    <nc r="AM326" t="inlineStr">
      <is>
        <t>-</t>
      </is>
    </nc>
  </rcc>
  <rcc rId="5047" sId="1" quotePrefix="1">
    <nc r="AL327" t="inlineStr">
      <is>
        <t>-</t>
      </is>
    </nc>
  </rcc>
  <rcc rId="5048" sId="1" quotePrefix="1">
    <nc r="AM327" t="inlineStr">
      <is>
        <t>-</t>
      </is>
    </nc>
  </rcc>
  <rcc rId="5049" sId="1" quotePrefix="1">
    <nc r="AL328" t="inlineStr">
      <is>
        <t>-</t>
      </is>
    </nc>
  </rcc>
  <rcc rId="5050" sId="1" quotePrefix="1">
    <nc r="AM328" t="inlineStr">
      <is>
        <t>-</t>
      </is>
    </nc>
  </rcc>
  <rcc rId="5051" sId="1" quotePrefix="1">
    <nc r="AL329" t="inlineStr">
      <is>
        <t>-</t>
      </is>
    </nc>
  </rcc>
  <rcc rId="5052" sId="1" quotePrefix="1">
    <nc r="AM329" t="inlineStr">
      <is>
        <t>-</t>
      </is>
    </nc>
  </rcc>
  <rcc rId="5053" sId="1" quotePrefix="1">
    <nc r="AL330" t="inlineStr">
      <is>
        <t>-</t>
      </is>
    </nc>
  </rcc>
  <rcc rId="5054" sId="1" quotePrefix="1">
    <nc r="AM330" t="inlineStr">
      <is>
        <t>-</t>
      </is>
    </nc>
  </rcc>
  <rcc rId="5055" sId="1" quotePrefix="1">
    <nc r="AL331" t="inlineStr">
      <is>
        <t>-</t>
      </is>
    </nc>
  </rcc>
  <rcc rId="5056" sId="1" quotePrefix="1">
    <nc r="AM331" t="inlineStr">
      <is>
        <t>-</t>
      </is>
    </nc>
  </rcc>
  <rcc rId="5057" sId="1" quotePrefix="1">
    <nc r="AL332" t="inlineStr">
      <is>
        <t>-</t>
      </is>
    </nc>
  </rcc>
  <rcc rId="5058" sId="1" quotePrefix="1">
    <nc r="AM332" t="inlineStr">
      <is>
        <t>-</t>
      </is>
    </nc>
  </rcc>
  <rcc rId="5059" sId="1" quotePrefix="1">
    <nc r="AL333" t="inlineStr">
      <is>
        <t>-</t>
      </is>
    </nc>
  </rcc>
  <rcc rId="5060" sId="1" quotePrefix="1">
    <nc r="AM333" t="inlineStr">
      <is>
        <t>-</t>
      </is>
    </nc>
  </rcc>
  <rcc rId="5061" sId="1" quotePrefix="1">
    <nc r="AL334" t="inlineStr">
      <is>
        <t>-</t>
      </is>
    </nc>
  </rcc>
  <rcc rId="5062" sId="1" quotePrefix="1">
    <nc r="AM334" t="inlineStr">
      <is>
        <t>-</t>
      </is>
    </nc>
  </rcc>
  <rcc rId="5063" sId="1" quotePrefix="1">
    <nc r="AL335" t="inlineStr">
      <is>
        <t>-</t>
      </is>
    </nc>
  </rcc>
  <rcc rId="5064" sId="1" quotePrefix="1">
    <nc r="AM335" t="inlineStr">
      <is>
        <t>-</t>
      </is>
    </nc>
  </rcc>
  <rcc rId="5065" sId="1" quotePrefix="1">
    <nc r="AL336" t="inlineStr">
      <is>
        <t>-</t>
      </is>
    </nc>
  </rcc>
  <rcc rId="5066" sId="1" quotePrefix="1">
    <nc r="AM336" t="inlineStr">
      <is>
        <t>-</t>
      </is>
    </nc>
  </rcc>
  <rcc rId="5067" sId="1" quotePrefix="1">
    <nc r="AL337" t="inlineStr">
      <is>
        <t>-</t>
      </is>
    </nc>
  </rcc>
  <rcc rId="5068" sId="1" quotePrefix="1">
    <nc r="AM337" t="inlineStr">
      <is>
        <t>-</t>
      </is>
    </nc>
  </rcc>
  <rcc rId="5069" sId="1" quotePrefix="1">
    <nc r="AL338" t="inlineStr">
      <is>
        <t>-</t>
      </is>
    </nc>
  </rcc>
  <rcc rId="5070" sId="1" quotePrefix="1">
    <nc r="AM338" t="inlineStr">
      <is>
        <t>-</t>
      </is>
    </nc>
  </rcc>
  <rcc rId="5071" sId="1" quotePrefix="1">
    <nc r="AL339" t="inlineStr">
      <is>
        <t>-</t>
      </is>
    </nc>
  </rcc>
  <rcc rId="5072" sId="1" quotePrefix="1">
    <nc r="AM339" t="inlineStr">
      <is>
        <t>-</t>
      </is>
    </nc>
  </rcc>
  <rcc rId="5073" sId="1" quotePrefix="1">
    <nc r="AL340" t="inlineStr">
      <is>
        <t>-</t>
      </is>
    </nc>
  </rcc>
  <rcc rId="5074" sId="1" quotePrefix="1">
    <nc r="AM340" t="inlineStr">
      <is>
        <t>-</t>
      </is>
    </nc>
  </rcc>
  <rcc rId="5075" sId="1" quotePrefix="1">
    <nc r="AN340" t="inlineStr">
      <is>
        <t>-</t>
      </is>
    </nc>
  </rcc>
  <rcc rId="5076" sId="1" quotePrefix="1">
    <nc r="AL341" t="inlineStr">
      <is>
        <t>-</t>
      </is>
    </nc>
  </rcc>
  <rcc rId="5077" sId="1" quotePrefix="1">
    <nc r="AM341" t="inlineStr">
      <is>
        <t>-</t>
      </is>
    </nc>
  </rcc>
  <rcc rId="5078" sId="1" quotePrefix="1">
    <nc r="AN341" t="inlineStr">
      <is>
        <t>-</t>
      </is>
    </nc>
  </rcc>
  <rcc rId="5079" sId="1" quotePrefix="1">
    <nc r="AL342" t="inlineStr">
      <is>
        <t>-</t>
      </is>
    </nc>
  </rcc>
  <rcc rId="5080" sId="1" quotePrefix="1">
    <nc r="AM342" t="inlineStr">
      <is>
        <t>-</t>
      </is>
    </nc>
  </rcc>
  <rcc rId="5081" sId="1" quotePrefix="1">
    <nc r="AN342" t="inlineStr">
      <is>
        <t>-</t>
      </is>
    </nc>
  </rcc>
  <rcc rId="5082" sId="1" quotePrefix="1">
    <nc r="AL343" t="inlineStr">
      <is>
        <t>-</t>
      </is>
    </nc>
  </rcc>
  <rcc rId="5083" sId="1" quotePrefix="1">
    <nc r="AM343" t="inlineStr">
      <is>
        <t>-</t>
      </is>
    </nc>
  </rcc>
  <rcc rId="5084" sId="1" quotePrefix="1">
    <nc r="AN343" t="inlineStr">
      <is>
        <t>-</t>
      </is>
    </nc>
  </rcc>
  <rcc rId="5085" sId="1" quotePrefix="1">
    <nc r="AL344" t="inlineStr">
      <is>
        <t>-</t>
      </is>
    </nc>
  </rcc>
  <rcc rId="5086" sId="1" quotePrefix="1">
    <nc r="AM344" t="inlineStr">
      <is>
        <t>-</t>
      </is>
    </nc>
  </rcc>
  <rcc rId="5087" sId="1" quotePrefix="1">
    <nc r="AN344" t="inlineStr">
      <is>
        <t>-</t>
      </is>
    </nc>
  </rcc>
  <rcc rId="5088" sId="1" quotePrefix="1">
    <nc r="AL345" t="inlineStr">
      <is>
        <t>-</t>
      </is>
    </nc>
  </rcc>
  <rcc rId="5089" sId="1" quotePrefix="1">
    <nc r="AM345" t="inlineStr">
      <is>
        <t>-</t>
      </is>
    </nc>
  </rcc>
  <rcc rId="5090" sId="1" quotePrefix="1">
    <nc r="AN345" t="inlineStr">
      <is>
        <t>-</t>
      </is>
    </nc>
  </rcc>
  <rcc rId="5091" sId="1" quotePrefix="1">
    <nc r="AL346" t="inlineStr">
      <is>
        <t>-</t>
      </is>
    </nc>
  </rcc>
  <rcc rId="5092" sId="1" quotePrefix="1">
    <nc r="AM346" t="inlineStr">
      <is>
        <t>-</t>
      </is>
    </nc>
  </rcc>
  <rcc rId="5093" sId="1" quotePrefix="1">
    <nc r="AN346" t="inlineStr">
      <is>
        <t>-</t>
      </is>
    </nc>
  </rcc>
  <rcc rId="5094" sId="1" quotePrefix="1">
    <nc r="AL347" t="inlineStr">
      <is>
        <t>-</t>
      </is>
    </nc>
  </rcc>
  <rcc rId="5095" sId="1" quotePrefix="1">
    <nc r="AM347" t="inlineStr">
      <is>
        <t>-</t>
      </is>
    </nc>
  </rcc>
  <rcc rId="5096" sId="1" quotePrefix="1">
    <nc r="AN347" t="inlineStr">
      <is>
        <t>-</t>
      </is>
    </nc>
  </rcc>
  <rcc rId="5097" sId="1" quotePrefix="1">
    <nc r="AL348" t="inlineStr">
      <is>
        <t>-</t>
      </is>
    </nc>
  </rcc>
  <rcc rId="5098" sId="1" quotePrefix="1">
    <nc r="AM348" t="inlineStr">
      <is>
        <t>-</t>
      </is>
    </nc>
  </rcc>
  <rcc rId="5099" sId="1" quotePrefix="1">
    <nc r="AN348" t="inlineStr">
      <is>
        <t>-</t>
      </is>
    </nc>
  </rcc>
  <rcc rId="5100" sId="1" quotePrefix="1">
    <nc r="AL349" t="inlineStr">
      <is>
        <t>-</t>
      </is>
    </nc>
  </rcc>
  <rcc rId="5101" sId="1" quotePrefix="1">
    <nc r="AM349" t="inlineStr">
      <is>
        <t>-</t>
      </is>
    </nc>
  </rcc>
  <rcc rId="5102" sId="1" quotePrefix="1">
    <nc r="AN349" t="inlineStr">
      <is>
        <t>-</t>
      </is>
    </nc>
  </rcc>
  <rcc rId="5103" sId="1" quotePrefix="1">
    <nc r="AL350" t="inlineStr">
      <is>
        <t>-</t>
      </is>
    </nc>
  </rcc>
  <rcc rId="5104" sId="1" quotePrefix="1">
    <nc r="AM350" t="inlineStr">
      <is>
        <t>-</t>
      </is>
    </nc>
  </rcc>
  <rcc rId="5105" sId="1" quotePrefix="1">
    <nc r="AN350" t="inlineStr">
      <is>
        <t>-</t>
      </is>
    </nc>
  </rcc>
  <rcc rId="5106" sId="1" quotePrefix="1">
    <nc r="AL351" t="inlineStr">
      <is>
        <t>-</t>
      </is>
    </nc>
  </rcc>
  <rcc rId="5107" sId="1" quotePrefix="1">
    <nc r="AM351" t="inlineStr">
      <is>
        <t>-</t>
      </is>
    </nc>
  </rcc>
  <rcc rId="5108" sId="1" quotePrefix="1">
    <nc r="AN351" t="inlineStr">
      <is>
        <t>-</t>
      </is>
    </nc>
  </rcc>
  <rcc rId="5109" sId="1" quotePrefix="1">
    <nc r="AL352" t="inlineStr">
      <is>
        <t>-</t>
      </is>
    </nc>
  </rcc>
  <rcc rId="5110" sId="1" quotePrefix="1">
    <nc r="AM352" t="inlineStr">
      <is>
        <t>-</t>
      </is>
    </nc>
  </rcc>
  <rcc rId="5111" sId="1" quotePrefix="1">
    <nc r="AN352" t="inlineStr">
      <is>
        <t>-</t>
      </is>
    </nc>
  </rcc>
  <rcc rId="5112" sId="1" quotePrefix="1">
    <nc r="AL353" t="inlineStr">
      <is>
        <t>-</t>
      </is>
    </nc>
  </rcc>
  <rcc rId="5113" sId="1" quotePrefix="1">
    <nc r="AM353" t="inlineStr">
      <is>
        <t>-</t>
      </is>
    </nc>
  </rcc>
  <rcc rId="5114" sId="1" quotePrefix="1">
    <nc r="AN353" t="inlineStr">
      <is>
        <t>-</t>
      </is>
    </nc>
  </rcc>
  <rcc rId="5115" sId="1" quotePrefix="1">
    <nc r="AL354" t="inlineStr">
      <is>
        <t>-</t>
      </is>
    </nc>
  </rcc>
  <rcc rId="5116" sId="1" quotePrefix="1">
    <nc r="AM354" t="inlineStr">
      <is>
        <t>-</t>
      </is>
    </nc>
  </rcc>
  <rcc rId="5117" sId="1" quotePrefix="1">
    <nc r="AN354" t="inlineStr">
      <is>
        <t>-</t>
      </is>
    </nc>
  </rcc>
  <rcc rId="5118" sId="1" quotePrefix="1">
    <nc r="AL355" t="inlineStr">
      <is>
        <t>-</t>
      </is>
    </nc>
  </rcc>
  <rcc rId="5119" sId="1" quotePrefix="1">
    <nc r="AM355" t="inlineStr">
      <is>
        <t>-</t>
      </is>
    </nc>
  </rcc>
  <rcc rId="5120" sId="1" quotePrefix="1">
    <nc r="AN355" t="inlineStr">
      <is>
        <t>-</t>
      </is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29" sId="1" xfDxf="1" dxf="1">
    <nc r="V325">
      <v>41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130" sId="1" xfDxf="1" dxf="1">
    <nc r="V326">
      <v>41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131" sId="1" xfDxf="1" dxf="1">
    <nc r="V327">
      <v>31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132" sId="1" xfDxf="1" dxf="1">
    <nc r="V328">
      <v>10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133" sId="1" xfDxf="1" dxf="1">
    <nc r="V329">
      <v>188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134" sId="1" xfDxf="1" dxf="1">
    <nc r="V330">
      <v>27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135" sId="1" xfDxf="1" dxf="1">
    <nc r="V331">
      <v>27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136" sId="1" xfDxf="1" dxf="1">
    <nc r="V332">
      <v>27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137" sId="1" xfDxf="1" dxf="1">
    <nc r="V333">
      <v>119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138" sId="1" xfDxf="1" dxf="1">
    <nc r="V334">
      <v>41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139" sId="1" xfDxf="1" dxf="1">
    <nc r="V335">
      <v>100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140" sId="1" xfDxf="1" dxf="1">
    <nc r="V336">
      <v>4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141" sId="1" xfDxf="1" dxf="1">
    <nc r="V337">
      <v>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142" sId="1" xfDxf="1" dxf="1">
    <nc r="V338">
      <v>119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143" sId="1" xfDxf="1" dxf="1">
    <nc r="V339">
      <v>170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144" sId="1">
    <nc r="W325">
      <f>V325*2</f>
    </nc>
  </rcc>
  <rcc rId="5145" sId="1">
    <nc r="W326">
      <f>V326*2</f>
    </nc>
  </rcc>
  <rcc rId="5146" sId="1">
    <nc r="W327">
      <f>V327*2</f>
    </nc>
  </rcc>
  <rcc rId="5147" sId="1">
    <nc r="W328">
      <f>V328*2</f>
    </nc>
  </rcc>
  <rcc rId="5148" sId="1">
    <nc r="W329">
      <f>V329*2</f>
    </nc>
  </rcc>
  <rcc rId="5149" sId="1">
    <nc r="W330">
      <f>V330*2</f>
    </nc>
  </rcc>
  <rcc rId="5150" sId="1">
    <nc r="W331">
      <f>V331*2</f>
    </nc>
  </rcc>
  <rcc rId="5151" sId="1">
    <nc r="W332">
      <f>V332*2</f>
    </nc>
  </rcc>
  <rcc rId="5152" sId="1">
    <nc r="W333">
      <f>V333*2</f>
    </nc>
  </rcc>
  <rcc rId="5153" sId="1">
    <nc r="W334">
      <f>V334*2</f>
    </nc>
  </rcc>
  <rcc rId="5154" sId="1">
    <nc r="W335">
      <f>V335*2</f>
    </nc>
  </rcc>
  <rcc rId="5155" sId="1">
    <nc r="W336">
      <f>V336*2</f>
    </nc>
  </rcc>
  <rcc rId="5156" sId="1">
    <nc r="W337">
      <f>V337*2</f>
    </nc>
  </rcc>
  <rcc rId="5157" sId="1">
    <nc r="W338">
      <f>V338*2</f>
    </nc>
  </rcc>
  <rcc rId="5158" sId="1">
    <nc r="W339">
      <f>V339*2</f>
    </nc>
  </rcc>
  <rcmt sheetId="1" cell="W325" guid="{1E607B44-F301-4D06-930C-1EC79721541C}" author="EXTERNAL Nguyen Tuan Duong (Ban Vien, RBVH/EPS45)" newLength="65"/>
  <rcmt sheetId="1" cell="W326" guid="{F63D3B21-2565-48D2-B1FE-E2F30B7E185B}" author="EXTERNAL Nguyen Tuan Duong (Ban Vien, RBVH/EPS45)" newLength="65"/>
  <rcmt sheetId="1" cell="W327" guid="{37C8A1D6-1181-4DC8-B275-6FB7B662CE40}" author="EXTERNAL Nguyen Tuan Duong (Ban Vien, RBVH/EPS45)" newLength="65"/>
  <rcmt sheetId="1" cell="W328" guid="{03A64417-2FDC-4DF4-8489-5B8419A68E18}" author="EXTERNAL Nguyen Tuan Duong (Ban Vien, RBVH/EPS45)" newLength="65"/>
  <rcmt sheetId="1" cell="W329" guid="{116BC6E7-F552-48AB-8569-FF4C97ED4C34}" author="EXTERNAL Nguyen Tuan Duong (Ban Vien, RBVH/EPS45)" newLength="65"/>
  <rcmt sheetId="1" cell="W330" guid="{02EEF24B-2A2F-4A18-B857-50051EF1E240}" author="EXTERNAL Nguyen Tuan Duong (Ban Vien, RBVH/EPS45)" newLength="65"/>
  <rcmt sheetId="1" cell="W331" guid="{49D66EA1-D624-44A9-92BC-3E83CEBF3E51}" author="EXTERNAL Nguyen Tuan Duong (Ban Vien, RBVH/EPS45)" newLength="65"/>
  <rcmt sheetId="1" cell="W332" guid="{21CB9727-F0B5-4D70-9D7C-D80486987CAB}" author="EXTERNAL Nguyen Tuan Duong (Ban Vien, RBVH/EPS45)" newLength="65"/>
  <rcmt sheetId="1" cell="W333" guid="{A522BC81-2258-4B9D-A155-8DEF925ED499}" author="EXTERNAL Nguyen Tuan Duong (Ban Vien, RBVH/EPS45)" newLength="65"/>
  <rcmt sheetId="1" cell="W334" guid="{018EBE22-705C-4F76-A985-6231437D4D31}" author="EXTERNAL Nguyen Tuan Duong (Ban Vien, RBVH/EPS45)" newLength="65"/>
  <rcmt sheetId="1" cell="W335" guid="{AB58CCBA-DE6C-410E-8CF8-2012F322BF54}" author="EXTERNAL Nguyen Tuan Duong (Ban Vien, RBVH/EPS45)" newLength="65"/>
  <rcmt sheetId="1" cell="W336" guid="{F13C3CF3-020D-4249-9936-7F99C91F5D71}" author="EXTERNAL Nguyen Tuan Duong (Ban Vien, RBVH/EPS45)" newLength="65"/>
  <rcmt sheetId="1" cell="W337" guid="{74141904-1F3C-4546-A957-752E934C046A}" author="EXTERNAL Nguyen Tuan Duong (Ban Vien, RBVH/EPS45)" newLength="65"/>
  <rcmt sheetId="1" cell="W338" guid="{96C5344F-9927-4B0B-AF1E-75541B19EDF0}" author="EXTERNAL Nguyen Tuan Duong (Ban Vien, RBVH/EPS45)" newLength="65"/>
  <rcmt sheetId="1" cell="W339" guid="{866F8E33-BA67-4226-A3D7-0FFD5E81A49C}" author="EXTERNAL Nguyen Tuan Duong (Ban Vien, RBVH/EPS45)" newLength="65"/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61" sId="1">
    <nc r="Y325">
      <f>ROUNDDOWN(W325/HLOOKUP(D325,Table!$C$3:$D$4,2,0)*8,2)</f>
    </nc>
  </rcc>
  <rcc rId="5162" sId="1">
    <nc r="Y326">
      <f>ROUNDDOWN(W326/HLOOKUP(D326,Table!$C$3:$D$4,2,0)*8,2)</f>
    </nc>
  </rcc>
  <rcc rId="5163" sId="1">
    <nc r="Y327">
      <f>ROUNDDOWN(W327/HLOOKUP(D327,Table!$C$3:$D$4,2,0)*8,2)</f>
    </nc>
  </rcc>
  <rcc rId="5164" sId="1">
    <nc r="Y328">
      <f>ROUNDDOWN(W328/HLOOKUP(D328,Table!$C$3:$D$4,2,0)*8,2)</f>
    </nc>
  </rcc>
  <rcc rId="5165" sId="1">
    <nc r="Y329">
      <f>ROUNDDOWN(W329/HLOOKUP(D329,Table!$C$3:$D$4,2,0)*8,2)</f>
    </nc>
  </rcc>
  <rcc rId="5166" sId="1">
    <nc r="Y330">
      <f>ROUNDDOWN(W330/HLOOKUP(D330,Table!$C$3:$D$4,2,0)*8,2)</f>
    </nc>
  </rcc>
  <rcc rId="5167" sId="1">
    <nc r="Y331">
      <f>ROUNDDOWN(W331/HLOOKUP(D331,Table!$C$3:$D$4,2,0)*8,2)</f>
    </nc>
  </rcc>
  <rcc rId="5168" sId="1">
    <nc r="Y332">
      <f>ROUNDDOWN(W332/HLOOKUP(D332,Table!$C$3:$D$4,2,0)*8,2)</f>
    </nc>
  </rcc>
  <rcc rId="5169" sId="1">
    <nc r="Y333">
      <f>ROUNDDOWN(W333/HLOOKUP(D333,Table!$C$3:$D$4,2,0)*8,2)</f>
    </nc>
  </rcc>
  <rcc rId="5170" sId="1">
    <nc r="Y334">
      <f>ROUNDDOWN(W334/HLOOKUP(D334,Table!$C$3:$D$4,2,0)*8,2)</f>
    </nc>
  </rcc>
  <rcc rId="5171" sId="1">
    <nc r="Y335">
      <f>ROUNDDOWN(W335/HLOOKUP(D335,Table!$C$3:$D$4,2,0)*8,2)</f>
    </nc>
  </rcc>
  <rcc rId="5172" sId="1">
    <nc r="Y336">
      <f>ROUNDDOWN(W336/HLOOKUP(D336,Table!$C$3:$D$4,2,0)*8,2)</f>
    </nc>
  </rcc>
  <rcc rId="5173" sId="1">
    <nc r="Y337">
      <f>ROUNDDOWN(W337/HLOOKUP(D337,Table!$C$3:$D$4,2,0)*8,2)</f>
    </nc>
  </rcc>
  <rcc rId="5174" sId="1">
    <nc r="Y338">
      <f>ROUNDDOWN(W338/HLOOKUP(D338,Table!$C$3:$D$4,2,0)*8,2)</f>
    </nc>
  </rcc>
  <rcc rId="5175" sId="1">
    <nc r="Y339">
      <f>ROUNDDOWN(W339/HLOOKUP(D339,Table!$C$3:$D$4,2,0)*8,2)</f>
    </nc>
  </rcc>
</revisions>
</file>

<file path=xl/revisions/revisionLog3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76" sId="1" quotePrefix="1">
    <nc r="R326" t="inlineStr">
      <is>
        <t>-</t>
      </is>
    </nc>
  </rcc>
  <rcc rId="5177" sId="1" quotePrefix="1">
    <nc r="R327" t="inlineStr">
      <is>
        <t>-</t>
      </is>
    </nc>
  </rcc>
  <rcc rId="5178" sId="1" quotePrefix="1">
    <nc r="R328" t="inlineStr">
      <is>
        <t>-</t>
      </is>
    </nc>
  </rcc>
  <rcc rId="5179" sId="1" quotePrefix="1">
    <nc r="R329" t="inlineStr">
      <is>
        <t>-</t>
      </is>
    </nc>
  </rcc>
  <rcc rId="5180" sId="1" quotePrefix="1">
    <nc r="R330" t="inlineStr">
      <is>
        <t>-</t>
      </is>
    </nc>
  </rcc>
  <rcc rId="5181" sId="1" quotePrefix="1">
    <nc r="R331" t="inlineStr">
      <is>
        <t>-</t>
      </is>
    </nc>
  </rcc>
  <rcc rId="5182" sId="1" quotePrefix="1">
    <nc r="R332" t="inlineStr">
      <is>
        <t>-</t>
      </is>
    </nc>
  </rcc>
  <rcc rId="5183" sId="1" quotePrefix="1">
    <nc r="R333" t="inlineStr">
      <is>
        <t>-</t>
      </is>
    </nc>
  </rcc>
  <rcc rId="5184" sId="1" quotePrefix="1">
    <nc r="R334" t="inlineStr">
      <is>
        <t>-</t>
      </is>
    </nc>
  </rcc>
  <rcc rId="5185" sId="1" quotePrefix="1">
    <nc r="R335" t="inlineStr">
      <is>
        <t>-</t>
      </is>
    </nc>
  </rcc>
  <rcc rId="5186" sId="1" quotePrefix="1">
    <nc r="R336" t="inlineStr">
      <is>
        <t>-</t>
      </is>
    </nc>
  </rcc>
  <rcc rId="5187" sId="1" quotePrefix="1">
    <nc r="R337" t="inlineStr">
      <is>
        <t>-</t>
      </is>
    </nc>
  </rcc>
  <rcc rId="5188" sId="1" quotePrefix="1">
    <nc r="R338" t="inlineStr">
      <is>
        <t>-</t>
      </is>
    </nc>
  </rcc>
  <rcc rId="5189" sId="1" quotePrefix="1">
    <nc r="R339" t="inlineStr">
      <is>
        <t>-</t>
      </is>
    </nc>
  </rcc>
  <rcc rId="5190" sId="1" quotePrefix="1">
    <nc r="R340" t="inlineStr">
      <is>
        <t>-</t>
      </is>
    </nc>
  </rcc>
  <rcc rId="5191" sId="1" quotePrefix="1">
    <nc r="R341" t="inlineStr">
      <is>
        <t>-</t>
      </is>
    </nc>
  </rcc>
  <rcc rId="5192" sId="1" quotePrefix="1">
    <nc r="R342" t="inlineStr">
      <is>
        <t>-</t>
      </is>
    </nc>
  </rcc>
  <rcc rId="5193" sId="1" quotePrefix="1">
    <nc r="R343" t="inlineStr">
      <is>
        <t>-</t>
      </is>
    </nc>
  </rcc>
  <rcc rId="5194" sId="1" quotePrefix="1">
    <nc r="R344" t="inlineStr">
      <is>
        <t>-</t>
      </is>
    </nc>
  </rcc>
  <rcc rId="5195" sId="1" quotePrefix="1">
    <nc r="R345" t="inlineStr">
      <is>
        <t>-</t>
      </is>
    </nc>
  </rcc>
  <rcc rId="5196" sId="1" quotePrefix="1">
    <nc r="R346" t="inlineStr">
      <is>
        <t>-</t>
      </is>
    </nc>
  </rcc>
  <rcc rId="5197" sId="1" quotePrefix="1">
    <nc r="R347" t="inlineStr">
      <is>
        <t>-</t>
      </is>
    </nc>
  </rcc>
  <rcc rId="5198" sId="1" quotePrefix="1">
    <nc r="R348" t="inlineStr">
      <is>
        <t>-</t>
      </is>
    </nc>
  </rcc>
  <rcc rId="5199" sId="1" quotePrefix="1">
    <nc r="R349" t="inlineStr">
      <is>
        <t>-</t>
      </is>
    </nc>
  </rcc>
  <rcc rId="5200" sId="1" quotePrefix="1">
    <nc r="R350" t="inlineStr">
      <is>
        <t>-</t>
      </is>
    </nc>
  </rcc>
  <rcc rId="5201" sId="1" quotePrefix="1">
    <nc r="R351" t="inlineStr">
      <is>
        <t>-</t>
      </is>
    </nc>
  </rcc>
  <rcc rId="5202" sId="1" quotePrefix="1">
    <nc r="R352" t="inlineStr">
      <is>
        <t>-</t>
      </is>
    </nc>
  </rcc>
  <rcc rId="5203" sId="1" quotePrefix="1">
    <nc r="R353" t="inlineStr">
      <is>
        <t>-</t>
      </is>
    </nc>
  </rcc>
  <rcc rId="5204" sId="1" quotePrefix="1">
    <nc r="R354" t="inlineStr">
      <is>
        <t>-</t>
      </is>
    </nc>
  </rcc>
  <rcc rId="5205" sId="1" quotePrefix="1">
    <nc r="R355" t="inlineStr">
      <is>
        <t>-</t>
      </is>
    </nc>
  </rcc>
  <rcc rId="5206" sId="1" quotePrefix="1">
    <nc r="O326" t="inlineStr">
      <is>
        <t>-</t>
      </is>
    </nc>
  </rcc>
  <rcc rId="5207" sId="1" quotePrefix="1">
    <nc r="O327" t="inlineStr">
      <is>
        <t>-</t>
      </is>
    </nc>
  </rcc>
  <rcc rId="5208" sId="1" quotePrefix="1">
    <nc r="O328" t="inlineStr">
      <is>
        <t>-</t>
      </is>
    </nc>
  </rcc>
  <rcc rId="5209" sId="1" quotePrefix="1">
    <nc r="O329" t="inlineStr">
      <is>
        <t>-</t>
      </is>
    </nc>
  </rcc>
  <rcc rId="5210" sId="1" quotePrefix="1">
    <nc r="O330" t="inlineStr">
      <is>
        <t>-</t>
      </is>
    </nc>
  </rcc>
  <rcc rId="5211" sId="1" quotePrefix="1">
    <nc r="O331" t="inlineStr">
      <is>
        <t>-</t>
      </is>
    </nc>
  </rcc>
  <rcc rId="5212" sId="1" quotePrefix="1">
    <nc r="O332" t="inlineStr">
      <is>
        <t>-</t>
      </is>
    </nc>
  </rcc>
  <rcc rId="5213" sId="1" quotePrefix="1">
    <nc r="O333" t="inlineStr">
      <is>
        <t>-</t>
      </is>
    </nc>
  </rcc>
  <rcc rId="5214" sId="1" quotePrefix="1">
    <nc r="O334" t="inlineStr">
      <is>
        <t>-</t>
      </is>
    </nc>
  </rcc>
  <rcc rId="5215" sId="1" quotePrefix="1">
    <nc r="O335" t="inlineStr">
      <is>
        <t>-</t>
      </is>
    </nc>
  </rcc>
  <rcc rId="5216" sId="1" quotePrefix="1">
    <nc r="O336" t="inlineStr">
      <is>
        <t>-</t>
      </is>
    </nc>
  </rcc>
  <rcc rId="5217" sId="1" quotePrefix="1">
    <nc r="O337" t="inlineStr">
      <is>
        <t>-</t>
      </is>
    </nc>
  </rcc>
  <rcc rId="5218" sId="1" quotePrefix="1">
    <nc r="O338" t="inlineStr">
      <is>
        <t>-</t>
      </is>
    </nc>
  </rcc>
  <rcc rId="5219" sId="1" quotePrefix="1">
    <nc r="O339" t="inlineStr">
      <is>
        <t>-</t>
      </is>
    </nc>
  </rcc>
  <rcc rId="5220" sId="1" quotePrefix="1">
    <nc r="O340" t="inlineStr">
      <is>
        <t>-</t>
      </is>
    </nc>
  </rcc>
  <rcc rId="5221" sId="1" quotePrefix="1">
    <nc r="O341" t="inlineStr">
      <is>
        <t>-</t>
      </is>
    </nc>
  </rcc>
  <rcc rId="5222" sId="1" quotePrefix="1">
    <nc r="O342" t="inlineStr">
      <is>
        <t>-</t>
      </is>
    </nc>
  </rcc>
  <rcc rId="5223" sId="1" quotePrefix="1">
    <nc r="O343" t="inlineStr">
      <is>
        <t>-</t>
      </is>
    </nc>
  </rcc>
  <rcc rId="5224" sId="1" quotePrefix="1">
    <nc r="O344" t="inlineStr">
      <is>
        <t>-</t>
      </is>
    </nc>
  </rcc>
  <rcc rId="5225" sId="1" quotePrefix="1">
    <nc r="O345" t="inlineStr">
      <is>
        <t>-</t>
      </is>
    </nc>
  </rcc>
  <rcc rId="5226" sId="1" quotePrefix="1">
    <nc r="O346" t="inlineStr">
      <is>
        <t>-</t>
      </is>
    </nc>
  </rcc>
  <rcc rId="5227" sId="1" quotePrefix="1">
    <nc r="O347" t="inlineStr">
      <is>
        <t>-</t>
      </is>
    </nc>
  </rcc>
  <rcc rId="5228" sId="1" quotePrefix="1">
    <nc r="O348" t="inlineStr">
      <is>
        <t>-</t>
      </is>
    </nc>
  </rcc>
  <rcc rId="5229" sId="1" quotePrefix="1">
    <nc r="O349" t="inlineStr">
      <is>
        <t>-</t>
      </is>
    </nc>
  </rcc>
  <rcc rId="5230" sId="1" quotePrefix="1">
    <nc r="O350" t="inlineStr">
      <is>
        <t>-</t>
      </is>
    </nc>
  </rcc>
  <rcc rId="5231" sId="1" quotePrefix="1">
    <nc r="O351" t="inlineStr">
      <is>
        <t>-</t>
      </is>
    </nc>
  </rcc>
  <rcc rId="5232" sId="1" quotePrefix="1">
    <nc r="O352" t="inlineStr">
      <is>
        <t>-</t>
      </is>
    </nc>
  </rcc>
  <rcc rId="5233" sId="1" quotePrefix="1">
    <nc r="O353" t="inlineStr">
      <is>
        <t>-</t>
      </is>
    </nc>
  </rcc>
  <rcc rId="5234" sId="1" quotePrefix="1">
    <nc r="O354" t="inlineStr">
      <is>
        <t>-</t>
      </is>
    </nc>
  </rcc>
  <rcc rId="5235" sId="1" quotePrefix="1">
    <nc r="O355" t="inlineStr">
      <is>
        <t>-</t>
      </is>
    </nc>
  </rcc>
</revisions>
</file>

<file path=xl/revisions/revisionLog3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36" sId="1" numFmtId="19">
    <nc r="AC325">
      <v>44013</v>
    </nc>
  </rcc>
  <rcc rId="5237" sId="1" numFmtId="19">
    <nc r="AC326">
      <v>44013</v>
    </nc>
  </rcc>
  <rcc rId="5238" sId="1" numFmtId="19">
    <nc r="AC327">
      <v>44013</v>
    </nc>
  </rcc>
  <rcc rId="5239" sId="1" numFmtId="19">
    <nc r="AC328">
      <v>44013</v>
    </nc>
  </rcc>
  <rcc rId="5240" sId="1" numFmtId="19">
    <nc r="AC329">
      <v>44013</v>
    </nc>
  </rcc>
  <rcc rId="5241" sId="1" numFmtId="19">
    <nc r="AC330">
      <v>44013</v>
    </nc>
  </rcc>
  <rcc rId="5242" sId="1" numFmtId="19">
    <nc r="AC331">
      <v>44013</v>
    </nc>
  </rcc>
  <rcc rId="5243" sId="1" numFmtId="19">
    <nc r="AC332">
      <v>44013</v>
    </nc>
  </rcc>
  <rcc rId="5244" sId="1" numFmtId="19">
    <nc r="AC333">
      <v>44013</v>
    </nc>
  </rcc>
  <rcc rId="5245" sId="1" numFmtId="19">
    <nc r="AC334">
      <v>44013</v>
    </nc>
  </rcc>
  <rcc rId="5246" sId="1" numFmtId="19">
    <nc r="AC335">
      <v>44013</v>
    </nc>
  </rcc>
  <rcc rId="5247" sId="1" numFmtId="19">
    <nc r="AC336">
      <v>44013</v>
    </nc>
  </rcc>
  <rcc rId="5248" sId="1" numFmtId="19">
    <nc r="AC337">
      <v>44013</v>
    </nc>
  </rcc>
  <rcc rId="5249" sId="1" numFmtId="19">
    <nc r="AC338">
      <v>44013</v>
    </nc>
  </rcc>
  <rcc rId="5250" sId="1" numFmtId="19">
    <nc r="AC339">
      <v>44013</v>
    </nc>
  </rcc>
  <rcc rId="5251" sId="1" numFmtId="19">
    <nc r="AD325">
      <v>44019</v>
    </nc>
  </rcc>
  <rcc rId="5252" sId="1" numFmtId="19">
    <nc r="AD326">
      <v>44019</v>
    </nc>
  </rcc>
  <rcc rId="5253" sId="1" numFmtId="19">
    <nc r="AD327">
      <v>44019</v>
    </nc>
  </rcc>
  <rcc rId="5254" sId="1" numFmtId="19">
    <nc r="AD328">
      <v>44019</v>
    </nc>
  </rcc>
  <rcc rId="5255" sId="1" numFmtId="19">
    <nc r="AD329">
      <v>44019</v>
    </nc>
  </rcc>
  <rcc rId="5256" sId="1" numFmtId="19">
    <nc r="AD330">
      <v>44019</v>
    </nc>
  </rcc>
  <rcc rId="5257" sId="1" numFmtId="19">
    <nc r="AD331">
      <v>44019</v>
    </nc>
  </rcc>
  <rcc rId="5258" sId="1" numFmtId="19">
    <nc r="AD332">
      <v>44019</v>
    </nc>
  </rcc>
  <rcc rId="5259" sId="1" numFmtId="19">
    <nc r="AD333">
      <v>44019</v>
    </nc>
  </rcc>
  <rcc rId="5260" sId="1" numFmtId="19">
    <nc r="AD334">
      <v>44019</v>
    </nc>
  </rcc>
  <rcc rId="5261" sId="1" numFmtId="19">
    <nc r="AD335">
      <v>44019</v>
    </nc>
  </rcc>
  <rcc rId="5262" sId="1" numFmtId="19">
    <nc r="AD336">
      <v>44019</v>
    </nc>
  </rcc>
  <rcc rId="5263" sId="1" numFmtId="19">
    <nc r="AD337">
      <v>44019</v>
    </nc>
  </rcc>
  <rcc rId="5264" sId="1" numFmtId="19">
    <nc r="AD338">
      <v>44019</v>
    </nc>
  </rcc>
  <rcc rId="5265" sId="1" numFmtId="19">
    <nc r="AD339">
      <v>44019</v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68" sId="1" xfDxf="1" dxf="1" quotePrefix="1">
    <nc r="P325" t="inlineStr">
      <is>
        <t>HUANG Kaibing (CC-AS/ESW2-CN)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269" sId="1" xfDxf="1" dxf="1" quotePrefix="1">
    <nc r="P326" t="inlineStr">
      <is>
        <t>HUANG Kaibing (CC-AS/ESW2-CN)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270" sId="1" xfDxf="1" dxf="1" quotePrefix="1">
    <nc r="P327" t="inlineStr">
      <is>
        <t>WANG Bei (CC-AS/ESW2-CN)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271" sId="1" xfDxf="1" dxf="1" quotePrefix="1">
    <nc r="P328" t="inlineStr">
      <is>
        <t>WANG Bei (CC-AS/ESW2-CN)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272" sId="1" xfDxf="1" dxf="1" quotePrefix="1">
    <nc r="P329" t="inlineStr">
      <is>
        <t>WANG Bei (CC-AS/ESW2-CN)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273" sId="1" xfDxf="1" dxf="1" quotePrefix="1">
    <nc r="P330" t="inlineStr">
      <is>
        <t>HUANG Kaibing (CC-AS/ESW2-CN)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274" sId="1" xfDxf="1" dxf="1" quotePrefix="1">
    <nc r="P331" t="inlineStr">
      <is>
        <t>HUANG Kaibing (CC-AS/ESW2-CN)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275" sId="1" xfDxf="1" dxf="1" quotePrefix="1">
    <nc r="P332" t="inlineStr">
      <is>
        <t>YE Tianyu (CC-AS/ESW2-CN)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276" sId="1" xfDxf="1" dxf="1" quotePrefix="1">
    <nc r="P333" t="inlineStr">
      <is>
        <t>YE Tianyu (CC-AS/ESW2-CN)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277" sId="1" xfDxf="1" dxf="1" quotePrefix="1">
    <nc r="P334" t="inlineStr">
      <is>
        <t>YE Tianyu (CC-AS/ESW2-CN)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278" sId="1" xfDxf="1" dxf="1" quotePrefix="1">
    <nc r="P335" t="inlineStr">
      <is>
        <t>YE Tianyu (CC-AS/ESW2-CN)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279" sId="1" xfDxf="1" dxf="1" quotePrefix="1">
    <nc r="P336" t="inlineStr">
      <is>
        <t>YE Tianyu (CC-AS/ESW2-CN)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280" sId="1" xfDxf="1" dxf="1" quotePrefix="1">
    <nc r="P337" t="inlineStr">
      <is>
        <t>YE Tianyu (CC-AS/ESW2-CN)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281" sId="1" xfDxf="1" dxf="1" quotePrefix="1">
    <nc r="P338" t="inlineStr">
      <is>
        <t>YE Tianyu (CC-AS/ESW2-CN)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282" sId="1" xfDxf="1" dxf="1" quotePrefix="1">
    <nc r="P339" t="inlineStr">
      <is>
        <t>YE Tianyu (CC-AS/ESW2-CN)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</revisions>
</file>

<file path=xl/revisions/revisionLog3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83" sId="1" xfDxf="1" dxf="1">
    <nc r="N325" t="inlineStr">
      <is>
        <t>CNMS_Deuterium_Int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284" sId="1">
    <nc r="N326" t="inlineStr">
      <is>
        <t>CNMS_Deuterium_Int</t>
      </is>
    </nc>
  </rcc>
  <rcc rId="5285" sId="1">
    <nc r="N327" t="inlineStr">
      <is>
        <t>CNMS_Deuterium_Int</t>
      </is>
    </nc>
  </rcc>
  <rcc rId="5286" sId="1">
    <nc r="N328" t="inlineStr">
      <is>
        <t>CNMS_Deuterium_Int</t>
      </is>
    </nc>
  </rcc>
  <rcc rId="5287" sId="1">
    <nc r="N329" t="inlineStr">
      <is>
        <t>CNMS_Deuterium_Int</t>
      </is>
    </nc>
  </rcc>
  <rcc rId="5288" sId="1">
    <nc r="N330" t="inlineStr">
      <is>
        <t>CNMS_Deuterium_Int</t>
      </is>
    </nc>
  </rcc>
  <rcc rId="5289" sId="1">
    <nc r="N331" t="inlineStr">
      <is>
        <t>CNMS_Deuterium_Int</t>
      </is>
    </nc>
  </rcc>
  <rcc rId="5290" sId="1">
    <nc r="N332" t="inlineStr">
      <is>
        <t>CNMS_Deuterium_Int</t>
      </is>
    </nc>
  </rcc>
  <rcc rId="5291" sId="1">
    <nc r="N333" t="inlineStr">
      <is>
        <t>CNMS_Deuterium_Int</t>
      </is>
    </nc>
  </rcc>
  <rcc rId="5292" sId="1">
    <nc r="N334" t="inlineStr">
      <is>
        <t>CNMS_Deuterium_Int</t>
      </is>
    </nc>
  </rcc>
  <rcc rId="5293" sId="1">
    <nc r="N335" t="inlineStr">
      <is>
        <t>CNMS_Deuterium_Int</t>
      </is>
    </nc>
  </rcc>
  <rcc rId="5294" sId="1">
    <nc r="N336" t="inlineStr">
      <is>
        <t>CNMS_Deuterium_Int</t>
      </is>
    </nc>
  </rcc>
  <rcc rId="5295" sId="1">
    <nc r="N337" t="inlineStr">
      <is>
        <t>CNMS_Deuterium_Int</t>
      </is>
    </nc>
  </rcc>
  <rcc rId="5296" sId="1">
    <nc r="N338" t="inlineStr">
      <is>
        <t>CNMS_Deuterium_Int</t>
      </is>
    </nc>
  </rcc>
  <rcc rId="5297" sId="1">
    <nc r="N339" t="inlineStr">
      <is>
        <t>CNMS_Deuterium_Int</t>
      </is>
    </nc>
  </rcc>
</revisions>
</file>

<file path=xl/revisions/revisionLog3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98" sId="1" xfDxf="1" dxf="1">
    <nc r="M325" t="inlineStr">
      <is>
        <t>BL02_SP03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299" sId="1">
    <nc r="M326" t="inlineStr">
      <is>
        <t>BL02_SP03</t>
      </is>
    </nc>
  </rcc>
  <rcc rId="5300" sId="1" xfDxf="1" dxf="1">
    <nc r="M327" t="inlineStr">
      <is>
        <t>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301" sId="1">
    <nc r="M328" t="inlineStr">
      <is>
        <t>BL02</t>
      </is>
    </nc>
  </rcc>
  <rcc rId="5302" sId="1">
    <nc r="M329" t="inlineStr">
      <is>
        <t>BL02</t>
      </is>
    </nc>
  </rcc>
  <rcc rId="5303" sId="1" xfDxf="1" dxf="1">
    <nc r="M330" t="inlineStr">
      <is>
        <t>BL02_SP02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304" sId="1">
    <nc r="M331" t="inlineStr">
      <is>
        <t>BL02_SP02</t>
      </is>
    </nc>
  </rcc>
  <rcc rId="5305" sId="1">
    <nc r="M332" t="inlineStr">
      <is>
        <t>BL02_SP02</t>
      </is>
    </nc>
  </rcc>
  <rcc rId="5306" sId="1" xfDxf="1" dxf="1">
    <nc r="M333" t="inlineStr">
      <is>
        <t>BSS02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307" sId="1">
    <nc r="M334" t="inlineStr">
      <is>
        <t>BSS02</t>
      </is>
    </nc>
  </rcc>
  <rcc rId="5308" sId="1">
    <nc r="M335" t="inlineStr">
      <is>
        <t>BSS02</t>
      </is>
    </nc>
  </rcc>
  <rcc rId="5309" sId="1">
    <nc r="M336" t="inlineStr">
      <is>
        <t>BSS02</t>
      </is>
    </nc>
  </rcc>
  <rcc rId="5310" sId="1">
    <nc r="M337" t="inlineStr">
      <is>
        <t>BSS02</t>
      </is>
    </nc>
  </rcc>
  <rcc rId="5311" sId="1">
    <nc r="M338" t="inlineStr">
      <is>
        <t>BSS02</t>
      </is>
    </nc>
  </rcc>
  <rcc rId="5312" sId="1">
    <nc r="M339" t="inlineStr">
      <is>
        <t>BSS02</t>
      </is>
    </nc>
  </rcc>
  <rcv guid="{7E0EA425-A420-4443-B9E0-CDF0AA9E5D09}" action="delete"/>
  <rdn rId="0" localSheetId="1" customView="1" name="Z_7E0EA425_A420_4443_B9E0_CDF0AA9E5D09_.wvu.Cols" hidden="1" oldHidden="1">
    <formula>Merged_COEM!$F:$K</formula>
  </rdn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16" sId="1">
    <nc r="L325" t="inlineStr">
      <is>
        <t>None</t>
      </is>
    </nc>
  </rcc>
  <rcc rId="5317" sId="1">
    <nc r="L326" t="inlineStr">
      <is>
        <t>None</t>
      </is>
    </nc>
  </rcc>
  <rcc rId="5318" sId="1">
    <nc r="L327" t="inlineStr">
      <is>
        <t>None</t>
      </is>
    </nc>
  </rcc>
  <rcc rId="5319" sId="1">
    <nc r="L328" t="inlineStr">
      <is>
        <t>None</t>
      </is>
    </nc>
  </rcc>
  <rcc rId="5320" sId="1">
    <nc r="L329" t="inlineStr">
      <is>
        <t>None</t>
      </is>
    </nc>
  </rcc>
  <rcc rId="5321" sId="1">
    <nc r="L330" t="inlineStr">
      <is>
        <t>None</t>
      </is>
    </nc>
  </rcc>
  <rcc rId="5322" sId="1">
    <nc r="L331" t="inlineStr">
      <is>
        <t>None</t>
      </is>
    </nc>
  </rcc>
  <rcc rId="5323" sId="1">
    <nc r="L332" t="inlineStr">
      <is>
        <t>None</t>
      </is>
    </nc>
  </rcc>
  <rcc rId="5324" sId="1">
    <nc r="L333" t="inlineStr">
      <is>
        <t>None</t>
      </is>
    </nc>
  </rcc>
  <rcc rId="5325" sId="1">
    <nc r="L334" t="inlineStr">
      <is>
        <t>None</t>
      </is>
    </nc>
  </rcc>
  <rcc rId="5326" sId="1">
    <nc r="L335" t="inlineStr">
      <is>
        <t>None</t>
      </is>
    </nc>
  </rcc>
  <rcc rId="5327" sId="1">
    <nc r="L336" t="inlineStr">
      <is>
        <t>None</t>
      </is>
    </nc>
  </rcc>
  <rcc rId="5328" sId="1">
    <nc r="L337" t="inlineStr">
      <is>
        <t>None</t>
      </is>
    </nc>
  </rcc>
  <rcc rId="5329" sId="1">
    <nc r="L338" t="inlineStr">
      <is>
        <t>None</t>
      </is>
    </nc>
  </rcc>
  <rcc rId="5330" sId="1">
    <nc r="L339" t="inlineStr">
      <is>
        <t>None</t>
      </is>
    </nc>
  </rcc>
</revisions>
</file>

<file path=xl/revisions/revisionLog3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31" sId="1">
    <nc r="S325" t="inlineStr">
      <is>
        <t>nam.phan-the</t>
      </is>
    </nc>
  </rcc>
  <rcc rId="5332" sId="1">
    <nc r="S326" t="inlineStr">
      <is>
        <t>nam.phan-the</t>
      </is>
    </nc>
  </rcc>
  <rcc rId="5333" sId="1">
    <nc r="S327" t="inlineStr">
      <is>
        <t>nam.phan-the</t>
      </is>
    </nc>
  </rcc>
  <rcc rId="5334" sId="1">
    <nc r="S328" t="inlineStr">
      <is>
        <t>nam.phan-the</t>
      </is>
    </nc>
  </rcc>
  <rcc rId="5335" sId="1">
    <nc r="S329" t="inlineStr">
      <is>
        <t>nam.phan-the</t>
      </is>
    </nc>
  </rcc>
  <rcc rId="5336" sId="1">
    <nc r="S330" t="inlineStr">
      <is>
        <t>chuong.nguyen-minh</t>
      </is>
    </nc>
  </rcc>
  <rcc rId="5337" sId="1">
    <nc r="S331" t="inlineStr">
      <is>
        <t>chuong.nguyen-minh</t>
      </is>
    </nc>
  </rcc>
  <rcc rId="5338" sId="1">
    <nc r="S332" t="inlineStr">
      <is>
        <t>chuong.nguyen-minh</t>
      </is>
    </nc>
  </rcc>
  <rcc rId="5339" sId="1">
    <nc r="S333" t="inlineStr">
      <is>
        <t>chuong.nguyen-minh</t>
      </is>
    </nc>
  </rcc>
  <rcc rId="5340" sId="1">
    <nc r="S334" t="inlineStr">
      <is>
        <t>chuong.nguyen-minh</t>
      </is>
    </nc>
  </rcc>
  <rcc rId="5341" sId="1">
    <nc r="S335" t="inlineStr">
      <is>
        <t>huy.nguyen-hoang</t>
      </is>
    </nc>
  </rcc>
  <rcc rId="5342" sId="1">
    <nc r="S336" t="inlineStr">
      <is>
        <t>huy.nguyen-hoang</t>
      </is>
    </nc>
  </rcc>
  <rcc rId="5343" sId="1">
    <nc r="S337" t="inlineStr">
      <is>
        <t>huy.nguyen-hoang</t>
      </is>
    </nc>
  </rcc>
  <rcc rId="5344" sId="1">
    <nc r="S338" t="inlineStr">
      <is>
        <t>huy.nguyen-hoang</t>
      </is>
    </nc>
  </rcc>
  <rcc rId="5345" sId="1">
    <nc r="S339" t="inlineStr">
      <is>
        <t>huy.nguyen-hoang</t>
      </is>
    </nc>
  </rcc>
  <rcv guid="{7E0EA425-A420-4443-B9E0-CDF0AA9E5D09}" action="delete"/>
  <rdn rId="0" localSheetId="1" customView="1" name="Z_7E0EA425_A420_4443_B9E0_CDF0AA9E5D09_.wvu.Cols" hidden="1" oldHidden="1">
    <formula>Merged_COEM!$F:$K</formula>
    <oldFormula>Merged_COEM!$F:$K</oldFormula>
  </rdn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Cols" hidden="1" oldHidden="1">
    <formula>Merged_COEM!$F:$K</formula>
    <oldFormula>Merged_COEM!$F:$K</oldFormula>
  </rdn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Cols" hidden="1" oldHidden="1">
    <formula>Merged_COEM!$F:$K</formula>
    <oldFormula>Merged_COEM!$F:$K</oldFormula>
  </rdn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Cols" hidden="1" oldHidden="1">
    <formula>Merged_COEM!$F:$K</formula>
    <oldFormula>Merged_COEM!$F:$K</oldFormula>
  </rdn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58" sId="2">
    <nc r="Z223">
      <v>3</v>
    </nc>
  </rcc>
  <rcc rId="5359" sId="2">
    <nc r="X223">
      <f>ROUND(IF(E223=Table!$C$3,Z223*Table!$C$4/8,Z223*Table!$D$4/8),3)</f>
    </nc>
  </rcc>
  <rcv guid="{3B3E6719-EACB-4D2C-89C1-05FFAB6020FD}" action="delete"/>
  <rdn rId="0" localSheetId="1" customView="1" name="Z_3B3E6719_EACB_4D2C_89C1_05FFAB6020FD_.wvu.FilterData" hidden="1" oldHidden="1">
    <formula>Merged_COEM!$B$59:$AN$365</formula>
    <oldFormula>Merged_COEM!$B$59:$AN$365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3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Merged_COEM!$B$59:$AN$365</formula>
    <oldFormula>Merged_COEM!$B$59:$AN$365</oldFormula>
  </rdn>
  <rdn rId="0" localSheetId="2" customView="1" name="Z_FECB4C41_27E8_4A22_AFB3_4F54CDD4960E_.wvu.FilterData" hidden="1" oldHidden="1">
    <formula>Merged_JOEM!$B$59:$AN$274</formula>
    <oldFormula>Merged_JOEM!$B$59:$AN$274</oldFormula>
  </rdn>
  <rcv guid="{FECB4C41-27E8-4A22-AFB3-4F54CDD4960E}" action="add"/>
</revisions>
</file>

<file path=xl/revisions/revisionLog3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64" sId="2">
    <oc r="X223">
      <f>ROUND(IF(E223=Table!$C$3,Z223*Table!$C$4/8,Z223*Table!$D$4/8),3)</f>
    </oc>
    <nc r="X223">
      <v>65</v>
    </nc>
  </rcc>
  <rcc rId="5365" sId="2">
    <nc r="AA223" t="inlineStr">
      <is>
        <t>Ready for review</t>
      </is>
    </nc>
  </rcc>
  <rcv guid="{3B3E6719-EACB-4D2C-89C1-05FFAB6020FD}" action="delete"/>
  <rdn rId="0" localSheetId="1" customView="1" name="Z_3B3E6719_EACB_4D2C_89C1_05FFAB6020FD_.wvu.FilterData" hidden="1" oldHidden="1">
    <formula>Merged_COEM!$B$59:$AN$365</formula>
    <oldFormula>Merged_COEM!$B$59:$AN$365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3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68" sId="2" numFmtId="19">
    <nc r="AE223">
      <v>44013</v>
    </nc>
  </rcc>
  <rcc rId="5369" sId="2" numFmtId="19">
    <nc r="AF223">
      <v>44013</v>
    </nc>
  </rcc>
  <rcc rId="5370" sId="2">
    <nc r="AG223" t="inlineStr">
      <is>
        <t>OK</t>
      </is>
    </nc>
  </rcc>
  <rcc rId="5371" sId="2" numFmtId="14">
    <nc r="AH223">
      <v>0.84399999999999997</v>
    </nc>
  </rcc>
  <rcc rId="5372" sId="2" numFmtId="14">
    <nc r="AI223">
      <v>0.86099999999999999</v>
    </nc>
  </rcc>
  <rcc rId="5373" sId="2" numFmtId="14">
    <nc r="AJ223">
      <v>1</v>
    </nc>
  </rcc>
  <rcv guid="{3B3E6719-EACB-4D2C-89C1-05FFAB6020FD}" action="delete"/>
  <rdn rId="0" localSheetId="1" customView="1" name="Z_3B3E6719_EACB_4D2C_89C1_05FFAB6020FD_.wvu.FilterData" hidden="1" oldHidden="1">
    <formula>Merged_COEM!$B$59:$AN$365</formula>
    <oldFormula>Merged_COEM!$B$59:$AN$365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3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dn rId="0" localSheetId="1" customView="1" name="Z_7E0EA425_A420_4443_B9E0_CDF0AA9E5D09_.wvu.Cols" hidden="1" oldHidden="1">
    <oldFormula>Merged_COEM!$F:$K</oldFormula>
  </rdn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81" sId="2" quotePrefix="1">
    <nc r="AK223" t="inlineStr">
      <is>
        <t>None</t>
      </is>
    </nc>
  </rcc>
  <rcc rId="5382" sId="2" quotePrefix="1">
    <nc r="AL223" t="inlineStr">
      <is>
        <t>Line #26 and line #31 l_CounterPhase1_total can't less than 0 and can't greater than 10000</t>
      </is>
    </nc>
  </rcc>
  <rcv guid="{3B3E6719-EACB-4D2C-89C1-05FFAB6020FD}" action="delete"/>
  <rdn rId="0" localSheetId="1" customView="1" name="Z_3B3E6719_EACB_4D2C_89C1_05FFAB6020FD_.wvu.FilterData" hidden="1" oldHidden="1">
    <formula>Merged_COEM!$B$59:$AN$365</formula>
    <oldFormula>Merged_COEM!$B$59:$AN$365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3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85" sId="2" odxf="1" dxf="1" quotePrefix="1">
    <oc r="AL223" t="inlineStr">
      <is>
        <t>Line #26 and line #31 l_CounterPhase1_total can't less than 0 and can't greater than 10000</t>
      </is>
    </oc>
    <nc r="AL223" t="inlineStr">
      <is>
        <t>Line #26 and line #31, value of l_CounterPhase1_total can't less than 0 and can't greater than 10000
Line #37, value of l_timer can't reach 2000</t>
      </is>
    </nc>
    <ndxf>
      <alignment wrapText="1" readingOrder="0"/>
    </ndxf>
  </rcc>
</revisions>
</file>

<file path=xl/revisions/revisionLog3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23">
    <dxf>
      <alignment wrapText="0" readingOrder="0"/>
    </dxf>
  </rfmt>
  <rcc rId="5386" sId="2" odxf="1" dxf="1" quotePrefix="1">
    <oc r="AL223" t="inlineStr">
      <is>
        <t>Line #26 and line #31, value of l_CounterPhase1_total can't less than 0 and can't greater than 10000
Line #37, value of l_timer can't reach 2000</t>
      </is>
    </oc>
    <nc r="AL223" t="inlineStr">
      <is>
        <t>Line #26 and line #31, value of l_CounterPhase1_total can't less than 0 and can't greater than 10000
Line #37, value of l_timer can't reach 2000,</t>
      </is>
    </nc>
    <odxf>
      <alignment wrapText="0" readingOrder="0"/>
    </odxf>
    <ndxf>
      <alignment wrapText="1" readingOrder="0"/>
    </ndxf>
  </rcc>
  <rfmt sheetId="2" sqref="AL224">
    <dxf>
      <alignment wrapText="1" readingOrder="0"/>
    </dxf>
  </rfmt>
  <rfmt sheetId="2" sqref="AL223">
    <dxf>
      <alignment wrapText="0" readingOrder="0"/>
    </dxf>
  </rfmt>
</revisions>
</file>

<file path=xl/revisions/revisionLog3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87" sId="2" odxf="1" dxf="1" quotePrefix="1">
    <oc r="AL223" t="inlineStr">
      <is>
        <t>Line #26 and line #31, value of l_CounterPhase1_total can't less than 0 and can't greater than 10000
Line #37, value of l_timer can't reach 2000,</t>
      </is>
    </oc>
    <nc r="AL223" t="inlineStr">
      <is>
        <t>Line #26 and line #31, value of l_CounterPhase1_total can't less than 0 and can't greater than 10000
Line #37, value of l_timer can't reach 2000, Because condition at lỉe #5 will FALSE</t>
      </is>
    </nc>
    <odxf>
      <alignment wrapText="0" readingOrder="0"/>
    </odxf>
    <ndxf>
      <alignment wrapText="1" readingOrder="0"/>
    </ndxf>
  </rcc>
</revisions>
</file>

<file path=xl/revisions/revisionLog3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23">
    <dxf>
      <alignment wrapText="0" readingOrder="0"/>
    </dxf>
  </rfmt>
  <rcc rId="5388" sId="2" odxf="1" dxf="1" quotePrefix="1">
    <oc r="AL223" t="inlineStr">
      <is>
        <t>Line #26 and line #31, value of l_CounterPhase1_total can't less than 0 and can't greater than 10000
Line #37, value of l_timer can't reach 2000, Because condition at lỉe #5 will FALSE</t>
      </is>
    </oc>
    <nc r="AL223" t="inlineStr">
      <is>
        <t>Line #26 and line #31, value of l_CounterPhase1_total can't less than 0 and can't greater than 10000
Line #37, value of l_timer can't reach 2000, Because condition at lỉe #5 will FALSE
Line #77, value of l_TCSPlus_T_Relaxation_Counter can't greater than C_TCSPlus_RelaxationTime, Because condition at line #64 will TRUE, and line #77 can't be reached</t>
      </is>
    </nc>
    <odxf>
      <alignment wrapText="0" readingOrder="0"/>
    </odxf>
    <ndxf>
      <alignment wrapText="1" readingOrder="0"/>
    </ndxf>
  </rcc>
</revisions>
</file>

<file path=xl/revisions/revisionLog3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89" sId="2" numFmtId="19">
    <nc r="AE211">
      <v>44012</v>
    </nc>
  </rcc>
  <rcc rId="5390" sId="2" numFmtId="19">
    <nc r="AF211">
      <v>44012</v>
    </nc>
  </rcc>
  <rcc rId="5391" sId="2">
    <nc r="AG211" t="inlineStr">
      <is>
        <t>OK</t>
      </is>
    </nc>
  </rcc>
  <rcc rId="5392" sId="2">
    <nc r="X211">
      <f>W211</f>
    </nc>
  </rcc>
  <rcc rId="5393" sId="2">
    <nc r="Z211">
      <v>1</v>
    </nc>
  </rcc>
  <rcc rId="5394" sId="2">
    <nc r="AA211" t="inlineStr">
      <is>
        <t>Ready for review</t>
      </is>
    </nc>
  </rcc>
  <rcv guid="{A2C66332-A809-458E-971B-FDB6D62C74C3}" action="delete"/>
  <rdn rId="0" localSheetId="1" customView="1" name="Z_A2C66332_A809_458E_971B_FDB6D62C74C3_.wvu.FilterData" hidden="1" oldHidden="1">
    <formula>Merged_COEM!$B$59:$AN$365</formula>
    <oldFormula>Merged_COEM!$B$59:$AN$365</oldFormula>
  </rdn>
  <rdn rId="0" localSheetId="2" customView="1" name="Z_A2C66332_A809_458E_971B_FDB6D62C74C3_.wvu.FilterData" hidden="1" oldHidden="1">
    <formula>Merged_JOEM!$A$59:$AN$247</formula>
    <oldFormula>Merged_JOEM!$A$59:$AN$247</oldFormula>
  </rdn>
  <rcv guid="{A2C66332-A809-458E-971B-FDB6D62C74C3}" action="add"/>
</revisions>
</file>

<file path=xl/revisions/revisionLog3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97" sId="1" xfDxf="1" dxf="1">
    <nc r="E340" t="inlineStr">
      <is>
        <t>CNMS IPB Deuterium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398" sId="1" xfDxf="1" dxf="1">
    <nc r="E341" t="inlineStr">
      <is>
        <t>CNMS_CarbonRPA_HevX_BL03SP06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399" sId="1">
    <nc r="D340" t="inlineStr">
      <is>
        <t>ASW</t>
      </is>
    </nc>
  </rcc>
  <rcc rId="5400" sId="1">
    <nc r="D341" t="inlineStr">
      <is>
        <t>ASW</t>
      </is>
    </nc>
  </rcc>
  <rcc rId="5401" sId="1">
    <nc r="C340">
      <v>20200701</v>
    </nc>
  </rcc>
  <rcc rId="5402" sId="1">
    <nc r="C341">
      <v>20200701</v>
    </nc>
  </rcc>
  <rcc rId="5403" sId="1" odxf="1" dxf="1">
    <nc r="B340">
      <f>B339+1</f>
    </nc>
    <odxf>
      <fill>
        <patternFill patternType="none">
          <bgColor indexed="65"/>
        </patternFill>
      </fill>
    </odxf>
    <ndxf>
      <fill>
        <patternFill patternType="solid">
          <bgColor theme="4" tint="0.59999389629810485"/>
        </patternFill>
      </fill>
    </ndxf>
  </rcc>
  <rcc rId="5404" sId="1" odxf="1" dxf="1">
    <nc r="B341">
      <f>B340+1</f>
    </nc>
    <odxf>
      <fill>
        <patternFill patternType="none">
          <bgColor indexed="65"/>
        </patternFill>
      </fill>
    </odxf>
    <ndxf>
      <fill>
        <patternFill patternType="solid">
          <bgColor theme="4" tint="0.59999389629810485"/>
        </patternFill>
      </fill>
    </ndxf>
  </rcc>
  <rfmt sheetId="1" sqref="B340:B341">
    <dxf>
      <fill>
        <patternFill>
          <bgColor theme="5" tint="-0.249977111117893"/>
        </patternFill>
      </fill>
    </dxf>
  </rfmt>
  <rcc rId="5405" sId="1" odxf="1" dxf="1" quotePrefix="1">
    <nc r="F340" t="inlineStr">
      <is>
        <t>-</t>
      </is>
    </nc>
    <odxf/>
    <ndxf/>
  </rcc>
  <rcc rId="5406" sId="1" odxf="1" dxf="1" quotePrefix="1">
    <nc r="F341" t="inlineStr">
      <is>
        <t>-</t>
      </is>
    </nc>
    <odxf/>
    <ndxf/>
  </rcc>
  <rcc rId="5407" sId="1" xfDxf="1" dxf="1">
    <nc r="G340">
      <v>1531665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408" sId="1" xfDxf="1" dxf="1">
    <nc r="G341">
      <v>1526807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409" sId="1" xfDxf="1" dxf="1">
    <nc r="I340" t="inlineStr">
      <is>
        <t xml:space="preserve">CRB_InputInterface_IPB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410" sId="1" xfDxf="1" dxf="1">
    <nc r="I341" t="inlineStr">
      <is>
        <t>LSM_MTCheck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411" sId="1">
    <nc r="K340" t="inlineStr">
      <is>
        <t>Test: Manual; Cmt: Manual</t>
      </is>
    </nc>
  </rcc>
  <rcc rId="5412" sId="1">
    <nc r="K341" t="inlineStr">
      <is>
        <t>Test: Manual; Cmt: Manual</t>
      </is>
    </nc>
  </rcc>
  <rcc rId="5413" sId="1">
    <nc r="L340" t="inlineStr">
      <is>
        <t>None</t>
      </is>
    </nc>
  </rcc>
  <rcc rId="5414" sId="1">
    <nc r="L341" t="inlineStr">
      <is>
        <t>None</t>
      </is>
    </nc>
  </rcc>
  <rcc rId="5415" sId="1" xfDxf="1" dxf="1">
    <nc r="M341" t="inlineStr">
      <is>
        <t>BL03SP06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416" sId="1">
    <nc r="M340" t="inlineStr">
      <is>
        <t>None</t>
      </is>
    </nc>
  </rcc>
  <rcc rId="5417" sId="1" xfDxf="1" dxf="1">
    <nc r="N340" t="inlineStr">
      <is>
        <t>CRB_InputInterface_IPB.axl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418" sId="1" xfDxf="1" dxf="1">
    <nc r="N341" t="inlineStr">
      <is>
        <t>RPAESPHevXEncapSWCust_ECU_CSW_BB99704.axl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P34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P34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5419" sId="1" quotePrefix="1">
    <oc r="O340" t="inlineStr">
      <is>
        <t>-</t>
      </is>
    </oc>
    <nc r="O340" t="inlineStr">
      <is>
        <t>3.7.147.0</t>
      </is>
    </nc>
  </rcc>
  <rcc rId="5420" sId="1">
    <oc r="O341" t="inlineStr">
      <is>
        <t>-</t>
      </is>
    </oc>
    <nc r="O341">
      <v>1.31</v>
    </nc>
  </rcc>
  <rcc rId="5421" sId="1" xfDxf="1" dxf="1" quotePrefix="1">
    <nc r="P340" t="inlineStr">
      <is>
        <t>HUANG Chongxi (CC-AS/ESW5-CN)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422" sId="1" xfDxf="1" dxf="1" quotePrefix="1">
    <nc r="P341" t="inlineStr">
      <is>
        <t>YU Yichi (CC-AD/EYM-CN)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423" sId="1" xfDxf="1" dxf="1">
    <nc r="V340">
      <v>221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424" sId="1" xfDxf="1" dxf="1">
    <nc r="V341">
      <v>220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425" sId="1">
    <nc r="W340">
      <f>V340</f>
    </nc>
  </rcc>
  <rcc rId="5426" sId="1">
    <nc r="W341">
      <f>V341</f>
    </nc>
  </rcc>
  <rcmt sheetId="1" cell="W340" guid="{948A20DC-6762-4806-AF78-20AB18AD3F28}" author="EXTERNAL Nguyen Tuan Duong (Ban Vien, RBVH/EPS45)" newLength="93"/>
  <rcmt sheetId="1" cell="W341" guid="{F06BAAA5-DA8F-4BEA-9C20-1A297F68384C}" author="EXTERNAL Nguyen Tuan Duong (Ban Vien, RBVH/EPS45)" newLength="93"/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29" sId="1">
    <nc r="S340" t="inlineStr">
      <is>
        <t>chung.ly</t>
      </is>
    </nc>
  </rcc>
  <rcc rId="5430" sId="1">
    <nc r="S341" t="inlineStr">
      <is>
        <t>thanh.nguyen-kim</t>
      </is>
    </nc>
  </rcc>
  <rcc rId="5431" sId="1">
    <nc r="Y340">
      <f>ROUNDDOWN(W340/HLOOKUP(D340,Table!$C$3:$D$4,2,0)*8,2)</f>
    </nc>
  </rcc>
  <rcc rId="5432" sId="1">
    <nc r="Y341">
      <f>ROUNDDOWN(W341/HLOOKUP(D341,Table!$C$3:$D$4,2,0)*8,2)</f>
    </nc>
  </rcc>
  <rcc rId="5433" sId="1" numFmtId="19">
    <nc r="AC340">
      <v>44013</v>
    </nc>
  </rcc>
  <rcc rId="5434" sId="1" numFmtId="19">
    <nc r="AC341">
      <v>44013</v>
    </nc>
  </rcc>
  <rcc rId="5435" sId="1" numFmtId="19">
    <nc r="AD340">
      <v>44025</v>
    </nc>
  </rcc>
  <rcc rId="5436" sId="1" numFmtId="19">
    <nc r="AD341">
      <v>44025</v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39" sId="1" odxf="1" dxf="1">
    <oc r="AN340" t="inlineStr">
      <is>
        <t>-</t>
      </is>
    </oc>
    <nc r="AN340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440" sId="1" odxf="1" dxf="1">
    <oc r="AN341" t="inlineStr">
      <is>
        <t>-</t>
      </is>
    </oc>
    <nc r="AN341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45" sId="2">
    <oc r="G43">
      <f>IF(ISERROR(E43/(F43)),"N/A",E43/F43)</f>
    </oc>
    <nc r="G43">
      <f>IF(ISERROR(E43/(F43)),"N/A",E43/F43)</f>
    </nc>
  </rcc>
  <rcc rId="5446" sId="2">
    <oc r="G44">
      <f>IF(ISERROR(E44/(F44)),"N/A",E44/F44)</f>
    </oc>
    <nc r="G44">
      <f>IF(ISERROR(E44/(F44)),"N/A",E44/F44)</f>
    </nc>
  </rcc>
  <rcc rId="5447" sId="2">
    <oc r="G45">
      <f>IF(ISERROR(E45/(F45)),"N/A",E45/F45)</f>
    </oc>
    <nc r="G45">
      <f>IF(ISERROR(E45/(F45)),"N/A",E45/F45)</f>
    </nc>
  </rcc>
  <rcc rId="5448" sId="2">
    <oc r="G46" t="inlineStr">
      <is>
        <t xml:space="preserve"> </t>
      </is>
    </oc>
    <nc r="G46">
      <f>IF(ISERROR(E46/(F46)),"N/A",E46/F46)</f>
    </nc>
  </rcc>
  <rcc rId="5449" sId="2">
    <oc r="G47">
      <f>IF(ISERROR(E47/(F47)),"N/A",E47/F47)</f>
    </oc>
    <nc r="G47">
      <f>IF(ISERROR(E47/(F47)),"N/A",E47/F47)</f>
    </nc>
  </rcc>
  <rcc rId="5450" sId="2">
    <oc r="G48">
      <f>IF(ISERROR(E48/(F48)),"N/A",E48/F48)</f>
    </oc>
    <nc r="G48">
      <f>IF(ISERROR(E48/(F48)),"N/A",E48/F48)</f>
    </nc>
  </rcc>
  <rcc rId="5451" sId="2">
    <oc r="G49">
      <f>IF(ISERROR(E49/(F49)),"N/A",E49/F49)</f>
    </oc>
    <nc r="G49">
      <f>IF(ISERROR(E49/(F49)),"N/A",E49/F49)</f>
    </nc>
  </rcc>
  <rcc rId="5452" sId="2">
    <oc r="G50">
      <f>IF(ISERROR(E50/(F50)),"N/A",E50/F50)</f>
    </oc>
    <nc r="G50">
      <f>IF(ISERROR(E50/(F50)),"N/A",E50/F50)</f>
    </nc>
  </rcc>
  <rcc rId="5453" sId="2">
    <oc r="G51">
      <f>IF(ISERROR(E51/(F51)),"N/A",E51/F51)</f>
    </oc>
    <nc r="G51">
      <f>IF(ISERROR(E51/(F51)),"N/A",E51/F51)</f>
    </nc>
  </rcc>
  <rcc rId="5454" sId="2">
    <oc r="G52">
      <f>IF(ISERROR(E52/(F52)),"N/A",E52/F52)</f>
    </oc>
    <nc r="G52">
      <f>IF(ISERROR(E52/(F52)),"N/A",E52/F52)</f>
    </nc>
  </rcc>
  <rcc rId="5455" sId="2">
    <oc r="G53">
      <f>IF(ISERROR(E53/(F53)),"N/A",E53/F53)</f>
    </oc>
    <nc r="G53">
      <f>IF(ISERROR(E53/(F53)),"N/A",E53/F53)</f>
    </nc>
  </rcc>
  <rcc rId="5456" sId="2">
    <oc r="G54">
      <f>IF(ISERROR(E54/(F54)),"N/A",E54/F54)</f>
    </oc>
    <nc r="G54">
      <f>IF(ISERROR(E54/(F54)),"N/A",E54/F54)</f>
    </nc>
  </rcc>
  <rcc rId="5457" sId="2">
    <oc r="G55">
      <f>IF(ISERROR(E55/(F55)),"N/A",E55/F55)</f>
    </oc>
    <nc r="G55">
      <f>IF(ISERROR(E55/(F55)),"N/A",E55/F55)</f>
    </nc>
  </rcc>
  <rcc rId="5458" sId="2">
    <oc r="G56">
      <f>IF(ISERROR(E56/(F56)),"N/A",E56/F56)</f>
    </oc>
    <nc r="G56">
      <f>IF(ISERROR(E56/(F56)),"N/A",E56/F56)</f>
    </nc>
  </rcc>
  <rcc rId="5459" sId="2">
    <oc r="R245" t="inlineStr">
      <is>
        <t>T200</t>
      </is>
    </oc>
    <nc r="R245" t="inlineStr">
      <is>
        <t>T201</t>
      </is>
    </nc>
  </rcc>
  <rcc rId="5460" sId="2">
    <oc r="R246" t="inlineStr">
      <is>
        <t>T200</t>
      </is>
    </oc>
    <nc r="R246" t="inlineStr">
      <is>
        <t>T201</t>
      </is>
    </nc>
  </rcc>
  <rcc rId="5461" sId="2">
    <oc r="R247" t="inlineStr">
      <is>
        <t>T200</t>
      </is>
    </oc>
    <nc r="R247" t="inlineStr">
      <is>
        <t>T201</t>
      </is>
    </nc>
  </rcc>
  <rcc rId="5462" sId="2">
    <oc r="R236" t="inlineStr">
      <is>
        <t>T201</t>
      </is>
    </oc>
    <nc r="R236" t="inlineStr">
      <is>
        <t>T200</t>
      </is>
    </nc>
  </rcc>
  <rcc rId="5463" sId="2">
    <oc r="R237" t="inlineStr">
      <is>
        <t>T201</t>
      </is>
    </oc>
    <nc r="R237" t="inlineStr">
      <is>
        <t>T200</t>
      </is>
    </nc>
  </rcc>
  <rcc rId="5464" sId="2">
    <oc r="R238" t="inlineStr">
      <is>
        <t>T201</t>
      </is>
    </oc>
    <nc r="R238" t="inlineStr">
      <is>
        <t>T200</t>
      </is>
    </nc>
  </rcc>
  <rfmt sheetId="2" sqref="I235" start="0" length="2147483647">
    <dxf>
      <font>
        <color auto="1"/>
      </font>
    </dxf>
  </rfmt>
  <rfmt sheetId="2" sqref="AL241" start="0" length="0">
    <dxf>
      <alignment wrapText="1" readingOrder="0"/>
    </dxf>
  </rfmt>
  <rcc rId="5465" sId="2" quotePrefix="1">
    <nc r="AL236" t="inlineStr">
      <is>
        <t>Param1D: Can't cover full C0/C1</t>
      </is>
    </nc>
  </rcc>
  <rfmt sheetId="2" sqref="AL241">
    <dxf>
      <alignment wrapText="0" readingOrder="0"/>
    </dxf>
  </rfmt>
  <rcc rId="5466" sId="2" numFmtId="14">
    <nc r="AH236">
      <v>0.90500000000000003</v>
    </nc>
  </rcc>
  <rcc rId="5467" sId="2" numFmtId="14">
    <nc r="AI236">
      <v>0.90900000000000003</v>
    </nc>
  </rcc>
  <rcc rId="5468" sId="2">
    <nc r="AJ236" t="inlineStr">
      <is>
        <t>NA</t>
      </is>
    </nc>
  </rcc>
  <rcc rId="5469" sId="2" quotePrefix="1">
    <nc r="AK236" t="inlineStr">
      <is>
        <t>None</t>
      </is>
    </nc>
  </rcc>
  <rcc rId="5470" sId="2">
    <nc r="AG236" t="inlineStr">
      <is>
        <t>OK</t>
      </is>
    </nc>
  </rcc>
  <rcc rId="5471" sId="2" numFmtId="19">
    <nc r="AE236">
      <v>44013</v>
    </nc>
  </rcc>
  <rcc rId="5472" sId="2" numFmtId="19">
    <nc r="AF236">
      <v>44013</v>
    </nc>
  </rcc>
  <rcc rId="5473" sId="2">
    <nc r="AA236" t="inlineStr">
      <is>
        <t>Ready for review</t>
      </is>
    </nc>
  </rcc>
  <rcc rId="5474" sId="2">
    <nc r="X236">
      <f>W236</f>
    </nc>
  </rcc>
  <rcv guid="{7ECC2B8E-6A82-42F5-8AB0-4A51C54EA5EC}" action="delete"/>
  <rdn rId="0" localSheetId="1" customView="1" name="Z_7ECC2B8E_6A82_42F5_8AB0_4A51C54EA5EC_.wvu.FilterData" hidden="1" oldHidden="1">
    <formula>Merged_COEM!$B$59:$AN$365</formula>
    <oldFormula>Merged_COEM!$B$59:$AN$365</oldFormula>
  </rdn>
  <rdn rId="0" localSheetId="2" customView="1" name="Z_7ECC2B8E_6A82_42F5_8AB0_4A51C54EA5EC_.wvu.FilterData" hidden="1" oldHidden="1">
    <formula>Merged_JOEM!$B$59:$AN$274</formula>
    <oldFormula>Merged_JOEM!$B$59:$AN$274</oldFormula>
  </rdn>
  <rcv guid="{7ECC2B8E-6A82-42F5-8AB0-4A51C54EA5EC}" action="add"/>
</revisions>
</file>

<file path=xl/revisions/revisionLog3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77" sId="2">
    <nc r="X165">
      <f>W165</f>
    </nc>
  </rcc>
  <rcc rId="5478" sId="2">
    <nc r="Z165">
      <v>1.5</v>
    </nc>
  </rcc>
  <rcc rId="5479" sId="2">
    <nc r="AA165" t="inlineStr">
      <is>
        <t>Ready for review</t>
      </is>
    </nc>
  </rcc>
  <rcc rId="5480" sId="2" numFmtId="19">
    <nc r="AE165">
      <v>44013</v>
    </nc>
  </rcc>
  <rcc rId="5481" sId="2" numFmtId="19">
    <nc r="AF165">
      <v>44013</v>
    </nc>
  </rcc>
  <rcc rId="5482" sId="2">
    <nc r="AG165" t="inlineStr">
      <is>
        <t>OK</t>
      </is>
    </nc>
  </rcc>
  <rcc rId="5483" sId="2" numFmtId="14">
    <nc r="AH165">
      <v>0.88200000000000001</v>
    </nc>
  </rcc>
  <rcc rId="5484" sId="2" numFmtId="14">
    <nc r="AI165">
      <v>0.88200000000000001</v>
    </nc>
  </rcc>
  <rcc rId="5485" sId="2" numFmtId="14">
    <nc r="AJ165">
      <v>1</v>
    </nc>
  </rcc>
  <rcc rId="5486" sId="2" quotePrefix="1">
    <nc r="AK165" t="inlineStr">
      <is>
        <t>None</t>
      </is>
    </nc>
  </rcc>
  <rcc rId="5487" sId="2" quotePrefix="1">
    <nc r="AL165" t="inlineStr">
      <is>
        <t>-Param 1D can't cover full C0/C1</t>
      </is>
    </nc>
  </rcc>
  <rcc rId="5488" sId="2" odxf="1" dxf="1" quotePrefix="1">
    <nc r="AM165" t="inlineStr">
      <is>
        <t>-</t>
      </is>
    </nc>
    <odxf>
      <alignment horizontal="left" readingOrder="0"/>
    </odxf>
    <ndxf>
      <alignment horizontal="general" readingOrder="0"/>
    </ndxf>
  </rcc>
  <rcc rId="5489" sId="2" odxf="1" dxf="1" quotePrefix="1">
    <nc r="AN165" t="inlineStr">
      <is>
        <t>-</t>
      </is>
    </nc>
    <odxf>
      <alignment horizontal="left" readingOrder="0"/>
    </odxf>
    <ndxf>
      <alignment horizontal="general" readingOrder="0"/>
    </ndxf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92" sId="2">
    <nc r="X212">
      <f>W212</f>
    </nc>
  </rcc>
  <rcc rId="5493" sId="2">
    <nc r="Z212">
      <v>1</v>
    </nc>
  </rcc>
  <rcc rId="5494" sId="2">
    <nc r="AA212" t="inlineStr">
      <is>
        <t>Ready for review</t>
      </is>
    </nc>
  </rcc>
  <rcc rId="5495" sId="2" numFmtId="19">
    <nc r="AE212">
      <v>44012</v>
    </nc>
  </rcc>
  <rcc rId="5496" sId="2" numFmtId="19">
    <nc r="AF212">
      <v>44012</v>
    </nc>
  </rcc>
  <rcc rId="5497" sId="2">
    <nc r="AG212" t="inlineStr">
      <is>
        <t>OK</t>
      </is>
    </nc>
  </rcc>
</revisions>
</file>

<file path=xl/revisions/revisionLog3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98" sId="1">
    <oc r="W295">
      <f>V295</f>
    </oc>
    <nc r="W295">
      <v>143</v>
    </nc>
  </rcc>
  <rcc rId="5499" sId="1">
    <oc r="W296">
      <f>V296</f>
    </oc>
    <nc r="W296">
      <v>209</v>
    </nc>
  </rcc>
  <rcc rId="5500" sId="1">
    <oc r="W297">
      <f>V297</f>
    </oc>
    <nc r="W297">
      <v>134</v>
    </nc>
  </rcc>
  <rcc rId="5501" sId="1">
    <oc r="W298">
      <f>V298</f>
    </oc>
    <nc r="W298">
      <v>123</v>
    </nc>
  </rcc>
  <rcc rId="5502" sId="1">
    <oc r="W299">
      <f>V299</f>
    </oc>
    <nc r="W299">
      <v>153</v>
    </nc>
  </rcc>
  <rcc rId="5503" sId="1">
    <oc r="W300">
      <f>V300</f>
    </oc>
    <nc r="W300">
      <v>317</v>
    </nc>
  </rcc>
  <rcc rId="5504" sId="1">
    <oc r="W301">
      <f>V301</f>
    </oc>
    <nc r="W301">
      <v>52</v>
    </nc>
  </rcc>
  <rfmt sheetId="1" sqref="W295 W296 W297 W298 W299 W300 W301">
    <dxf>
      <fill>
        <patternFill patternType="solid">
          <bgColor rgb="FFFF0000"/>
        </patternFill>
      </fill>
    </dxf>
  </rfmt>
  <rcc rId="5505" sId="1" quotePrefix="1">
    <oc r="AM295" t="inlineStr">
      <is>
        <t>-</t>
      </is>
    </oc>
    <nc r="AM295" t="inlineStr">
      <is>
        <t>Actual LOC: 143</t>
      </is>
    </nc>
  </rcc>
  <rcc rId="5506" sId="1" quotePrefix="1">
    <oc r="AM296" t="inlineStr">
      <is>
        <t>-</t>
      </is>
    </oc>
    <nc r="AM296" t="inlineStr">
      <is>
        <t>Actual LOC: 209</t>
      </is>
    </nc>
  </rcc>
  <rcc rId="5507" sId="1" quotePrefix="1">
    <oc r="AM297" t="inlineStr">
      <is>
        <t>-</t>
      </is>
    </oc>
    <nc r="AM297" t="inlineStr">
      <is>
        <t>Actual LOC: 134</t>
      </is>
    </nc>
  </rcc>
  <rcc rId="5508" sId="1" quotePrefix="1">
    <oc r="AM298" t="inlineStr">
      <is>
        <t>-</t>
      </is>
    </oc>
    <nc r="AM298" t="inlineStr">
      <is>
        <t>Actual LOC: 123</t>
      </is>
    </nc>
  </rcc>
  <rcc rId="5509" sId="1" quotePrefix="1">
    <oc r="AM299" t="inlineStr">
      <is>
        <t>-</t>
      </is>
    </oc>
    <nc r="AM299" t="inlineStr">
      <is>
        <t>Actual LOC: 153</t>
      </is>
    </nc>
  </rcc>
  <rcc rId="5510" sId="1" quotePrefix="1">
    <oc r="AM300" t="inlineStr">
      <is>
        <t>-</t>
      </is>
    </oc>
    <nc r="AM300" t="inlineStr">
      <is>
        <t>Actual LOC: 317</t>
      </is>
    </nc>
  </rcc>
  <rcc rId="5511" sId="1" quotePrefix="1">
    <oc r="AM301" t="inlineStr">
      <is>
        <t>-</t>
      </is>
    </oc>
    <nc r="AM301" t="inlineStr">
      <is>
        <t>Actual LOC: 52</t>
      </is>
    </nc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Merged_JOEM!$A$59:$AN$247</formula>
    <oldFormula>Merged_JOEM!$B$59:$AN$274</oldFormula>
  </rdn>
  <rcv guid="{970EE037-F5E5-47AF-896A-0F6222879EBC}" action="add"/>
</revisions>
</file>

<file path=xl/revisions/revisionLog3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14" sId="1">
    <oc r="AN295" t="inlineStr">
      <is>
        <t>Please comment LV1</t>
      </is>
    </oc>
    <nc r="AN295" t="inlineStr">
      <is>
        <t>Please comment LV1
Actual LOC: 143</t>
      </is>
    </nc>
  </rcc>
  <rcc rId="5515" sId="1">
    <oc r="AN296" t="inlineStr">
      <is>
        <t>Please comment LV1. Waiting owner</t>
      </is>
    </oc>
    <nc r="AN296" t="inlineStr">
      <is>
        <t>Please comment LV1. Waiting owner
Actual LOC: 209</t>
      </is>
    </nc>
  </rcc>
  <rcc rId="5516" sId="1">
    <oc r="AN297" t="inlineStr">
      <is>
        <t>Please comment LV1. Waiting owner</t>
      </is>
    </oc>
    <nc r="AN297" t="inlineStr">
      <is>
        <t>Please comment LV1. Waiting owner
Actual LOC: 134</t>
      </is>
    </nc>
  </rcc>
  <rcc rId="5517" sId="1">
    <oc r="AN298" t="inlineStr">
      <is>
        <t>Please comment LV1. Waiting owner</t>
      </is>
    </oc>
    <nc r="AN298" t="inlineStr">
      <is>
        <t>Please comment LV1. Waiting owner
Actual LOC: 123</t>
      </is>
    </nc>
  </rcc>
  <rcc rId="5518" sId="1">
    <oc r="AN299" t="inlineStr">
      <is>
        <t>Please comment LV1. Waiting owner</t>
      </is>
    </oc>
    <nc r="AN299" t="inlineStr">
      <is>
        <t>Please comment LV1. Waiting owner
Actual LOC: 153</t>
      </is>
    </nc>
  </rcc>
  <rcc rId="5519" sId="1">
    <oc r="AN300" t="inlineStr">
      <is>
        <t>Please comment LV1</t>
      </is>
    </oc>
    <nc r="AN300" t="inlineStr">
      <is>
        <t>Please comment LV1
Actual LOC: 317</t>
      </is>
    </nc>
  </rcc>
  <rcc rId="5520" sId="1">
    <oc r="AN301" t="inlineStr">
      <is>
        <t>Please comment LV1</t>
      </is>
    </oc>
    <nc r="AN301" t="inlineStr">
      <is>
        <t>Please comment LV1
Actual LOC: 52</t>
      </is>
    </nc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Merged_JOEM!$A$59:$AN$247</formula>
    <oldFormula>Merged_JOEM!$A$59:$AN$247</oldFormula>
  </rdn>
  <rcv guid="{970EE037-F5E5-47AF-896A-0F6222879EBC}" action="add"/>
</revisions>
</file>

<file path=xl/revisions/revisionLog3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23" sId="1">
    <oc r="AM294" t="inlineStr">
      <is>
        <t>-</t>
      </is>
    </oc>
    <nc r="AM294"/>
  </rcc>
  <rcc rId="5524" sId="1">
    <oc r="AM295" t="inlineStr">
      <is>
        <t>Actual LOC: 143</t>
      </is>
    </oc>
    <nc r="AM295"/>
  </rcc>
  <rcc rId="5525" sId="1">
    <oc r="AM296" t="inlineStr">
      <is>
        <t>Actual LOC: 209</t>
      </is>
    </oc>
    <nc r="AM296"/>
  </rcc>
  <rcc rId="5526" sId="1">
    <oc r="AM297" t="inlineStr">
      <is>
        <t>Actual LOC: 134</t>
      </is>
    </oc>
    <nc r="AM297"/>
  </rcc>
  <rcc rId="5527" sId="1">
    <oc r="AM298" t="inlineStr">
      <is>
        <t>Actual LOC: 123</t>
      </is>
    </oc>
    <nc r="AM298"/>
  </rcc>
  <rcc rId="5528" sId="1">
    <oc r="AM299" t="inlineStr">
      <is>
        <t>Actual LOC: 153</t>
      </is>
    </oc>
    <nc r="AM299"/>
  </rcc>
  <rcc rId="5529" sId="1">
    <oc r="AM300" t="inlineStr">
      <is>
        <t>Actual LOC: 317</t>
      </is>
    </oc>
    <nc r="AM300"/>
  </rcc>
  <rcc rId="5530" sId="1">
    <oc r="AM301" t="inlineStr">
      <is>
        <t>Actual LOC: 52</t>
      </is>
    </oc>
    <nc r="AM301"/>
  </rcc>
</revisions>
</file>

<file path=xl/revisions/revisionLog3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Merged_JOEM!$A$59:$AN$247</formula>
    <oldFormula>Merged_JOEM!$A$59:$AN$247</oldFormula>
  </rdn>
  <rcv guid="{970EE037-F5E5-47AF-896A-0F6222879EBC}" action="add"/>
</revisions>
</file>

<file path=xl/revisions/revisionLog3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33" sId="1">
    <oc r="AN314" t="inlineStr">
      <is>
        <t>Please comment LV1</t>
      </is>
    </oc>
    <nc r="AN314" t="inlineStr">
      <is>
        <r>
          <t xml:space="preserve">Please comment LV1 </t>
        </r>
        <r>
          <rPr>
            <sz val="11"/>
            <color rgb="FFFFFF00"/>
            <rFont val="Calibri"/>
            <family val="2"/>
          </rPr>
          <t>Path is uncorrect</t>
        </r>
      </is>
    </nc>
  </rcc>
  <rcc rId="5534" sId="1">
    <oc r="AN315" t="inlineStr">
      <is>
        <t>Please comment LV1</t>
      </is>
    </oc>
    <nc r="AN315" t="inlineStr">
      <is>
        <r>
          <t xml:space="preserve">Please comment LV1 </t>
        </r>
        <r>
          <rPr>
            <sz val="11"/>
            <color rgb="FFFFFF00"/>
            <rFont val="Calibri"/>
            <family val="2"/>
          </rPr>
          <t>Path is uncorrect</t>
        </r>
      </is>
    </nc>
  </rcc>
  <rcc rId="5535" sId="1">
    <oc r="AN316" t="inlineStr">
      <is>
        <t>Please comment LV1</t>
      </is>
    </oc>
    <nc r="AN316" t="inlineStr">
      <is>
        <r>
          <t xml:space="preserve">Please comment LV1 </t>
        </r>
        <r>
          <rPr>
            <sz val="11"/>
            <color rgb="FFFFFF00"/>
            <rFont val="Calibri"/>
            <family val="2"/>
          </rPr>
          <t>Path is uncorrect</t>
        </r>
      </is>
    </nc>
  </rcc>
</revisions>
</file>

<file path=xl/revisions/revisionLog3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36" sId="1" odxf="1" dxf="1" quotePrefix="1">
    <oc r="AN311" t="inlineStr">
      <is>
        <t>Please comment LV1</t>
      </is>
    </oc>
    <nc r="AN311" t="inlineStr">
      <is>
        <t>Please comment LV1
Pls check component:
  - FAW_MainPath_Int\MainstreamFAW\rba\BldrCmp\src
  - FAW_MainPath_Int\MainstreamFAW\rba\as\Bldr\HWRef\comps\ApplicationLayer\rba_BldrCmp\src</t>
      </is>
    </nc>
    <odxf>
      <alignment wrapText="0" readingOrder="0"/>
    </odxf>
    <ndxf>
      <alignment wrapText="1" readingOrder="0"/>
    </ndxf>
  </rcc>
  <rcv guid="{60D2C030-4E31-4E07-8E1C-44D2EE84B177}" action="delete"/>
  <rdn rId="0" localSheetId="1" customView="1" name="Z_60D2C030_4E31_4E07_8E1C_44D2EE84B177_.wvu.FilterData" hidden="1" oldHidden="1">
    <formula>Merged_COEM!$A$59:$AN$365</formula>
    <oldFormula>Merged_COEM!$A$59:$AN$365</oldFormula>
  </rdn>
  <rdn rId="0" localSheetId="2" customView="1" name="Z_60D2C030_4E31_4E07_8E1C_44D2EE84B177_.wvu.FilterData" hidden="1" oldHidden="1">
    <formula>Merged_JOEM!$A$59:$AN$247</formula>
    <oldFormula>Merged_JOEM!$B$59:$AN$274</oldFormula>
  </rdn>
  <rcv guid="{60D2C030-4E31-4E07-8E1C-44D2EE84B177}" action="add"/>
</revisions>
</file>

<file path=xl/revisions/revisionLog3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G254" start="0" length="0">
    <dxf/>
  </rfmt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314" start="0" length="0">
    <dxf>
      <alignment wrapText="1" readingOrder="0"/>
    </dxf>
  </rfmt>
  <rfmt sheetId="1" sqref="F315" start="0" length="0">
    <dxf>
      <alignment wrapText="1" readingOrder="0"/>
    </dxf>
  </rfmt>
  <rfmt sheetId="1" sqref="F316" start="0" length="0">
    <dxf>
      <alignment wrapText="1" readingOrder="0"/>
    </dxf>
  </rfmt>
  <rcc rId="5543" sId="1" quotePrefix="1">
    <oc r="F316" t="inlineStr">
      <is>
        <t>rba\FBL\SW\ApplicationLayer\rba_BldrCmp</t>
      </is>
    </oc>
    <nc r="F316" t="inlineStr">
      <is>
        <r>
          <t xml:space="preserve">rba\FBL\SW\ApplicationLayer\rba_BldrCmp
</t>
        </r>
        <r>
          <rPr>
            <sz val="11"/>
            <color rgb="FFFF0000"/>
            <rFont val="Calibri"/>
            <family val="2"/>
          </rPr>
          <t>FAW_MainPath_Int\MainstreamFAW\rba\BldrCmp\src
FAW_MainPath_Int\MainstreamFAW\rba\as\Bldr\HWRef\comps\ApplicationLayer\rba_BldrCmp\src</t>
        </r>
      </is>
    </nc>
  </rcc>
  <rcc rId="5544" sId="1" quotePrefix="1">
    <oc r="F315" t="inlineStr">
      <is>
        <t>rba\FBL\SW\ApplicationLayer\rba_BldrCmp</t>
      </is>
    </oc>
    <nc r="F315" t="inlineStr">
      <is>
        <r>
          <t xml:space="preserve">rba\FBL\SW\ApplicationLayer\rba_BldrCmp
</t>
        </r>
        <r>
          <rPr>
            <sz val="11"/>
            <color rgb="FFFF0000"/>
            <rFont val="Calibri"/>
            <family val="2"/>
          </rPr>
          <t>FAW_MainPath_Int\MainstreamFAW\rba\BldrCmp\src
FAW_MainPath_Int\MainstreamFAW\rba\as\Bldr\HWRef\comps\ApplicationLayer\rba_BldrCmp\src</t>
        </r>
      </is>
    </nc>
  </rcc>
  <rcc rId="5545" sId="1" quotePrefix="1">
    <oc r="F314" t="inlineStr">
      <is>
        <t>rba\FBL\SW\ApplicationLayer\rba_BldrCmp</t>
      </is>
    </oc>
    <nc r="F314" t="inlineStr">
      <is>
        <r>
          <t xml:space="preserve">rba\FBL\SW\ApplicationLayer\rba_BldrCmp
</t>
        </r>
        <r>
          <rPr>
            <sz val="11"/>
            <color rgb="FFFF0000"/>
            <rFont val="Calibri"/>
            <family val="2"/>
          </rPr>
          <t>FAW_MainPath_Int\MainstreamFAW\rba\BldrCmp\src
FAW_MainPath_Int\MainstreamFAW\rba\as\Bldr\HWRef\comps\ApplicationLayer\rba_BldrCmp\src</t>
        </r>
      </is>
    </nc>
  </rcc>
</revisions>
</file>

<file path=xl/revisions/revisionLog3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50" sId="1">
    <oc r="AN314" t="inlineStr">
      <is>
        <r>
          <t xml:space="preserve">Please comment LV1 </t>
        </r>
        <r>
          <rPr>
            <sz val="11"/>
            <color rgb="FFFFFF00"/>
            <rFont val="Calibri"/>
            <family val="2"/>
          </rPr>
          <t>Path is uncorrect</t>
        </r>
      </is>
    </oc>
    <nc r="AN314" t="inlineStr">
      <is>
        <r>
          <t xml:space="preserve">Please comment LV1 </t>
        </r>
        <r>
          <rPr>
            <sz val="11"/>
            <color rgb="FFFFFF00"/>
            <rFont val="Calibri"/>
            <family val="2"/>
          </rPr>
          <t>Path is incorrect</t>
        </r>
      </is>
    </nc>
  </rcc>
  <rcc rId="5551" sId="1">
    <oc r="AN315" t="inlineStr">
      <is>
        <r>
          <t xml:space="preserve">Please comment LV1 </t>
        </r>
        <r>
          <rPr>
            <sz val="11"/>
            <color rgb="FFFFFF00"/>
            <rFont val="Calibri"/>
            <family val="2"/>
          </rPr>
          <t>Path is uncorrect</t>
        </r>
      </is>
    </oc>
    <nc r="AN315" t="inlineStr">
      <is>
        <r>
          <t xml:space="preserve">Please comment LV1 </t>
        </r>
        <r>
          <rPr>
            <sz val="11"/>
            <color rgb="FFFFFF00"/>
            <rFont val="Calibri"/>
            <family val="2"/>
          </rPr>
          <t>Path is incorrect</t>
        </r>
      </is>
    </nc>
  </rcc>
  <rcc rId="5552" sId="1">
    <oc r="AN316" t="inlineStr">
      <is>
        <r>
          <t xml:space="preserve">Please comment LV1 </t>
        </r>
        <r>
          <rPr>
            <sz val="11"/>
            <color rgb="FFFFFF00"/>
            <rFont val="Calibri"/>
            <family val="2"/>
          </rPr>
          <t>Path is uncorrect</t>
        </r>
      </is>
    </oc>
    <nc r="AN316" t="inlineStr">
      <is>
        <r>
          <t xml:space="preserve">Please comment LV1 </t>
        </r>
        <r>
          <rPr>
            <sz val="11"/>
            <color rgb="FFFFFF00"/>
            <rFont val="Calibri"/>
            <family val="2"/>
          </rPr>
          <t>Path is incorrect</t>
        </r>
      </is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Merged_COEM!$B$59:$AN$365</formula>
    <oldFormula>Merged_COEM!$B$59:$AN$365</oldFormula>
  </rdn>
  <rdn rId="0" localSheetId="2" customView="1" name="Z_FECB4C41_27E8_4A22_AFB3_4F54CDD4960E_.wvu.FilterData" hidden="1" oldHidden="1">
    <formula>Merged_JOEM!$B$59:$AN$274</formula>
    <oldFormula>Merged_JOEM!$B$59:$AN$274</oldFormula>
  </rdn>
  <rcv guid="{FECB4C41-27E8-4A22-AFB3-4F54CDD4960E}" action="add"/>
</revisions>
</file>

<file path=xl/revisions/revisionLog3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23">
    <dxf>
      <alignment wrapText="0" readingOrder="0"/>
    </dxf>
  </rfmt>
  <rcc rId="5557" sId="2" numFmtId="19">
    <nc r="AE215">
      <v>44013</v>
    </nc>
  </rcc>
  <rcc rId="5558" sId="2" numFmtId="19">
    <nc r="AF215">
      <v>44013</v>
    </nc>
  </rcc>
  <rcc rId="5559" sId="2">
    <nc r="AG215" t="inlineStr">
      <is>
        <t>OK</t>
      </is>
    </nc>
  </rcc>
  <rcv guid="{3B3E6719-EACB-4D2C-89C1-05FFAB6020FD}" action="delete"/>
  <rdn rId="0" localSheetId="1" customView="1" name="Z_3B3E6719_EACB_4D2C_89C1_05FFAB6020FD_.wvu.FilterData" hidden="1" oldHidden="1">
    <formula>Merged_COEM!$B$59:$AN$365</formula>
    <oldFormula>Merged_COEM!$B$59:$AN$365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3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62" sId="2" numFmtId="14">
    <nc r="AH215">
      <v>0.84599999999999997</v>
    </nc>
  </rcc>
  <rcc rId="5563" sId="2" numFmtId="14">
    <nc r="AI215">
      <v>0.85699999999999998</v>
    </nc>
  </rcc>
  <rcc rId="5564" sId="2" numFmtId="14">
    <nc r="AJ215">
      <v>1</v>
    </nc>
  </rcc>
  <rcc rId="5565" sId="2" quotePrefix="1">
    <nc r="AK215" t="inlineStr">
      <is>
        <t>None</t>
      </is>
    </nc>
  </rcc>
  <rfmt sheetId="2" sqref="AL111" start="0" length="0">
    <dxf>
      <alignment wrapText="1" readingOrder="0"/>
    </dxf>
  </rfmt>
  <rfmt sheetId="2" sqref="AL111">
    <dxf>
      <alignment wrapText="0" readingOrder="0"/>
    </dxf>
  </rfmt>
  <rcc rId="5566" sId="2" xfDxf="1" dxf="1" quotePrefix="1">
    <nc r="AL215" t="inlineStr">
      <is>
        <t>'Param 1D can't cover full C0/C1</t>
      </is>
    </nc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v guid="{3B3E6719-EACB-4D2C-89C1-05FFAB6020FD}" action="delete"/>
  <rdn rId="0" localSheetId="1" customView="1" name="Z_3B3E6719_EACB_4D2C_89C1_05FFAB6020FD_.wvu.FilterData" hidden="1" oldHidden="1">
    <formula>Merged_COEM!$B$59:$AN$365</formula>
    <oldFormula>Merged_COEM!$B$59:$AN$365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3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69" sId="1" numFmtId="19">
    <oc r="AD311">
      <v>44014</v>
    </oc>
    <nc r="AD311">
      <v>44015</v>
    </nc>
  </rcc>
  <rcc rId="5570" sId="1" numFmtId="19">
    <oc r="AD312">
      <v>44014</v>
    </oc>
    <nc r="AD312">
      <v>44015</v>
    </nc>
  </rcc>
  <rcc rId="5571" sId="1" numFmtId="19">
    <oc r="AD313">
      <v>44014</v>
    </oc>
    <nc r="AD313">
      <v>44015</v>
    </nc>
  </rcc>
  <rcc rId="5572" sId="1" numFmtId="19">
    <oc r="AD314">
      <v>44014</v>
    </oc>
    <nc r="AD314">
      <v>44015</v>
    </nc>
  </rcc>
  <rcc rId="5573" sId="1" numFmtId="19">
    <oc r="AD315">
      <v>44014</v>
    </oc>
    <nc r="AD315">
      <v>44015</v>
    </nc>
  </rcc>
  <rcc rId="5574" sId="1" numFmtId="19">
    <oc r="AD316">
      <v>44014</v>
    </oc>
    <nc r="AD316">
      <v>44015</v>
    </nc>
  </rcc>
  <rcc rId="5575" sId="1" numFmtId="19">
    <oc r="AD317">
      <v>44014</v>
    </oc>
    <nc r="AD317">
      <v>44015</v>
    </nc>
  </rcc>
  <rcc rId="5576" sId="1" numFmtId="19">
    <oc r="AD318">
      <v>44014</v>
    </oc>
    <nc r="AD318">
      <v>44015</v>
    </nc>
  </rcc>
  <rcc rId="5577" sId="1" numFmtId="19">
    <oc r="AD319">
      <v>44014</v>
    </oc>
    <nc r="AD319">
      <v>44015</v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3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60D2C030-4E31-4E07-8E1C-44D2EE84B177}" action="delete"/>
  <rdn rId="0" localSheetId="1" customView="1" name="Z_60D2C030_4E31_4E07_8E1C_44D2EE84B177_.wvu.FilterData" hidden="1" oldHidden="1">
    <formula>Merged_COEM!$A$59:$AN$365</formula>
    <oldFormula>Merged_COEM!$A$59:$AN$365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3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Merged_COEM!$B$59:$AN$365</formula>
    <oldFormula>Merged_COEM!$B$59:$AN$365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3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84" sId="1" xfDxf="1" dxf="1">
    <nc r="E342" t="inlineStr">
      <is>
        <t>CNMS_226315_HevX_RPA_BL02_SP02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585" sId="1" xfDxf="1" dxf="1">
    <nc r="E343" t="inlineStr">
      <is>
        <t>CNMS_226315_HevX_RPA_BL02_SP02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586" sId="1">
    <nc r="D342" t="inlineStr">
      <is>
        <t>ASW</t>
      </is>
    </nc>
  </rcc>
  <rcc rId="5587" sId="1">
    <nc r="D343" t="inlineStr">
      <is>
        <t>ASW</t>
      </is>
    </nc>
  </rcc>
  <rcc rId="5588" sId="1">
    <nc r="C342">
      <v>20200701</v>
    </nc>
  </rcc>
  <rcc rId="5589" sId="1">
    <nc r="C343">
      <v>20200701</v>
    </nc>
  </rcc>
  <rfmt sheetId="1" sqref="B342:B343">
    <dxf>
      <fill>
        <patternFill patternType="solid">
          <bgColor theme="9" tint="-0.249977111117893"/>
        </patternFill>
      </fill>
    </dxf>
  </rfmt>
  <rcc rId="5590" sId="1">
    <nc r="B342">
      <f>B341+1</f>
    </nc>
  </rcc>
  <rcc rId="5591" sId="1">
    <nc r="B343">
      <f>B342+1</f>
    </nc>
  </rcc>
  <rcc rId="5592" sId="1" odxf="1" dxf="1" quotePrefix="1">
    <nc r="F342" t="inlineStr">
      <is>
        <t>-</t>
      </is>
    </nc>
    <odxf/>
    <ndxf/>
  </rcc>
  <rcc rId="5593" sId="1" odxf="1" dxf="1" quotePrefix="1">
    <nc r="F343" t="inlineStr">
      <is>
        <t>-</t>
      </is>
    </nc>
    <odxf/>
    <ndxf/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96" sId="1" xfDxf="1" dxf="1">
    <nc r="G342">
      <v>1550364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597" sId="1" xfDxf="1" dxf="1">
    <nc r="G343">
      <v>1550364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598" sId="1" xfDxf="1" dxf="1">
    <nc r="I342" t="inlineStr">
      <is>
        <t xml:space="preserve">VLC_AxBaseValues_APA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599" sId="1" xfDxf="1" dxf="1">
    <nc r="I343" t="inlineStr">
      <is>
        <t xml:space="preserve">ParkFcnApbActuatorFdbck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600" sId="1">
    <nc r="K342" t="inlineStr">
      <is>
        <t>Test: Manual; Cmt: Manual</t>
      </is>
    </nc>
  </rcc>
  <rcc rId="5601" sId="1">
    <nc r="K343" t="inlineStr">
      <is>
        <t>Test: Manual; Cmt: Manual</t>
      </is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04" sId="1">
    <nc r="L342" t="inlineStr">
      <is>
        <t>None</t>
      </is>
    </nc>
  </rcc>
  <rcc rId="5605" sId="1">
    <nc r="L343" t="inlineStr">
      <is>
        <t>None</t>
      </is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08" sId="1" quotePrefix="1">
    <oc r="O308" t="inlineStr">
      <is>
        <t>1.0</t>
      </is>
    </oc>
    <nc r="O308" t="inlineStr">
      <is>
        <t>1.2</t>
      </is>
    </nc>
  </rcc>
  <rcc rId="5609" sId="1" quotePrefix="1">
    <oc r="O309" t="inlineStr">
      <is>
        <t>1.0</t>
      </is>
    </oc>
    <nc r="O309" t="inlineStr">
      <is>
        <t>1.1</t>
      </is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12" sId="2">
    <nc r="AG237" t="inlineStr">
      <is>
        <t>OK</t>
      </is>
    </nc>
  </rcc>
  <rcc rId="5613" sId="2" numFmtId="14">
    <nc r="AH237">
      <v>1</v>
    </nc>
  </rcc>
  <rcc rId="5614" sId="2" numFmtId="14">
    <nc r="AI237">
      <v>1</v>
    </nc>
  </rcc>
  <rcc rId="5615" sId="2" numFmtId="14">
    <nc r="AJ237">
      <v>1</v>
    </nc>
  </rcc>
  <rcc rId="5616" sId="2" quotePrefix="1">
    <nc r="AK237" t="inlineStr">
      <is>
        <t>None</t>
      </is>
    </nc>
  </rcc>
  <rcc rId="5617" sId="2" numFmtId="19">
    <nc r="AE237">
      <v>44013</v>
    </nc>
  </rcc>
  <rcc rId="5618" sId="2" numFmtId="19">
    <nc r="AF237">
      <v>44013</v>
    </nc>
  </rcc>
  <rcc rId="5619" sId="2">
    <nc r="AA237" t="inlineStr">
      <is>
        <t>Ready for review</t>
      </is>
    </nc>
  </rcc>
  <rcc rId="5620" sId="2">
    <nc r="X237">
      <f>W237</f>
    </nc>
  </rcc>
  <rcc rId="5621" sId="2" numFmtId="14">
    <nc r="AH238">
      <v>0.88200000000000001</v>
    </nc>
  </rcc>
  <rcc rId="5622" sId="2" numFmtId="14">
    <nc r="AI238">
      <v>0.88900000000000001</v>
    </nc>
  </rcc>
  <rcc rId="5623" sId="2" numFmtId="14">
    <nc r="AJ238">
      <v>1</v>
    </nc>
  </rcc>
  <rcc rId="5624" sId="2" quotePrefix="1">
    <nc r="AK238" t="inlineStr">
      <is>
        <t>None</t>
      </is>
    </nc>
  </rcc>
  <rcc rId="5625" sId="2">
    <nc r="AG238" t="inlineStr">
      <is>
        <t>OK</t>
      </is>
    </nc>
  </rcc>
  <rcc rId="5626" sId="2" numFmtId="19">
    <nc r="AE238">
      <v>44013</v>
    </nc>
  </rcc>
  <rcc rId="5627" sId="2" numFmtId="19">
    <nc r="AF238">
      <v>44013</v>
    </nc>
  </rcc>
  <rcc rId="5628" sId="2" quotePrefix="1">
    <nc r="AL238" t="inlineStr">
      <is>
        <t>Param1D: Can't cover full C0/C1</t>
      </is>
    </nc>
  </rcc>
  <rcv guid="{7ECC2B8E-6A82-42F5-8AB0-4A51C54EA5EC}" action="delete"/>
  <rdn rId="0" localSheetId="1" customView="1" name="Z_7ECC2B8E_6A82_42F5_8AB0_4A51C54EA5EC_.wvu.FilterData" hidden="1" oldHidden="1">
    <formula>Merged_COEM!$B$59:$AN$365</formula>
    <oldFormula>Merged_COEM!$B$59:$AN$365</oldFormula>
  </rdn>
  <rdn rId="0" localSheetId="2" customView="1" name="Z_7ECC2B8E_6A82_42F5_8AB0_4A51C54EA5EC_.wvu.FilterData" hidden="1" oldHidden="1">
    <formula>Merged_JOEM!$B$59:$AN$274</formula>
    <oldFormula>Merged_JOEM!$B$59:$AN$274</oldFormula>
  </rdn>
  <rcv guid="{7ECC2B8E-6A82-42F5-8AB0-4A51C54EA5EC}" action="add"/>
</revisions>
</file>

<file path=xl/revisions/revisionLog4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31" sId="1" xfDxf="1" dxf="1">
    <nc r="M342" t="inlineStr">
      <is>
        <t>BL02_SP02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632" sId="1" xfDxf="1" dxf="1">
    <nc r="M343" t="inlineStr">
      <is>
        <t>BL02_SP02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633" sId="1" xfDxf="1" dxf="1">
    <nc r="N342" t="inlineStr">
      <is>
        <t xml:space="preserve">\\bosch.com\dfsRB\DfsVN\LOC\Hc\RBVH\20_EPS\07_External\03_BanVien\CNMS\Esp9wAPBCPEncapSWCust_ECU_CSW_BB95572.axl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634" sId="1" xfDxf="1" dxf="1">
    <nc r="N343" t="inlineStr">
      <is>
        <t xml:space="preserve">\\bosch.com\dfsRB\DfsVN\LOC\Hc\RBVH\20_EPS\07_External\03_BanVien\CNMS\Esp9wAPBCPEncapSWCust_ECU_CSW_BB95572.axl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635" sId="1" xfDxf="1" dxf="1" quotePrefix="1">
    <oc r="O342" t="inlineStr">
      <is>
        <t>-</t>
      </is>
    </oc>
    <nc r="O342" t="inlineStr">
      <is>
        <t>1.2.104.2.146.0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636" sId="1" xfDxf="1" dxf="1" quotePrefix="1">
    <oc r="O343" t="inlineStr">
      <is>
        <t>-</t>
      </is>
    </oc>
    <nc r="O343" t="inlineStr">
      <is>
        <t>1.0.146.0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637" sId="1" xfDxf="1" dxf="1" quotePrefix="1">
    <nc r="P342" t="inlineStr">
      <is>
        <t>CAO Cheng (CC-AS/ESW5-CN)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638" sId="1" xfDxf="1" dxf="1" quotePrefix="1">
    <nc r="P343" t="inlineStr">
      <is>
        <t>CAO Cheng (CC-AS/ESW5-CN)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639" sId="1">
    <nc r="S342" t="inlineStr">
      <is>
        <t>loc.do-phu</t>
      </is>
    </nc>
  </rcc>
  <rcc rId="5640" sId="1">
    <nc r="S343" t="inlineStr">
      <is>
        <t>hieu.nguyen-trung</t>
      </is>
    </nc>
  </rcc>
  <rfmt sheetId="1" sqref="V342" start="0" length="0">
    <dxf>
      <alignment horizontal="general" vertical="bottom" readingOrder="0"/>
      <border outline="0">
        <left/>
        <right/>
        <top/>
        <bottom/>
      </border>
    </dxf>
  </rfmt>
  <rfmt sheetId="1" sqref="V343" start="0" length="0">
    <dxf>
      <alignment horizontal="general" vertical="bottom" readingOrder="0"/>
      <border outline="0">
        <left/>
        <right/>
        <top/>
        <bottom/>
      </border>
    </dxf>
  </rfmt>
  <rfmt sheetId="1" xfDxf="1" sqref="V342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V343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cc rId="5641" sId="1" odxf="1" dxf="1">
    <nc r="V342">
      <v>138</v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642" sId="1" odxf="1" dxf="1">
    <nc r="V343">
      <v>24</v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643" sId="1">
    <nc r="W342">
      <f>V342</f>
    </nc>
  </rcc>
  <rcc rId="5644" sId="1">
    <nc r="W343">
      <f>V343</f>
    </nc>
  </rcc>
  <rcc rId="5645" sId="1">
    <nc r="Y342">
      <f>ROUNDDOWN(W342/HLOOKUP(D342,Table!$C$3:$D$4,2,0)*8,2)</f>
    </nc>
  </rcc>
  <rcc rId="5646" sId="1">
    <nc r="Y343">
      <f>ROUNDDOWN(W343/HLOOKUP(D343,Table!$C$3:$D$4,2,0)*8,2)</f>
    </nc>
  </rcc>
  <rcc rId="5647" sId="1" numFmtId="19">
    <nc r="AC342">
      <v>44013</v>
    </nc>
  </rcc>
  <rcc rId="5648" sId="1" numFmtId="19">
    <nc r="AC343">
      <v>44013</v>
    </nc>
  </rcc>
  <rcc rId="5649" sId="1" numFmtId="19">
    <nc r="AD342">
      <v>44022</v>
    </nc>
  </rcc>
  <rcc rId="5650" sId="1" numFmtId="19">
    <nc r="AD343">
      <v>44022</v>
    </nc>
  </rcc>
  <rcmt sheetId="1" cell="W342" guid="{D2C6D418-C5FF-4369-8852-5D0B1925B557}" author="EXTERNAL Nguyen Tuan Duong (Ban Vien, RBVH/EPS45)" newLength="93"/>
  <rcmt sheetId="1" cell="W343" guid="{4B24CBB7-437F-482A-BE69-E24F9C2A20F3}" author="EXTERNAL Nguyen Tuan Duong (Ban Vien, RBVH/EPS45)" newLength="93"/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53" sId="1">
    <oc r="N342" t="inlineStr">
      <is>
        <t xml:space="preserve">\\bosch.com\dfsRB\DfsVN\LOC\Hc\RBVH\20_EPS\07_External\03_BanVien\CNMS\Esp9wAPBCPEncapSWCust_ECU_CSW_BB95572.axl </t>
      </is>
    </oc>
    <nc r="N342" t="inlineStr">
      <is>
        <t>VLCAPA_ECU_CSW_BB00001.axl</t>
      </is>
    </nc>
  </rcc>
  <rcc rId="5654" sId="1" xfDxf="1" dxf="1">
    <oc r="N343" t="inlineStr">
      <is>
        <t xml:space="preserve">\\bosch.com\dfsRB\DfsVN\LOC\Hc\RBVH\20_EPS\07_External\03_BanVien\CNMS\Esp9wAPBCPEncapSWCust_ECU_CSW_BB95572.axl </t>
      </is>
    </oc>
    <nc r="N343" t="inlineStr">
      <is>
        <t>CDDAP_ECU_CSW_BB00001.axl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</revisions>
</file>

<file path=xl/revisions/revisionLog4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55" sId="1" odxf="1" dxf="1">
    <oc r="AN342" t="inlineStr">
      <is>
        <t>-</t>
      </is>
    </oc>
    <nc r="AN342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5656" sId="1" odxf="1" dxf="1">
    <oc r="AN343" t="inlineStr">
      <is>
        <t>-</t>
      </is>
    </oc>
    <nc r="AN343" t="inlineStr">
      <is>
        <t>Double effort 
Please comment follow ASPICE Standard</t>
      </is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61" sId="1">
    <oc r="AA264" t="inlineStr">
      <is>
        <t>Ready for review</t>
      </is>
    </oc>
    <nc r="AA264" t="inlineStr">
      <is>
        <t>Ready for PLC</t>
      </is>
    </nc>
  </rcc>
  <rcc rId="5662" sId="1">
    <oc r="AA254" t="inlineStr">
      <is>
        <t>Ready for review</t>
      </is>
    </oc>
    <nc r="AA254" t="inlineStr">
      <is>
        <t>Ready for PLC</t>
      </is>
    </nc>
  </rcc>
  <rcc rId="5663" sId="1">
    <oc r="AA256" t="inlineStr">
      <is>
        <t>Ready for review</t>
      </is>
    </oc>
    <nc r="AA256" t="inlineStr">
      <is>
        <t>Ready for PLC</t>
      </is>
    </nc>
  </rcc>
  <rcc rId="5664" sId="1">
    <oc r="AA257" t="inlineStr">
      <is>
        <t>Ready for review</t>
      </is>
    </oc>
    <nc r="AA257" t="inlineStr">
      <is>
        <t>Ready for PLC</t>
      </is>
    </nc>
  </rcc>
  <rcc rId="5665" sId="1">
    <oc r="AA258" t="inlineStr">
      <is>
        <t>Ready for review</t>
      </is>
    </oc>
    <nc r="AA258" t="inlineStr">
      <is>
        <t>Ready for PLC</t>
      </is>
    </nc>
  </rcc>
  <rcc rId="5666" sId="1">
    <oc r="AA262" t="inlineStr">
      <is>
        <t>Ready for review</t>
      </is>
    </oc>
    <nc r="AA262" t="inlineStr">
      <is>
        <t>Ready for PLC</t>
      </is>
    </nc>
  </rcc>
  <rcc rId="5667" sId="1">
    <oc r="AA263" t="inlineStr">
      <is>
        <t>Ready for review</t>
      </is>
    </oc>
    <nc r="AA263" t="inlineStr">
      <is>
        <t>Ready for PLC</t>
      </is>
    </nc>
  </rcc>
  <rcc rId="5668" sId="1" numFmtId="19">
    <nc r="AB254">
      <v>44013</v>
    </nc>
  </rcc>
  <rcc rId="5669" sId="1" numFmtId="19">
    <nc r="AB256">
      <v>44013</v>
    </nc>
  </rcc>
  <rcc rId="5670" sId="1" numFmtId="19">
    <nc r="AB257">
      <v>44013</v>
    </nc>
  </rcc>
  <rcc rId="5671" sId="1" numFmtId="19">
    <nc r="AB258">
      <v>44013</v>
    </nc>
  </rcc>
  <rcc rId="5672" sId="1" numFmtId="19">
    <nc r="AB262">
      <v>44013</v>
    </nc>
  </rcc>
  <rcc rId="5673" sId="1" numFmtId="19">
    <nc r="AB263">
      <v>44013</v>
    </nc>
  </rcc>
  <rcc rId="5674" sId="1" numFmtId="19">
    <nc r="AB264">
      <v>44013</v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77" sId="1">
    <nc r="K304" t="inlineStr">
      <is>
        <t>Test: Manual; Cmt: Manual</t>
      </is>
    </nc>
  </rcc>
  <rcc rId="5678" sId="1">
    <nc r="X304">
      <f>W304</f>
    </nc>
  </rcc>
  <rcc rId="5679" sId="1">
    <nc r="Z304">
      <v>3.5</v>
    </nc>
  </rcc>
  <rcc rId="5680" sId="1">
    <nc r="AA304" t="inlineStr">
      <is>
        <t>Ready for review</t>
      </is>
    </nc>
  </rcc>
  <rcc rId="5681" sId="1" numFmtId="19">
    <nc r="AE304">
      <v>44013</v>
    </nc>
  </rcc>
  <rcc rId="5682" sId="1" numFmtId="19">
    <nc r="AF304">
      <v>44013</v>
    </nc>
  </rcc>
  <rcc rId="5683" sId="1">
    <nc r="AG304" t="inlineStr">
      <is>
        <t>OK</t>
      </is>
    </nc>
  </rcc>
  <rcc rId="5684" sId="1" numFmtId="14">
    <nc r="AH304">
      <v>1</v>
    </nc>
  </rcc>
  <rcc rId="5685" sId="1" numFmtId="14">
    <nc r="AI304">
      <v>1</v>
    </nc>
  </rcc>
  <rcc rId="5686" sId="1" numFmtId="14">
    <nc r="AJ304">
      <v>1</v>
    </nc>
  </rcc>
  <rcc rId="5687" sId="1">
    <nc r="AK304" t="inlineStr">
      <is>
        <t>None</t>
      </is>
    </nc>
  </rcc>
  <rcv guid="{99BC1C51-34DC-4BF2-906C-1E31B6171D71}" action="delete"/>
  <rdn rId="0" localSheetId="1" customView="1" name="Z_99BC1C51_34DC_4BF2_906C_1E31B6171D71_.wvu.FilterData" hidden="1" oldHidden="1">
    <formula>Merged_COEM!$A$59:$AN$365</formula>
    <oldFormula>Merged_COEM!$A$59:$AN$365</oldFormula>
  </rdn>
  <rdn rId="0" localSheetId="2" customView="1" name="Z_99BC1C51_34DC_4BF2_906C_1E31B6171D71_.wvu.FilterData" hidden="1" oldHidden="1">
    <formula>Merged_JOEM!$B$59:$AN$247</formula>
    <oldFormula>Merged_JOEM!$B$59:$AN$247</oldFormula>
  </rdn>
  <rcv guid="{99BC1C51-34DC-4BF2-906C-1E31B6171D71}" action="add"/>
</revisions>
</file>

<file path=xl/revisions/revisionLog4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90" sId="1">
    <oc r="AA64" t="inlineStr">
      <is>
        <t>Pending for OPL</t>
      </is>
    </oc>
    <nc r="AA64" t="inlineStr">
      <is>
        <t>Ready for PLC</t>
      </is>
    </nc>
  </rcc>
  <rcc rId="5691" sId="1">
    <oc r="AA65" t="inlineStr">
      <is>
        <t>Pending for OPL</t>
      </is>
    </oc>
    <nc r="AA65" t="inlineStr">
      <is>
        <t>Ready for PLC</t>
      </is>
    </nc>
  </rcc>
  <rcc rId="5692" sId="1">
    <oc r="AA66" t="inlineStr">
      <is>
        <t>Pending for OPL</t>
      </is>
    </oc>
    <nc r="AA66" t="inlineStr">
      <is>
        <t>Ready for PLC</t>
      </is>
    </nc>
  </rcc>
  <rcv guid="{60D2C030-4E31-4E07-8E1C-44D2EE84B177}" action="delete"/>
  <rdn rId="0" localSheetId="1" customView="1" name="Z_60D2C030_4E31_4E07_8E1C_44D2EE84B177_.wvu.FilterData" hidden="1" oldHidden="1">
    <formula>Merged_COEM!$A$59:$AN$365</formula>
    <oldFormula>Merged_COEM!$A$59:$AN$365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4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L256" start="0" length="0">
    <dxf>
      <alignment wrapText="1" readingOrder="0"/>
    </dxf>
  </rfmt>
</revisions>
</file>

<file path=xl/revisions/revisionLog4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95" sId="1">
    <oc r="AA303" t="inlineStr">
      <is>
        <t>Ready for review</t>
      </is>
    </oc>
    <nc r="AA303" t="inlineStr">
      <is>
        <t>Ready for PLC</t>
      </is>
    </nc>
  </rcc>
  <rcc rId="5696" sId="1" numFmtId="19">
    <nc r="AB303">
      <v>44013</v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99" sId="1">
    <oc r="AA307" t="inlineStr">
      <is>
        <t>Ready for review</t>
      </is>
    </oc>
    <nc r="AA307" t="inlineStr">
      <is>
        <t>Ready for PLC</t>
      </is>
    </nc>
  </rcc>
  <rcc rId="5700" sId="1">
    <oc r="AA304" t="inlineStr">
      <is>
        <t>Ready for review</t>
      </is>
    </oc>
    <nc r="AA304" t="inlineStr">
      <is>
        <t>Ready for PLC</t>
      </is>
    </nc>
  </rcc>
  <rcc rId="5701" sId="1">
    <oc r="AA305" t="inlineStr">
      <is>
        <t>Ready for review</t>
      </is>
    </oc>
    <nc r="AA305" t="inlineStr">
      <is>
        <t>Ready for PLC</t>
      </is>
    </nc>
  </rcc>
  <rcc rId="5702" sId="1">
    <oc r="AA306" t="inlineStr">
      <is>
        <t>Ready for review</t>
      </is>
    </oc>
    <nc r="AA306" t="inlineStr">
      <is>
        <t>Ready for PLC</t>
      </is>
    </nc>
  </rcc>
  <rcc rId="5703" sId="1" numFmtId="19">
    <nc r="AB304">
      <v>44013</v>
    </nc>
  </rcc>
  <rcc rId="5704" sId="1" numFmtId="19">
    <nc r="AB305">
      <v>44013</v>
    </nc>
  </rcc>
  <rcc rId="5705" sId="1" numFmtId="19">
    <nc r="AB306">
      <v>44013</v>
    </nc>
  </rcc>
  <rcc rId="5706" sId="1">
    <nc r="AB307" t="inlineStr">
      <is>
        <t>;</t>
      </is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09" sId="1" numFmtId="19">
    <oc r="AB307" t="inlineStr">
      <is>
        <t>;</t>
      </is>
    </oc>
    <nc r="AB307">
      <v>44013</v>
    </nc>
  </rcc>
</revisions>
</file>

<file path=xl/revisions/revisionLog4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18" sId="1" xfDxf="1" dxf="1" quotePrefix="1">
    <oc r="F311" t="inlineStr">
      <is>
        <t>rba\FBL\SW\ApplicationLayer\rba_BldrCmp</t>
      </is>
    </oc>
    <nc r="F311" t="inlineStr">
      <is>
        <t>FAW_MainPath_Int\MainstreamFAW\rba\BldrCmp\src\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719" sId="1" quotePrefix="1">
    <oc r="F312" t="inlineStr">
      <is>
        <t>rba\FBL\SW\ApplicationLayer\rba_BldrCmp</t>
      </is>
    </oc>
    <nc r="F312" t="inlineStr">
      <is>
        <t>FAW_MainPath_Int\MainstreamFAW\rba\BldrCmp\src\</t>
      </is>
    </nc>
  </rcc>
  <rcc rId="5720" sId="1" quotePrefix="1">
    <oc r="F313" t="inlineStr">
      <is>
        <t>rba\FBL\SW\ApplicationLayer\rba_BldrCmp</t>
      </is>
    </oc>
    <nc r="F313" t="inlineStr">
      <is>
        <t>FAW_MainPath_Int\MainstreamFAW\rba\BldrCmp\src\</t>
      </is>
    </nc>
  </rcc>
  <rcc rId="5721" sId="1" odxf="1" dxf="1" quotePrefix="1">
    <oc r="F314" t="inlineStr">
      <is>
        <r>
          <t xml:space="preserve">rba\FBL\SW\ApplicationLayer\rba_BldrCmp
</t>
        </r>
        <r>
          <rPr>
            <sz val="11"/>
            <color rgb="FFFF0000"/>
            <rFont val="Calibri"/>
            <family val="2"/>
          </rPr>
          <t>FAW_MainPath_Int\MainstreamFAW\rba\BldrCmp\src
FAW_MainPath_Int\MainstreamFAW\rba\as\Bldr\HWRef\comps\ApplicationLayer\rba_BldrCmp\src</t>
        </r>
      </is>
    </oc>
    <nc r="F314" t="inlineStr">
      <is>
        <t>FAW_MainPath_Int\MainstreamFAW\rba\BldrCmp\src\</t>
      </is>
    </nc>
    <odxf>
      <alignment wrapText="1" readingOrder="0"/>
    </odxf>
    <ndxf>
      <alignment wrapText="0" readingOrder="0"/>
    </ndxf>
  </rcc>
  <rcc rId="5722" sId="1" odxf="1" dxf="1" quotePrefix="1">
    <oc r="F315" t="inlineStr">
      <is>
        <r>
          <t xml:space="preserve">rba\FBL\SW\ApplicationLayer\rba_BldrCmp
</t>
        </r>
        <r>
          <rPr>
            <sz val="11"/>
            <color rgb="FFFF0000"/>
            <rFont val="Calibri"/>
            <family val="2"/>
          </rPr>
          <t>FAW_MainPath_Int\MainstreamFAW\rba\BldrCmp\src
FAW_MainPath_Int\MainstreamFAW\rba\as\Bldr\HWRef\comps\ApplicationLayer\rba_BldrCmp\src</t>
        </r>
      </is>
    </oc>
    <nc r="F315" t="inlineStr">
      <is>
        <t>FAW_MainPath_Int\MainstreamFAW\rba\BldrCmp\src\</t>
      </is>
    </nc>
    <odxf>
      <alignment wrapText="1" readingOrder="0"/>
    </odxf>
    <ndxf>
      <alignment wrapText="0" readingOrder="0"/>
    </ndxf>
  </rcc>
  <rcc rId="5723" sId="1" odxf="1" dxf="1" quotePrefix="1">
    <oc r="F316" t="inlineStr">
      <is>
        <r>
          <t xml:space="preserve">rba\FBL\SW\ApplicationLayer\rba_BldrCmp
</t>
        </r>
        <r>
          <rPr>
            <sz val="11"/>
            <color rgb="FFFF0000"/>
            <rFont val="Calibri"/>
            <family val="2"/>
          </rPr>
          <t>FAW_MainPath_Int\MainstreamFAW\rba\BldrCmp\src
FAW_MainPath_Int\MainstreamFAW\rba\as\Bldr\HWRef\comps\ApplicationLayer\rba_BldrCmp\src</t>
        </r>
      </is>
    </oc>
    <nc r="F316" t="inlineStr">
      <is>
        <t>FAW_MainPath_Int\MainstreamFAW\rba\BldrCmp\src\</t>
      </is>
    </nc>
    <odxf>
      <alignment wrapText="1" readingOrder="0"/>
    </odxf>
    <ndxf>
      <alignment wrapText="0" readingOrder="0"/>
    </ndxf>
  </rcc>
  <rcc rId="5724" sId="1" quotePrefix="1">
    <oc r="F317" t="inlineStr">
      <is>
        <t>rba\FBL\SW\ApplicationLayer\rba_BldrCmp</t>
      </is>
    </oc>
    <nc r="F317" t="inlineStr">
      <is>
        <t>FAW_MainPath_Int\MainstreamFAW\rba\BldrCmp\src\</t>
      </is>
    </nc>
  </rcc>
  <rcc rId="5725" sId="1" quotePrefix="1">
    <oc r="F318" t="inlineStr">
      <is>
        <t>rba\FBL\SW\ApplicationLayer\rba_BldrCmp</t>
      </is>
    </oc>
    <nc r="F318" t="inlineStr">
      <is>
        <t>FAW_MainPath_Int\MainstreamFAW\rba\BldrCmp\src\</t>
      </is>
    </nc>
  </rcc>
  <rcc rId="5726" sId="1" quotePrefix="1">
    <oc r="F319" t="inlineStr">
      <is>
        <t>rba\FBL\SW\ApplicationLayer\rba_BldrCmp</t>
      </is>
    </oc>
    <nc r="F319" t="inlineStr">
      <is>
        <t>FAW_MainPath_Int\MainstreamFAW\rba\BldrCmp\src\</t>
      </is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311:F319" start="0" length="2147483647">
    <dxf>
      <font>
        <b/>
      </font>
    </dxf>
  </rfmt>
</revisions>
</file>

<file path=xl/revisions/revisionLog4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29" sId="1" odxf="1" dxf="1">
    <oc r="AN311" t="inlineStr">
      <is>
        <t>Please comment LV1
Pls check component:
  - FAW_MainPath_Int\MainstreamFAW\rba\BldrCmp\src
  - FAW_MainPath_Int\MainstreamFAW\rba\as\Bldr\HWRef\comps\ApplicationLayer\rba_BldrCmp\src</t>
      </is>
    </oc>
    <nc r="AN311" t="inlineStr">
      <is>
        <t>Please comment LV1</t>
      </is>
    </nc>
    <odxf>
      <alignment wrapText="1" readingOrder="0"/>
    </odxf>
    <ndxf>
      <alignment wrapText="0" readingOrder="0"/>
    </ndxf>
  </rcc>
  <rcc rId="5730" sId="1">
    <oc r="AN314" t="inlineStr">
      <is>
        <r>
          <t xml:space="preserve">Please comment LV1 </t>
        </r>
        <r>
          <rPr>
            <sz val="11"/>
            <color rgb="FFFFFF00"/>
            <rFont val="Calibri"/>
            <family val="2"/>
          </rPr>
          <t>Path is incorrect</t>
        </r>
      </is>
    </oc>
    <nc r="AN314" t="inlineStr">
      <is>
        <t>Please comment LV1</t>
      </is>
    </nc>
  </rcc>
  <rcc rId="5731" sId="1">
    <oc r="AN315" t="inlineStr">
      <is>
        <r>
          <t xml:space="preserve">Please comment LV1 </t>
        </r>
        <r>
          <rPr>
            <sz val="11"/>
            <color rgb="FFFFFF00"/>
            <rFont val="Calibri"/>
            <family val="2"/>
          </rPr>
          <t>Path is incorrect</t>
        </r>
      </is>
    </oc>
    <nc r="AN315" t="inlineStr">
      <is>
        <t>Please comment LV1</t>
      </is>
    </nc>
  </rcc>
  <rcc rId="5732" sId="1">
    <oc r="AN316" t="inlineStr">
      <is>
        <r>
          <t xml:space="preserve">Please comment LV1 </t>
        </r>
        <r>
          <rPr>
            <sz val="11"/>
            <color rgb="FFFFFF00"/>
            <rFont val="Calibri"/>
            <family val="2"/>
          </rPr>
          <t>Path is incorrect</t>
        </r>
      </is>
    </oc>
    <nc r="AN316" t="inlineStr">
      <is>
        <t>Please comment LV1</t>
      </is>
    </nc>
  </rcc>
</revisions>
</file>

<file path=xl/revisions/revisionLog4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33" sId="2">
    <nc r="X238">
      <f>W238</f>
    </nc>
  </rcc>
  <rcc rId="5734" sId="2">
    <nc r="AA238" t="inlineStr">
      <is>
        <t>Ready for review</t>
      </is>
    </nc>
  </rcc>
  <rcc rId="5735" sId="2" numFmtId="14">
    <nc r="AH244">
      <v>1</v>
    </nc>
  </rcc>
  <rcc rId="5736" sId="2" numFmtId="14">
    <nc r="AI244">
      <v>0.92300000000000004</v>
    </nc>
  </rcc>
  <rcc rId="5737" sId="2" numFmtId="14">
    <nc r="AJ244">
      <v>0.94099999999999995</v>
    </nc>
  </rcc>
  <rcc rId="5738" sId="2" quotePrefix="1">
    <nc r="AK244" t="inlineStr">
      <is>
        <t>None</t>
      </is>
    </nc>
  </rcc>
  <rcc rId="5739" sId="2" odxf="1" s="1" dxf="1">
    <nc r="AL244" t="inlineStr">
      <is>
        <t>Line #24: Can't cover case MCDC (FF=F). Because type of variable "ACCVariant" is enum (0,5)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244">
    <dxf>
      <alignment wrapText="0" readingOrder="0"/>
    </dxf>
  </rfmt>
  <rcc rId="5740" sId="2">
    <nc r="AG244" t="inlineStr">
      <is>
        <t>NG</t>
      </is>
    </nc>
  </rcc>
  <rcc rId="5741" sId="2" numFmtId="19">
    <nc r="AE244">
      <v>44013</v>
    </nc>
  </rcc>
  <rcc rId="5742" sId="2" numFmtId="19">
    <nc r="AF244">
      <v>44013</v>
    </nc>
  </rcc>
  <rcc rId="5743" sId="2">
    <nc r="AA244" t="inlineStr">
      <is>
        <t>Ready for review</t>
      </is>
    </nc>
  </rcc>
  <rcc rId="5744" sId="2">
    <nc r="X244">
      <f>W244</f>
    </nc>
  </rcc>
  <rcc rId="5745" sId="2">
    <nc r="Z234">
      <f>Y234</f>
    </nc>
  </rcc>
  <rcc rId="5746" sId="2">
    <nc r="Z235">
      <f>Y235</f>
    </nc>
  </rcc>
  <rcc rId="5747" sId="2">
    <nc r="Z236">
      <f>Y236</f>
    </nc>
  </rcc>
  <rcc rId="5748" sId="2">
    <nc r="Z237">
      <f>Y237</f>
    </nc>
  </rcc>
  <rcc rId="5749" sId="2">
    <nc r="Z238">
      <f>Y238</f>
    </nc>
  </rcc>
  <rcc rId="5750" sId="2">
    <nc r="Z239">
      <f>Y239</f>
    </nc>
  </rcc>
  <rcc rId="5751" sId="2">
    <nc r="Z240">
      <f>Y240</f>
    </nc>
  </rcc>
  <rcc rId="5752" sId="2">
    <nc r="Z241">
      <f>Y241</f>
    </nc>
  </rcc>
  <rcc rId="5753" sId="2">
    <nc r="Z242">
      <f>Y242</f>
    </nc>
  </rcc>
  <rcc rId="5754" sId="2">
    <nc r="Z243">
      <f>Y243</f>
    </nc>
  </rcc>
  <rcc rId="5755" sId="2">
    <nc r="Z244">
      <f>Y244</f>
    </nc>
  </rcc>
  <rcv guid="{7ECC2B8E-6A82-42F5-8AB0-4A51C54EA5EC}" action="delete"/>
  <rdn rId="0" localSheetId="1" customView="1" name="Z_7ECC2B8E_6A82_42F5_8AB0_4A51C54EA5EC_.wvu.FilterData" hidden="1" oldHidden="1">
    <formula>Merged_COEM!$B$59:$AN$365</formula>
    <oldFormula>Merged_COEM!$B$59:$AN$365</oldFormula>
  </rdn>
  <rdn rId="0" localSheetId="2" customView="1" name="Z_7ECC2B8E_6A82_42F5_8AB0_4A51C54EA5EC_.wvu.FilterData" hidden="1" oldHidden="1">
    <formula>Merged_JOEM!$B$59:$AN$274</formula>
    <oldFormula>Merged_JOEM!$B$59:$AN$274</oldFormula>
  </rdn>
  <rcv guid="{7ECC2B8E-6A82-42F5-8AB0-4A51C54EA5EC}" action="add"/>
</revisions>
</file>

<file path=xl/revisions/revisionLog4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58" sId="2">
    <nc r="X229">
      <f>W229</f>
    </nc>
  </rcc>
  <rcv guid="{A2E8CE38-D15E-4374-89B2-69D9421C4465}" action="delete"/>
  <rdn rId="0" localSheetId="1" customView="1" name="Z_A2E8CE38_D15E_4374_89B2_69D9421C4465_.wvu.FilterData" hidden="1" oldHidden="1">
    <formula>Merged_COEM!$B$59:$AN$365</formula>
    <oldFormula>Merged_COEM!$B$59:$AN$365</oldFormula>
  </rdn>
  <rdn rId="0" localSheetId="2" customView="1" name="Z_A2E8CE38_D15E_4374_89B2_69D9421C4465_.wvu.FilterData" hidden="1" oldHidden="1">
    <formula>Merged_JOEM!$B$59:$AN$274</formula>
    <oldFormula>Merged_JOEM!$B$59:$AN$247</oldFormula>
  </rdn>
  <rcv guid="{A2E8CE38-D15E-4374-89B2-69D9421C4465}" action="add"/>
</revisions>
</file>

<file path=xl/revisions/revisionLog4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61" sId="2">
    <nc r="AA229" t="inlineStr">
      <is>
        <t>Ready for review</t>
      </is>
    </nc>
  </rcc>
  <rcc rId="5762" sId="2" numFmtId="19">
    <nc r="AE229">
      <v>44013</v>
    </nc>
  </rcc>
  <rcc rId="5763" sId="2" numFmtId="19">
    <nc r="AF229">
      <v>44013</v>
    </nc>
  </rcc>
  <rcc rId="5764" sId="2">
    <nc r="AG229" t="inlineStr">
      <is>
        <t>OK</t>
      </is>
    </nc>
  </rcc>
  <rcv guid="{A2E8CE38-D15E-4374-89B2-69D9421C4465}" action="delete"/>
  <rdn rId="0" localSheetId="1" customView="1" name="Z_A2E8CE38_D15E_4374_89B2_69D9421C4465_.wvu.FilterData" hidden="1" oldHidden="1">
    <formula>Merged_COEM!$B$59:$AN$365</formula>
    <oldFormula>Merged_COEM!$B$59:$AN$365</oldFormula>
  </rdn>
  <rdn rId="0" localSheetId="2" customView="1" name="Z_A2E8CE38_D15E_4374_89B2_69D9421C4465_.wvu.FilterData" hidden="1" oldHidden="1">
    <formula>Merged_JOEM!$B$59:$AN$274</formula>
    <oldFormula>Merged_JOEM!$B$59:$AN$274</oldFormula>
  </rdn>
  <rcv guid="{A2E8CE38-D15E-4374-89B2-69D9421C4465}" action="add"/>
</revisions>
</file>

<file path=xl/revisions/revisionLog4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L256">
    <dxf>
      <alignment wrapText="0" readingOrder="0"/>
    </dxf>
  </rfmt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71" sId="2" numFmtId="14">
    <nc r="AH229">
      <v>1</v>
    </nc>
  </rcc>
  <rcc rId="5772" sId="2" numFmtId="14">
    <nc r="AI229">
      <v>1</v>
    </nc>
  </rcc>
  <rcc rId="5773" sId="2" numFmtId="14">
    <nc r="AJ229">
      <v>0.93300000000000005</v>
    </nc>
  </rcc>
  <rcc rId="5774" sId="2" quotePrefix="1">
    <nc r="AK229" t="inlineStr">
      <is>
        <t>None</t>
      </is>
    </nc>
  </rcc>
  <rcv guid="{A2E8CE38-D15E-4374-89B2-69D9421C4465}" action="delete"/>
  <rdn rId="0" localSheetId="1" customView="1" name="Z_A2E8CE38_D15E_4374_89B2_69D9421C4465_.wvu.FilterData" hidden="1" oldHidden="1">
    <formula>Merged_COEM!$B$59:$AN$365</formula>
    <oldFormula>Merged_COEM!$B$59:$AN$365</oldFormula>
  </rdn>
  <rdn rId="0" localSheetId="2" customView="1" name="Z_A2E8CE38_D15E_4374_89B2_69D9421C4465_.wvu.FilterData" hidden="1" oldHidden="1">
    <formula>Merged_JOEM!$B$59:$AN$274</formula>
    <oldFormula>Merged_JOEM!$B$59:$AN$274</oldFormula>
  </rdn>
  <rcv guid="{A2E8CE38-D15E-4374-89B2-69D9421C4465}" action="add"/>
</revisions>
</file>

<file path=xl/revisions/revisionLog4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77" sId="2" quotePrefix="1">
    <nc r="AL229" t="inlineStr">
      <is>
        <t>Line #17, at conditions from line #17 to #26 can't cover case FFTFFTFXX ( OpMode == 0 at the same time can't equals true and false )</t>
      </is>
    </nc>
  </rcc>
  <rcv guid="{A2E8CE38-D15E-4374-89B2-69D9421C4465}" action="delete"/>
  <rdn rId="0" localSheetId="1" customView="1" name="Z_A2E8CE38_D15E_4374_89B2_69D9421C4465_.wvu.FilterData" hidden="1" oldHidden="1">
    <formula>Merged_COEM!$B$59:$AN$365</formula>
    <oldFormula>Merged_COEM!$B$59:$AN$365</oldFormula>
  </rdn>
  <rdn rId="0" localSheetId="2" customView="1" name="Z_A2E8CE38_D15E_4374_89B2_69D9421C4465_.wvu.FilterData" hidden="1" oldHidden="1">
    <formula>Merged_JOEM!$B$59:$AN$274</formula>
    <oldFormula>Merged_JOEM!$B$59:$AN$274</oldFormula>
  </rdn>
  <rcv guid="{A2E8CE38-D15E-4374-89B2-69D9421C4465}" action="add"/>
</revisions>
</file>

<file path=xl/revisions/revisionLog4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L281" start="0" length="0">
    <dxf>
      <alignment wrapText="1" readingOrder="0"/>
    </dxf>
  </rfmt>
  <rcc rId="5780" sId="1">
    <nc r="AK281" t="inlineStr">
      <is>
        <t>OPL</t>
      </is>
    </nc>
  </rcc>
  <rcc rId="5781" sId="1" odxf="1" dxf="1" quotePrefix="1">
    <oc r="AL281" t="inlineStr">
      <is>
        <t>-</t>
      </is>
    </oc>
    <nc r="AL281" t="inlineStr">
      <is>
        <t xml:space="preserve">-Can't cover MCDC T-F for  if ((RBFS_uC == RBFS_uC_RenesasD3) &amp;&amp; (returnValue == E_OK)) at line#233 because returnValue = E_OK.
Can't cover false case  for  if (rba_BldrCmp_LogicalBlockTable_pst[rba_BldrCmp_BootCtrl_st.LogicalBlockIdx].BlockType != RBA_BLDRCMP_LBH_SWIL_BLOCK_TYPE) because it is true case of if at line#202.
</t>
      </is>
    </nc>
    <ndxf>
      <alignment wrapText="0" readingOrder="0"/>
    </ndxf>
  </rcc>
  <rcv guid="{4E06BDBF-2CED-473B-850B-2A6C7311FF41}" action="delete"/>
  <rdn rId="0" localSheetId="1" customView="1" name="Z_4E06BDBF_2CED_473B_850B_2A6C7311FF41_.wvu.FilterData" hidden="1" oldHidden="1">
    <formula>Merged_COEM!$A$59:$AN$365</formula>
    <oldFormula>Merged_COEM!$A$59:$AN$365</oldFormula>
  </rdn>
  <rdn rId="0" localSheetId="2" customView="1" name="Z_4E06BDBF_2CED_473B_850B_2A6C7311FF41_.wvu.FilterData" hidden="1" oldHidden="1">
    <formula>Merged_JOEM!$B$59:$AN$247</formula>
    <oldFormula>Merged_JOEM!$B$59:$AN$274</oldFormula>
  </rdn>
  <rcv guid="{4E06BDBF-2CED-473B-850B-2A6C7311FF41}" action="add"/>
</revisions>
</file>

<file path=xl/revisions/revisionLog4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84" sId="1">
    <nc r="AG281" t="inlineStr">
      <is>
        <t>NG</t>
      </is>
    </nc>
  </rcc>
  <rcc rId="5785" sId="1" numFmtId="14">
    <nc r="AH281">
      <v>1</v>
    </nc>
  </rcc>
  <rcc rId="5786" sId="1" numFmtId="14">
    <nc r="AI281">
      <v>0.98</v>
    </nc>
  </rcc>
  <rcc rId="5787" sId="1" numFmtId="14">
    <nc r="AJ281">
      <v>0.91</v>
    </nc>
  </rcc>
  <rcc rId="5788" sId="1" numFmtId="19">
    <nc r="AE281">
      <v>44013</v>
    </nc>
  </rcc>
  <rcc rId="5789" sId="1" numFmtId="19">
    <nc r="AF281">
      <v>44013</v>
    </nc>
  </rcc>
  <rcv guid="{4E06BDBF-2CED-473B-850B-2A6C7311FF41}" action="delete"/>
  <rdn rId="0" localSheetId="1" customView="1" name="Z_4E06BDBF_2CED_473B_850B_2A6C7311FF41_.wvu.FilterData" hidden="1" oldHidden="1">
    <formula>Merged_COEM!$A$59:$AN$365</formula>
    <oldFormula>Merged_COEM!$A$59:$AN$365</oldFormula>
  </rdn>
  <rdn rId="0" localSheetId="2" customView="1" name="Z_4E06BDBF_2CED_473B_850B_2A6C7311FF41_.wvu.FilterData" hidden="1" oldHidden="1">
    <formula>Merged_JOEM!$B$59:$AN$247</formula>
    <oldFormula>Merged_JOEM!$B$59:$AN$247</oldFormula>
  </rdn>
  <rcv guid="{4E06BDBF-2CED-473B-850B-2A6C7311FF41}" action="add"/>
</revisions>
</file>

<file path=xl/revisions/revisionLog4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2E8CE38-D15E-4374-89B2-69D9421C4465}" action="delete"/>
  <rdn rId="0" localSheetId="1" customView="1" name="Z_A2E8CE38_D15E_4374_89B2_69D9421C4465_.wvu.FilterData" hidden="1" oldHidden="1">
    <formula>Merged_COEM!$B$59:$AN$365</formula>
    <oldFormula>Merged_COEM!$B$59:$AN$365</oldFormula>
  </rdn>
  <rdn rId="0" localSheetId="2" customView="1" name="Z_A2E8CE38_D15E_4374_89B2_69D9421C4465_.wvu.FilterData" hidden="1" oldHidden="1">
    <formula>Merged_JOEM!$B$59:$AN$274</formula>
    <oldFormula>Merged_JOEM!$B$59:$AN$274</oldFormula>
  </rdn>
  <rcv guid="{A2E8CE38-D15E-4374-89B2-69D9421C4465}" action="add"/>
</revisions>
</file>

<file path=xl/revisions/revisionLog4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94" sId="2">
    <nc r="X216">
      <f>ROUND(IF(E216=Table!$C$3,Z216*Table!$C$4/8,Z216*Table!$D$4/8),3)</f>
    </nc>
  </rcc>
  <rcc rId="5795" sId="2">
    <nc r="Z216">
      <v>2.5</v>
    </nc>
  </rcc>
</revisions>
</file>

<file path=xl/revisions/revisionLog4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96" sId="2">
    <nc r="AA216" t="inlineStr">
      <is>
        <t>Ready for review</t>
      </is>
    </nc>
  </rcc>
  <rcc rId="5797" sId="2" numFmtId="19">
    <nc r="AE216">
      <v>44013</v>
    </nc>
  </rcc>
  <rcc rId="5798" sId="2" numFmtId="19">
    <nc r="AF216">
      <v>44013</v>
    </nc>
  </rcc>
  <rcc rId="5799" sId="2">
    <nc r="AG216" t="inlineStr">
      <is>
        <t>OK</t>
      </is>
    </nc>
  </rcc>
  <rcv guid="{3B3E6719-EACB-4D2C-89C1-05FFAB6020FD}" action="delete"/>
  <rdn rId="0" localSheetId="1" customView="1" name="Z_3B3E6719_EACB_4D2C_89C1_05FFAB6020FD_.wvu.FilterData" hidden="1" oldHidden="1">
    <formula>Merged_COEM!$B$59:$AN$365</formula>
    <oldFormula>Merged_COEM!$B$59:$AN$365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4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02" sId="2" numFmtId="14">
    <nc r="AH216">
      <v>1</v>
    </nc>
  </rcc>
  <rcc rId="5803" sId="2" numFmtId="14">
    <nc r="AI216">
      <v>1</v>
    </nc>
  </rcc>
  <rcc rId="5804" sId="2" numFmtId="14">
    <nc r="AJ216">
      <v>1</v>
    </nc>
  </rcc>
  <rcc rId="5805" sId="2" quotePrefix="1">
    <nc r="AK216" t="inlineStr">
      <is>
        <t>None</t>
      </is>
    </nc>
  </rcc>
  <rcc rId="5806" sId="2" quotePrefix="1">
    <nc r="AL216" t="inlineStr">
      <is>
        <t>-</t>
      </is>
    </nc>
  </rcc>
  <rcc rId="5807" sId="2" odxf="1" dxf="1" quotePrefix="1">
    <nc r="AM216" t="inlineStr">
      <is>
        <t>-</t>
      </is>
    </nc>
    <odxf>
      <alignment horizontal="left" readingOrder="0"/>
    </odxf>
    <ndxf>
      <alignment horizontal="general" readingOrder="0"/>
    </ndxf>
  </rcc>
  <rcc rId="5808" sId="2" odxf="1" dxf="1" quotePrefix="1">
    <nc r="AN216" t="inlineStr">
      <is>
        <t>-</t>
      </is>
    </nc>
    <odxf>
      <alignment horizontal="left" readingOrder="0"/>
    </odxf>
    <ndxf>
      <alignment horizontal="general" readingOrder="0"/>
    </ndxf>
  </rcc>
  <rcv guid="{3B3E6719-EACB-4D2C-89C1-05FFAB6020FD}" action="delete"/>
  <rdn rId="0" localSheetId="1" customView="1" name="Z_3B3E6719_EACB_4D2C_89C1_05FFAB6020FD_.wvu.FilterData" hidden="1" oldHidden="1">
    <formula>Merged_COEM!$B$59:$AN$365</formula>
    <oldFormula>Merged_COEM!$B$59:$AN$365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4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Merged_COEM!$B$59:$AN$365</formula>
    <oldFormula>Merged_COEM!$B$59:$AN$365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4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13" sId="2">
    <oc r="X216">
      <f>ROUND(IF(E216=Table!$C$3,Z216*Table!$C$4/8,Z216*Table!$D$4/8),3)</f>
    </oc>
    <nc r="X216">
      <v>45.5</v>
    </nc>
  </rcc>
</revisions>
</file>

<file path=xl/revisions/revisionLog4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14" sId="1">
    <oc r="W281">
      <v>145</v>
    </oc>
    <nc r="W281">
      <v>316</v>
    </nc>
  </rcc>
  <rfmt sheetId="1" sqref="W281" start="0" length="2147483647">
    <dxf>
      <font>
        <color rgb="FFFF0000"/>
      </font>
    </dxf>
  </rfmt>
  <rfmt sheetId="1" sqref="W281" start="0" length="2147483647">
    <dxf>
      <font/>
    </dxf>
  </rfmt>
  <rfmt sheetId="1" sqref="W281" start="0" length="2147483647">
    <dxf>
      <font>
        <color auto="1"/>
      </font>
    </dxf>
  </rfmt>
  <rfmt sheetId="1" sqref="W281">
    <dxf>
      <fill>
        <patternFill patternType="solid">
          <bgColor rgb="FFFF0000"/>
        </patternFill>
      </fill>
    </dxf>
  </rfmt>
  <rcc rId="5815" sId="1">
    <nc r="X281">
      <f>W281</f>
    </nc>
  </rcc>
  <rcc rId="5816" sId="1">
    <nc r="Z281">
      <f>Y281</f>
    </nc>
  </rcc>
  <rcc rId="5817" sId="1">
    <nc r="AA281" t="inlineStr">
      <is>
        <t>Ready for review</t>
      </is>
    </nc>
  </rcc>
  <rcv guid="{4E06BDBF-2CED-473B-850B-2A6C7311FF41}" action="delete"/>
  <rdn rId="0" localSheetId="1" customView="1" name="Z_4E06BDBF_2CED_473B_850B_2A6C7311FF41_.wvu.FilterData" hidden="1" oldHidden="1">
    <formula>Merged_COEM!$A$59:$AN$365</formula>
    <oldFormula>Merged_COEM!$A$59:$AN$365</oldFormula>
  </rdn>
  <rdn rId="0" localSheetId="2" customView="1" name="Z_4E06BDBF_2CED_473B_850B_2A6C7311FF41_.wvu.FilterData" hidden="1" oldHidden="1">
    <formula>Merged_JOEM!$B$59:$AN$247</formula>
    <oldFormula>Merged_JOEM!$B$59:$AN$247</oldFormula>
  </rdn>
  <rcv guid="{4E06BDBF-2CED-473B-850B-2A6C7311FF41}" action="add"/>
</revisions>
</file>

<file path=xl/revisions/revisionLog4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20" sId="1">
    <nc r="X300">
      <f>W300</f>
    </nc>
  </rcc>
  <rcc rId="5821" sId="1">
    <nc r="X301">
      <f>W301</f>
    </nc>
  </rcc>
  <rcc rId="5822" sId="1">
    <nc r="Z300">
      <v>2</v>
    </nc>
  </rcc>
  <rcc rId="5823" sId="1">
    <nc r="Z301">
      <v>1</v>
    </nc>
  </rcc>
  <rcc rId="5824" sId="1">
    <nc r="AA300" t="inlineStr">
      <is>
        <t>Ready for review</t>
      </is>
    </nc>
  </rcc>
  <rcc rId="5825" sId="1">
    <nc r="AA301" t="inlineStr">
      <is>
        <t>Ready for review</t>
      </is>
    </nc>
  </rcc>
  <rcc rId="5826" sId="1">
    <nc r="X302">
      <f>W302</f>
    </nc>
  </rcc>
  <rcc rId="5827" sId="1">
    <nc r="Z302">
      <v>1</v>
    </nc>
  </rcc>
  <rcc rId="5828" sId="1">
    <nc r="AA302" t="inlineStr">
      <is>
        <t>Ready for review</t>
      </is>
    </nc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Merged_JOEM!$A$59:$AN$247</oldFormula>
  </rdn>
  <rcv guid="{970EE037-F5E5-47AF-896A-0F6222879EBC}" action="add"/>
</revisions>
</file>

<file path=xl/revisions/revisionLog4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31" sId="1" numFmtId="19">
    <nc r="AE300">
      <v>44013</v>
    </nc>
  </rcc>
  <rcc rId="5832" sId="1" numFmtId="19">
    <nc r="AF300">
      <v>44013</v>
    </nc>
  </rcc>
  <rcc rId="5833" sId="1" numFmtId="14">
    <nc r="AH300">
      <v>1</v>
    </nc>
  </rcc>
  <rcc rId="5834" sId="1" numFmtId="14">
    <nc r="AI300">
      <v>1</v>
    </nc>
  </rcc>
  <rcc rId="5835" sId="1" numFmtId="14">
    <nc r="AJ300">
      <v>1</v>
    </nc>
  </rcc>
  <rcc rId="5836" sId="1">
    <nc r="AG301" t="inlineStr">
      <is>
        <t>OK</t>
      </is>
    </nc>
  </rcc>
  <rcc rId="5837" sId="1">
    <nc r="AG300" t="inlineStr">
      <is>
        <t>NG</t>
      </is>
    </nc>
  </rcc>
  <rcc rId="5838" sId="1" numFmtId="19">
    <nc r="AE301">
      <v>44013</v>
    </nc>
  </rcc>
  <rcc rId="5839" sId="1" numFmtId="19">
    <nc r="AF301">
      <v>44013</v>
    </nc>
  </rcc>
  <rcc rId="5840" sId="1" numFmtId="19">
    <nc r="AE302">
      <v>44013</v>
    </nc>
  </rcc>
  <rcc rId="5841" sId="1" numFmtId="19">
    <nc r="AF302">
      <v>44013</v>
    </nc>
  </rcc>
  <rcc rId="5842" sId="1">
    <nc r="AG302" t="inlineStr">
      <is>
        <t>OK</t>
      </is>
    </nc>
  </rcc>
  <rcc rId="5843" sId="1" numFmtId="14">
    <nc r="AH301">
      <v>1</v>
    </nc>
  </rcc>
  <rcc rId="5844" sId="1" numFmtId="14">
    <nc r="AI301">
      <v>1</v>
    </nc>
  </rcc>
  <rcc rId="5845" sId="1" numFmtId="14">
    <nc r="AJ301">
      <v>1</v>
    </nc>
  </rcc>
  <rcc rId="5846" sId="1">
    <nc r="AK301" t="inlineStr">
      <is>
        <t>None</t>
      </is>
    </nc>
  </rcc>
  <rcc rId="5847" sId="1" numFmtId="14">
    <nc r="AH302">
      <v>1</v>
    </nc>
  </rcc>
  <rcc rId="5848" sId="1" numFmtId="14">
    <nc r="AI302">
      <v>1</v>
    </nc>
  </rcc>
  <rcc rId="5849" sId="1" numFmtId="14">
    <nc r="AJ302">
      <v>1</v>
    </nc>
  </rcc>
  <rcc rId="5850" sId="1">
    <nc r="AK302" t="inlineStr">
      <is>
        <t>None</t>
      </is>
    </nc>
  </rcc>
  <rcc rId="5851" sId="1">
    <nc r="AK300" t="inlineStr">
      <is>
        <t>OPL</t>
      </is>
    </nc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54" sId="1" numFmtId="14">
    <oc r="AH301">
      <v>1</v>
    </oc>
    <nc r="AH301">
      <v>0.54</v>
    </nc>
  </rcc>
  <rcc rId="5855" sId="1">
    <oc r="AG301" t="inlineStr">
      <is>
        <t>OK</t>
      </is>
    </oc>
    <nc r="AG301" t="inlineStr">
      <is>
        <t>NG</t>
      </is>
    </nc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58" sId="1" numFmtId="14">
    <oc r="AI300">
      <v>1</v>
    </oc>
    <nc r="AI300">
      <v>0.98</v>
    </nc>
  </rcc>
  <rcc rId="5859" sId="1" numFmtId="14">
    <oc r="AJ300">
      <v>1</v>
    </oc>
    <nc r="AJ300">
      <v>0.94</v>
    </nc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62" sId="1">
    <oc r="AK301" t="inlineStr">
      <is>
        <t>None</t>
      </is>
    </oc>
    <nc r="AK301" t="inlineStr">
      <is>
        <t>OPL</t>
      </is>
    </nc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65" sId="1" odxf="1" dxf="1" quotePrefix="1">
    <oc r="AL301" t="inlineStr">
      <is>
        <t>-</t>
      </is>
    </oc>
    <nc r="AL301" t="inlineStr">
      <is>
        <t>[No1] Line 84: canCore_pvst = ((Can_RegMapType_tvst*)0xFFD30000UL);
Detail: Can not create testcase for function rba_BldrFlsDrv_Cfg_Write because:
+ The address “0xFFD30000UL” is fixed</t>
      </is>
    </nc>
    <odxf>
      <alignment wrapText="0" readingOrder="0"/>
    </odxf>
    <ndxf>
      <alignment wrapText="1" readingOrder="0"/>
    </ndxf>
  </rcc>
  <rfmt sheetId="1" sqref="AL301">
    <dxf>
      <alignment wrapText="0" readingOrder="0"/>
    </dxf>
  </rfmt>
  <rfmt sheetId="1" sqref="AN301" start="0" length="0">
    <dxf>
      <alignment wrapText="1" readingOrder="0"/>
    </dxf>
  </rfmt>
  <rcc rId="5866" sId="1">
    <oc r="AN301" t="inlineStr">
      <is>
        <t>Please comment LV1
Actual LOC: 52</t>
      </is>
    </oc>
    <nc r="AN301" t="inlineStr">
      <is>
        <t>Please comment LV1
Actual LOC: 52
Waiting owner</t>
      </is>
    </nc>
  </rcc>
  <rfmt sheetId="1" sqref="AL301">
    <dxf>
      <fill>
        <patternFill patternType="solid">
          <bgColor rgb="FFFFFF00"/>
        </patternFill>
      </fill>
    </dxf>
  </rfmt>
  <rfmt sheetId="1" sqref="AL301">
    <dxf>
      <fill>
        <patternFill>
          <bgColor rgb="FFFF0000"/>
        </patternFill>
      </fill>
    </dxf>
  </rfmt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69" sId="1" odxf="1" dxf="1" quotePrefix="1">
    <oc r="AL300" t="inlineStr">
      <is>
        <t>-</t>
      </is>
    </oc>
    <nc r="AL300" t="inlineStr">
      <is>
        <t>[No1] Line 221: if ((RBFS_uC == RBFS_uC_RenesasD3) &amp;&amp; (returnValue == E_OK))
Detail: Can not cover false condition case T &amp; F because:
+ returnValue is local variable; and it onlys set "E_NOT_OK" in the other condition at line 212</t>
      </is>
    </nc>
    <odxf>
      <alignment wrapText="0" readingOrder="0"/>
    </odxf>
    <ndxf>
      <alignment wrapText="1" readingOrder="0"/>
    </ndxf>
  </rcc>
  <rfmt sheetId="1" sqref="AL300">
    <dxf>
      <alignment wrapText="0" readingOrder="0"/>
    </dxf>
  </rfmt>
  <rfmt sheetId="1" sqref="AN300" start="0" length="0">
    <dxf>
      <alignment wrapText="1" readingOrder="0"/>
    </dxf>
  </rfmt>
  <rcc rId="5870" sId="1">
    <oc r="AN300" t="inlineStr">
      <is>
        <t>Please comment LV1
Actual LOC: 317</t>
      </is>
    </oc>
    <nc r="AN300" t="inlineStr">
      <is>
        <t>Please comment LV1
Actual LOC: 317
Waiting owner</t>
      </is>
    </nc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73" sId="1" odxf="1" dxf="1">
    <oc r="AN296" t="inlineStr">
      <is>
        <t>Please comment LV1. Waiting owner
Actual LOC: 209</t>
      </is>
    </oc>
    <nc r="AN296" t="inlineStr">
      <is>
        <t>Please comment LV1.
Actual LOC: 209
Owner confirm it's no impact</t>
      </is>
    </nc>
    <odxf>
      <alignment wrapText="0" readingOrder="0"/>
    </odxf>
    <ndxf>
      <alignment wrapText="1" readingOrder="0"/>
    </ndxf>
  </rcc>
</revisions>
</file>

<file path=xl/revisions/revisionLog4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78" sId="1" odxf="1" dxf="1">
    <oc r="AN297" t="inlineStr">
      <is>
        <t>Please comment LV1. Waiting owner
Actual LOC: 134</t>
      </is>
    </oc>
    <nc r="AN297" t="inlineStr">
      <is>
        <t>Please comment LV1.
Actual LOC: 134
Owner confirm it's no impact</t>
      </is>
    </nc>
    <odxf>
      <alignment wrapText="0" readingOrder="0"/>
    </odxf>
    <ndxf>
      <alignment wrapText="1" readingOrder="0"/>
    </ndxf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81" sId="1" odxf="1" dxf="1">
    <oc r="AN298" t="inlineStr">
      <is>
        <t>Please comment LV1. Waiting owner
Actual LOC: 123</t>
      </is>
    </oc>
    <nc r="AN298" t="inlineStr">
      <is>
        <t>Please comment LV1.
Actual LOC: 123
Owner confirm it's no impact</t>
      </is>
    </nc>
    <odxf>
      <alignment wrapText="0" readingOrder="0"/>
    </odxf>
    <ndxf>
      <alignment wrapText="1" readingOrder="0"/>
    </ndxf>
  </rcc>
  <rcc rId="5882" sId="1" odxf="1" dxf="1">
    <oc r="AN299" t="inlineStr">
      <is>
        <t>Please comment LV1. Waiting owner
Actual LOC: 153</t>
      </is>
    </oc>
    <nc r="AN299" t="inlineStr">
      <is>
        <t>Please comment LV1.
Actual LOC: 153
Waiting owner</t>
      </is>
    </nc>
    <odxf>
      <alignment wrapText="0" readingOrder="0"/>
    </odxf>
    <ndxf>
      <alignment wrapText="1" readingOrder="0"/>
    </ndxf>
  </rcc>
  <rcc rId="5883" sId="1">
    <oc r="AA299" t="inlineStr">
      <is>
        <t>Ready for review</t>
      </is>
    </oc>
    <nc r="AA299" t="inlineStr">
      <is>
        <t>Pending for OPL</t>
      </is>
    </nc>
  </rcc>
  <rcc rId="5884" sId="1">
    <oc r="AA300" t="inlineStr">
      <is>
        <t>Ready for review</t>
      </is>
    </oc>
    <nc r="AA300" t="inlineStr">
      <is>
        <t>Pending for OPL</t>
      </is>
    </nc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87" sId="1">
    <oc r="AA301" t="inlineStr">
      <is>
        <t>Ready for review</t>
      </is>
    </oc>
    <nc r="AA301" t="inlineStr">
      <is>
        <t>Pending for OPL</t>
      </is>
    </nc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92" sId="1" quotePrefix="1">
    <nc r="AM301" t="inlineStr">
      <is>
        <t>[No1] Line 84: canCore_pvst = ((Can_RegMapType_tvst*)0xFFD30000UL);
Detail: Can not create testcase for function rba_BldrFlsDrv_Cfg_Write because:
+ The address “0xFFD30000UL” is fixed</t>
      </is>
    </nc>
  </rcc>
  <rcc rId="5893" sId="1" odxf="1" dxf="1" quotePrefix="1">
    <oc r="AL301" t="inlineStr">
      <is>
        <t>[No1] Line 84: canCore_pvst = ((Can_RegMapType_tvst*)0xFFD30000UL);
Detail: Can not create testcase for function rba_BldrFlsDrv_Cfg_Write because:
+ The address “0xFFD30000UL” is fixed</t>
      </is>
    </oc>
    <nc r="AL301" t="inlineStr">
      <is>
        <t>-</t>
      </is>
    </nc>
    <odxf>
      <fill>
        <patternFill patternType="solid">
          <bgColor rgb="FFFF0000"/>
        </patternFill>
      </fill>
    </odxf>
    <ndxf>
      <fill>
        <patternFill patternType="none">
          <bgColor indexed="65"/>
        </patternFill>
      </fill>
    </ndxf>
  </rcc>
  <rfmt sheetId="1" sqref="AM301">
    <dxf>
      <fill>
        <patternFill patternType="solid">
          <bgColor rgb="FFFF0000"/>
        </patternFill>
      </fill>
    </dxf>
  </rfmt>
</revisions>
</file>

<file path=xl/revisions/revisionLog4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00" sId="1">
    <oc r="K320" t="inlineStr">
      <is>
        <t>Test: Manual; Cmt: Manual</t>
      </is>
    </oc>
    <nc r="K320" t="inlineStr">
      <is>
        <t>Test: Auto; Cmt: Manual</t>
      </is>
    </nc>
  </rcc>
  <rcc rId="5901" sId="1">
    <oc r="K321" t="inlineStr">
      <is>
        <t>Test: Manual; Cmt: Manual</t>
      </is>
    </oc>
    <nc r="K321" t="inlineStr">
      <is>
        <t>Test: Auto; Cmt: Manual</t>
      </is>
    </nc>
  </rcc>
  <rcc rId="5902" sId="1">
    <oc r="K322" t="inlineStr">
      <is>
        <t>Test: Manual; Cmt: Manual</t>
      </is>
    </oc>
    <nc r="K322" t="inlineStr">
      <is>
        <t>Test: Auto; Cmt: Manual</t>
      </is>
    </nc>
  </rcc>
  <rcc rId="5903" sId="1">
    <oc r="K323" t="inlineStr">
      <is>
        <t>Test: Manual; Cmt: Manual</t>
      </is>
    </oc>
    <nc r="K323" t="inlineStr">
      <is>
        <t>Test: Auto; Cmt: Manual</t>
      </is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08" sId="1" quotePrefix="1">
    <oc r="F335" t="inlineStr">
      <is>
        <t>rb\as\rbcn\core\app\net\</t>
      </is>
    </oc>
    <nc r="F335" t="inlineStr">
      <is>
        <t>CNMS_12-06\CNMS_ESP\rb\as\rbcn\core\app\net\Cubas\src\Net_ChecksumLib.c</t>
      </is>
    </nc>
  </rcc>
  <rfmt sheetId="1" sqref="F335" start="0" length="2147483647">
    <dxf>
      <font>
        <b/>
      </font>
    </dxf>
  </rfmt>
  <rcc rId="5909" sId="1" quotePrefix="1">
    <oc r="F336" t="inlineStr">
      <is>
        <t>rb\as\rbcn\core\app\net\</t>
      </is>
    </oc>
    <nc r="F336" t="inlineStr">
      <is>
        <t>CNMS_12-06\CNMS_ESP\rb\as\rbcn\core\app\net\Cubas\src\rba_InternalIF.c</t>
      </is>
    </nc>
  </rcc>
  <rfmt sheetId="1" sqref="F336" start="0" length="2147483647">
    <dxf>
      <font>
        <b/>
      </font>
    </dxf>
  </rfmt>
  <rcc rId="5910" sId="1">
    <nc r="X336">
      <f>W336</f>
    </nc>
  </rcc>
  <rcc rId="5911" sId="1">
    <nc r="Z336">
      <v>0.1</v>
    </nc>
  </rcc>
  <rcc rId="5912" sId="1">
    <nc r="AA336" t="inlineStr">
      <is>
        <t>Ready for review</t>
      </is>
    </nc>
  </rcc>
  <rcc rId="5913" sId="1" numFmtId="19">
    <nc r="AE336">
      <v>44013</v>
    </nc>
  </rcc>
  <rcc rId="5914" sId="1" numFmtId="19">
    <nc r="AF336">
      <v>44013</v>
    </nc>
  </rcc>
  <rcc rId="5915" sId="1">
    <nc r="AG336" t="inlineStr">
      <is>
        <t>OK</t>
      </is>
    </nc>
  </rcc>
  <rcc rId="5916" sId="1">
    <nc r="AH336" t="inlineStr">
      <is>
        <t>-</t>
      </is>
    </nc>
  </rcc>
  <rcc rId="5917" sId="1">
    <nc r="AI336" t="inlineStr">
      <is>
        <t>-</t>
      </is>
    </nc>
  </rcc>
  <rcc rId="5918" sId="1">
    <nc r="AJ336" t="inlineStr">
      <is>
        <t>-</t>
      </is>
    </nc>
  </rcc>
  <rcc rId="5919" sId="1">
    <nc r="AK336" t="inlineStr">
      <is>
        <t>None</t>
      </is>
    </nc>
  </rcc>
  <rfmt sheetId="1" sqref="AN336">
    <dxf>
      <fill>
        <patternFill patternType="none">
          <bgColor auto="1"/>
        </patternFill>
      </fill>
    </dxf>
  </rfmt>
  <rcc rId="5920" sId="1" odxf="1" dxf="1" quotePrefix="1">
    <oc r="AN336" t="inlineStr">
      <is>
        <t>Double effort 
Please comment follow ASPICE Standard</t>
      </is>
    </oc>
    <nc r="AN336" t="inlineStr">
      <is>
        <t>-No have function to test</t>
      </is>
    </nc>
    <ndxf/>
  </rcc>
  <rcc rId="5921" sId="1" quotePrefix="1">
    <oc r="F337" t="inlineStr">
      <is>
        <t>rb\as\cnms_core\app\net\</t>
      </is>
    </oc>
    <nc r="F337" t="inlineStr">
      <is>
        <t>CNMS_12-06\CNMS_ESP\rb\as\cnms_core\app\net\scl\src\Callout_Functions\RBA_NDS_General_Callout.c</t>
      </is>
    </nc>
  </rcc>
  <rfmt sheetId="1" sqref="F337" start="0" length="2147483647">
    <dxf>
      <font>
        <b/>
      </font>
    </dxf>
  </rfmt>
  <rcv guid="{99BC1C51-34DC-4BF2-906C-1E31B6171D71}" action="delete"/>
  <rdn rId="0" localSheetId="1" customView="1" name="Z_99BC1C51_34DC_4BF2_906C_1E31B6171D71_.wvu.FilterData" hidden="1" oldHidden="1">
    <formula>Merged_COEM!$B$59:$AN$365</formula>
    <oldFormula>Merged_COEM!$A$59:$AN$365</oldFormula>
  </rdn>
  <rdn rId="0" localSheetId="2" customView="1" name="Z_99BC1C51_34DC_4BF2_906C_1E31B6171D71_.wvu.FilterData" hidden="1" oldHidden="1">
    <formula>Merged_JOEM!$B$59:$AN$247</formula>
    <oldFormula>Merged_JOEM!$B$59:$AN$247</oldFormula>
  </rdn>
  <rcv guid="{99BC1C51-34DC-4BF2-906C-1E31B6171D71}" action="add"/>
</revisions>
</file>

<file path=xl/revisions/revisionLog4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26" sId="1">
    <oc r="I321" t="inlineStr">
      <is>
        <t>NET_SCL_Tx_AyExport.c</t>
      </is>
    </oc>
    <nc r="I321" t="inlineStr">
      <is>
        <t>NET_SCL_Tx_AxExport.c</t>
      </is>
    </nc>
  </rcc>
  <rcc rId="5927" sId="1">
    <oc r="I322" t="inlineStr">
      <is>
        <t>NET_SCL_Tx_YrsExport.c</t>
      </is>
    </oc>
    <nc r="I322" t="inlineStr">
      <is>
        <t>NET_SCL_Tx_AxExport.c</t>
      </is>
    </nc>
  </rcc>
  <rcc rId="5928" sId="1">
    <oc r="I323" t="inlineStr">
      <is>
        <t>NET_SCL_Rx_EngineTorque.c</t>
      </is>
    </oc>
    <nc r="I323" t="inlineStr">
      <is>
        <t>NET_SCL_Tx_AxExport.c</t>
      </is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31" sId="1">
    <oc r="K320" t="inlineStr">
      <is>
        <t>Test: Manual; Cmt: Manual</t>
      </is>
    </oc>
    <nc r="K320" t="inlineStr">
      <is>
        <t>Test: Manual; Cmt: Auto</t>
      </is>
    </nc>
  </rcc>
  <rcft rId="5900" sheetId="1"/>
  <rcc rId="5932" sId="1">
    <oc r="K321" t="inlineStr">
      <is>
        <t>Test: Manual; Cmt: Manual</t>
      </is>
    </oc>
    <nc r="K321" t="inlineStr">
      <is>
        <t>Test: Manual; Cmt: Auto</t>
      </is>
    </nc>
  </rcc>
  <rcft rId="5901" sheetId="1"/>
  <rcc rId="5933" sId="1">
    <oc r="K322" t="inlineStr">
      <is>
        <t>Test: Manual; Cmt: Manual</t>
      </is>
    </oc>
    <nc r="K322" t="inlineStr">
      <is>
        <t>Test: Manual; Cmt: Auto</t>
      </is>
    </nc>
  </rcc>
  <rcft rId="5902" sheetId="1"/>
  <rcc rId="5934" sId="1">
    <oc r="K323" t="inlineStr">
      <is>
        <t>Test: Manual; Cmt: Manual</t>
      </is>
    </oc>
    <nc r="K323" t="inlineStr">
      <is>
        <t>Test: Manual; Cmt: Auto</t>
      </is>
    </nc>
  </rcc>
  <rcft rId="5903" sheetId="1"/>
  <rcc rId="5935" sId="1">
    <oc r="K324" t="inlineStr">
      <is>
        <t>Test: Manual; Cmt: Manual</t>
      </is>
    </oc>
    <nc r="K324" t="inlineStr">
      <is>
        <t>Test: Manual; Cmt: Auto</t>
      </is>
    </nc>
  </rcc>
  <rcv guid="{970EE037-F5E5-47AF-896A-0F6222879EBC}" action="delete"/>
  <rcv guid="{970EE037-F5E5-47AF-896A-0F6222879EBC}" action="add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42" sId="2">
    <nc r="X213">
      <f>W213</f>
    </nc>
  </rcc>
  <rcc rId="5943" sId="2">
    <nc r="Z213">
      <v>1</v>
    </nc>
  </rcc>
  <rcc rId="5944" sId="2">
    <nc r="AA213" t="inlineStr">
      <is>
        <t>Ready for review</t>
      </is>
    </nc>
  </rcc>
  <rcc rId="5945" sId="2" numFmtId="19">
    <nc r="AE213">
      <v>44012</v>
    </nc>
  </rcc>
  <rcc rId="5946" sId="2" numFmtId="19">
    <nc r="AF213">
      <v>44012</v>
    </nc>
  </rcc>
  <rcc rId="5947" sId="2">
    <nc r="AG213" t="inlineStr">
      <is>
        <t>OK</t>
      </is>
    </nc>
  </rcc>
</revisions>
</file>

<file path=xl/revisions/revisionLog4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48" sId="2">
    <nc r="X245">
      <f>W245</f>
    </nc>
  </rcc>
  <rcc rId="5949" sId="2">
    <nc r="AA245" t="inlineStr">
      <is>
        <t>Ready for review</t>
      </is>
    </nc>
  </rcc>
  <rcc rId="5950" sId="2" numFmtId="19">
    <nc r="AE245">
      <v>44013</v>
    </nc>
  </rcc>
  <rcc rId="5951" sId="2" numFmtId="19">
    <nc r="AF245">
      <v>44013</v>
    </nc>
  </rcc>
  <rcc rId="5952" sId="2">
    <nc r="AG245" t="inlineStr">
      <is>
        <t>OK</t>
      </is>
    </nc>
  </rcc>
  <rcc rId="5953" sId="2" numFmtId="14">
    <nc r="AH245">
      <v>1</v>
    </nc>
  </rcc>
  <rcc rId="5954" sId="2" numFmtId="14">
    <nc r="AI245">
      <v>1</v>
    </nc>
  </rcc>
  <rcc rId="5955" sId="2" numFmtId="14">
    <nc r="AJ245">
      <v>1</v>
    </nc>
  </rcc>
  <rcc rId="5956" sId="2" quotePrefix="1">
    <nc r="AK245" t="inlineStr">
      <is>
        <t>None</t>
      </is>
    </nc>
  </rcc>
  <rcv guid="{A2E8CE38-D15E-4374-89B2-69D9421C4465}" action="delete"/>
  <rdn rId="0" localSheetId="1" customView="1" name="Z_A2E8CE38_D15E_4374_89B2_69D9421C4465_.wvu.FilterData" hidden="1" oldHidden="1">
    <formula>Merged_COEM!$B$59:$AN$365</formula>
    <oldFormula>Merged_COEM!$B$59:$AN$365</oldFormula>
  </rdn>
  <rdn rId="0" localSheetId="2" customView="1" name="Z_A2E8CE38_D15E_4374_89B2_69D9421C4465_.wvu.FilterData" hidden="1" oldHidden="1">
    <formula>Merged_JOEM!$B$59:$AN$274</formula>
    <oldFormula>Merged_JOEM!$B$59:$AN$274</oldFormula>
  </rdn>
  <rcv guid="{A2E8CE38-D15E-4374-89B2-69D9421C4465}" action="add"/>
</revisions>
</file>

<file path=xl/revisions/revisionLog4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59" sId="1">
    <oc r="AA281" t="inlineStr">
      <is>
        <t>Ready for review</t>
      </is>
    </oc>
    <nc r="AA281" t="inlineStr">
      <is>
        <t>Pending for OPL</t>
      </is>
    </nc>
  </rcc>
  <rcc rId="5960" sId="1">
    <oc r="AA282" t="inlineStr">
      <is>
        <t>Ready for review</t>
      </is>
    </oc>
    <nc r="AA282" t="inlineStr">
      <is>
        <t>Pending for OPL</t>
      </is>
    </nc>
  </rcc>
  <rcc rId="5961" sId="1">
    <oc r="AA285" t="inlineStr">
      <is>
        <t>Ready for review</t>
      </is>
    </oc>
    <nc r="AA285" t="inlineStr">
      <is>
        <t>Pending for OPL</t>
      </is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64" sId="1">
    <oc r="AA265" t="inlineStr">
      <is>
        <t>Ready for review</t>
      </is>
    </oc>
    <nc r="AA265" t="inlineStr">
      <is>
        <t>Ready for PLC</t>
      </is>
    </nc>
  </rcc>
  <rcc rId="5965" sId="1">
    <oc r="AA266" t="inlineStr">
      <is>
        <t>Ready for review</t>
      </is>
    </oc>
    <nc r="AA266" t="inlineStr">
      <is>
        <t>Ready for PLC</t>
      </is>
    </nc>
  </rcc>
  <rcc rId="5966" sId="1">
    <oc r="AA267" t="inlineStr">
      <is>
        <t>Ready for review</t>
      </is>
    </oc>
    <nc r="AA267" t="inlineStr">
      <is>
        <t>Ready for PLC</t>
      </is>
    </nc>
  </rcc>
  <rcc rId="5967" sId="1">
    <oc r="AA268" t="inlineStr">
      <is>
        <t>Ready for review</t>
      </is>
    </oc>
    <nc r="AA268" t="inlineStr">
      <is>
        <t>Ready for PLC</t>
      </is>
    </nc>
  </rcc>
  <rcc rId="5968" sId="1">
    <oc r="AA269" t="inlineStr">
      <is>
        <t>Ready for review</t>
      </is>
    </oc>
    <nc r="AA269" t="inlineStr">
      <is>
        <t>Ready for PLC</t>
      </is>
    </nc>
  </rcc>
  <rcc rId="5969" sId="1">
    <oc r="AA270" t="inlineStr">
      <is>
        <t>Ready for review</t>
      </is>
    </oc>
    <nc r="AA270" t="inlineStr">
      <is>
        <t>Ready for PLC</t>
      </is>
    </nc>
  </rcc>
  <rcc rId="5970" sId="1">
    <oc r="AA271" t="inlineStr">
      <is>
        <t>Ready for review</t>
      </is>
    </oc>
    <nc r="AA271" t="inlineStr">
      <is>
        <t>Ready for PLC</t>
      </is>
    </nc>
  </rcc>
  <rcc rId="5971" sId="1">
    <oc r="AA272" t="inlineStr">
      <is>
        <t>Ready for review</t>
      </is>
    </oc>
    <nc r="AA272" t="inlineStr">
      <is>
        <t>Ready for PLC</t>
      </is>
    </nc>
  </rcc>
  <rcc rId="5972" sId="1">
    <oc r="AA273" t="inlineStr">
      <is>
        <t>Ready for review</t>
      </is>
    </oc>
    <nc r="AA273" t="inlineStr">
      <is>
        <t>Ready for PLC</t>
      </is>
    </nc>
  </rcc>
  <rcc rId="5973" sId="1">
    <oc r="AA274" t="inlineStr">
      <is>
        <t>Ready for review</t>
      </is>
    </oc>
    <nc r="AA274" t="inlineStr">
      <is>
        <t>Ready for PLC</t>
      </is>
    </nc>
  </rcc>
  <rcc rId="5974" sId="1">
    <oc r="AA275" t="inlineStr">
      <is>
        <t>Ready for review</t>
      </is>
    </oc>
    <nc r="AA275" t="inlineStr">
      <is>
        <t>Ready for PLC</t>
      </is>
    </nc>
  </rcc>
  <rcc rId="5975" sId="1">
    <oc r="AA276" t="inlineStr">
      <is>
        <t>Ready for review</t>
      </is>
    </oc>
    <nc r="AA276" t="inlineStr">
      <is>
        <t>Ready for PLC</t>
      </is>
    </nc>
  </rcc>
  <rcc rId="5976" sId="1">
    <oc r="AA277" t="inlineStr">
      <is>
        <t>Ready for review</t>
      </is>
    </oc>
    <nc r="AA277" t="inlineStr">
      <is>
        <t>Ready for PLC</t>
      </is>
    </nc>
  </rcc>
  <rcc rId="5977" sId="1">
    <oc r="AA278" t="inlineStr">
      <is>
        <t>Ready for review</t>
      </is>
    </oc>
    <nc r="AA278" t="inlineStr">
      <is>
        <t>Ready for PLC</t>
      </is>
    </nc>
  </rcc>
  <rcc rId="5978" sId="1">
    <oc r="AA279" t="inlineStr">
      <is>
        <t>Ready for review</t>
      </is>
    </oc>
    <nc r="AA279" t="inlineStr">
      <is>
        <t>Ready for PLC</t>
      </is>
    </nc>
  </rcc>
  <rcc rId="5979" sId="1">
    <oc r="AA280" t="inlineStr">
      <is>
        <t>Ready for review</t>
      </is>
    </oc>
    <nc r="AA280" t="inlineStr">
      <is>
        <t>Ready for PLC</t>
      </is>
    </nc>
  </rcc>
  <rcc rId="5980" sId="1">
    <oc r="AA283" t="inlineStr">
      <is>
        <t>Ready for review</t>
      </is>
    </oc>
    <nc r="AA283" t="inlineStr">
      <is>
        <t>Ready for PLC</t>
      </is>
    </nc>
  </rcc>
  <rcc rId="5981" sId="1">
    <oc r="AA284" t="inlineStr">
      <is>
        <t>Ready for review</t>
      </is>
    </oc>
    <nc r="AA284" t="inlineStr">
      <is>
        <t>Ready for PLC</t>
      </is>
    </nc>
  </rcc>
  <rcc rId="5982" sId="1">
    <oc r="AA286" t="inlineStr">
      <is>
        <t>Ready for review</t>
      </is>
    </oc>
    <nc r="AA286" t="inlineStr">
      <is>
        <t>Ready for PLC</t>
      </is>
    </nc>
  </rcc>
  <rcc rId="5983" sId="1">
    <oc r="AA287" t="inlineStr">
      <is>
        <t>Ready for review</t>
      </is>
    </oc>
    <nc r="AA287" t="inlineStr">
      <is>
        <t>Ready for PLC</t>
      </is>
    </nc>
  </rcc>
  <rcc rId="5984" sId="1">
    <oc r="AA288" t="inlineStr">
      <is>
        <t>Ready for review</t>
      </is>
    </oc>
    <nc r="AA288" t="inlineStr">
      <is>
        <t>Ready for PLC</t>
      </is>
    </nc>
  </rcc>
  <rcc rId="5985" sId="1">
    <oc r="AA289" t="inlineStr">
      <is>
        <t>Ready for review</t>
      </is>
    </oc>
    <nc r="AA289" t="inlineStr">
      <is>
        <t>Ready for PLC</t>
      </is>
    </nc>
  </rcc>
  <rcc rId="5986" sId="1">
    <oc r="AA290" t="inlineStr">
      <is>
        <t>Ready for review</t>
      </is>
    </oc>
    <nc r="AA290" t="inlineStr">
      <is>
        <t>Ready for PLC</t>
      </is>
    </nc>
  </rcc>
  <rcc rId="5987" sId="1">
    <oc r="AA291" t="inlineStr">
      <is>
        <t>Ready for review</t>
      </is>
    </oc>
    <nc r="AA291" t="inlineStr">
      <is>
        <t>Ready for PLC</t>
      </is>
    </nc>
  </rcc>
  <rcc rId="5988" sId="1">
    <oc r="AA292" t="inlineStr">
      <is>
        <t>Ready for review</t>
      </is>
    </oc>
    <nc r="AA292" t="inlineStr">
      <is>
        <t>Ready for PLC</t>
      </is>
    </nc>
  </rcc>
  <rcc rId="5989" sId="1">
    <oc r="AA293" t="inlineStr">
      <is>
        <t>Ready for review</t>
      </is>
    </oc>
    <nc r="AA293" t="inlineStr">
      <is>
        <t>Ready for PLC</t>
      </is>
    </nc>
  </rcc>
  <rcc rId="5990" sId="1">
    <oc r="AA294" t="inlineStr">
      <is>
        <t>Ready for review</t>
      </is>
    </oc>
    <nc r="AA294" t="inlineStr">
      <is>
        <t>Ready for PLC</t>
      </is>
    </nc>
  </rcc>
  <rcc rId="5991" sId="1">
    <oc r="AA295" t="inlineStr">
      <is>
        <t>Ready for review</t>
      </is>
    </oc>
    <nc r="AA295" t="inlineStr">
      <is>
        <t>Ready for PLC</t>
      </is>
    </nc>
  </rcc>
  <rcc rId="5992" sId="1">
    <oc r="AA296" t="inlineStr">
      <is>
        <t>Ready for review</t>
      </is>
    </oc>
    <nc r="AA296" t="inlineStr">
      <is>
        <t>Ready for PLC</t>
      </is>
    </nc>
  </rcc>
  <rcc rId="5993" sId="1">
    <oc r="AA297" t="inlineStr">
      <is>
        <t>Ready for review</t>
      </is>
    </oc>
    <nc r="AA297" t="inlineStr">
      <is>
        <t>Ready for PLC</t>
      </is>
    </nc>
  </rcc>
  <rcc rId="5994" sId="1">
    <oc r="AA298" t="inlineStr">
      <is>
        <t>Ready for review</t>
      </is>
    </oc>
    <nc r="AA298" t="inlineStr">
      <is>
        <t>Ready for PLC</t>
      </is>
    </nc>
  </rcc>
  <rcc rId="5995" sId="1">
    <oc r="AA302" t="inlineStr">
      <is>
        <t>Ready for review</t>
      </is>
    </oc>
    <nc r="AA302" t="inlineStr">
      <is>
        <t>Ready for PLC</t>
      </is>
    </nc>
  </rcc>
  <rcc rId="5996" sId="1" numFmtId="19">
    <nc r="AB265">
      <v>44013</v>
    </nc>
  </rcc>
  <rcc rId="5997" sId="1" numFmtId="19">
    <nc r="AB266">
      <v>44013</v>
    </nc>
  </rcc>
  <rcc rId="5998" sId="1" numFmtId="19">
    <nc r="AB267">
      <v>44013</v>
    </nc>
  </rcc>
  <rcc rId="5999" sId="1" numFmtId="19">
    <nc r="AB268">
      <v>44013</v>
    </nc>
  </rcc>
  <rcc rId="6000" sId="1" numFmtId="19">
    <nc r="AB269">
      <v>44013</v>
    </nc>
  </rcc>
  <rcc rId="6001" sId="1" numFmtId="19">
    <nc r="AB270">
      <v>44013</v>
    </nc>
  </rcc>
  <rcc rId="6002" sId="1" numFmtId="19">
    <nc r="AB271">
      <v>44013</v>
    </nc>
  </rcc>
  <rcc rId="6003" sId="1" numFmtId="19">
    <nc r="AB272">
      <v>44013</v>
    </nc>
  </rcc>
  <rcc rId="6004" sId="1" numFmtId="19">
    <nc r="AB273">
      <v>44013</v>
    </nc>
  </rcc>
  <rcc rId="6005" sId="1" numFmtId="19">
    <nc r="AB274">
      <v>44013</v>
    </nc>
  </rcc>
  <rcc rId="6006" sId="1" numFmtId="19">
    <nc r="AB275">
      <v>44013</v>
    </nc>
  </rcc>
  <rcc rId="6007" sId="1" numFmtId="19">
    <nc r="AB276">
      <v>44013</v>
    </nc>
  </rcc>
  <rcc rId="6008" sId="1" numFmtId="19">
    <nc r="AB277">
      <v>44013</v>
    </nc>
  </rcc>
  <rcc rId="6009" sId="1" numFmtId="19">
    <nc r="AB278">
      <v>44013</v>
    </nc>
  </rcc>
  <rcc rId="6010" sId="1" numFmtId="19">
    <nc r="AB279">
      <v>44013</v>
    </nc>
  </rcc>
  <rcc rId="6011" sId="1" numFmtId="19">
    <nc r="AB280">
      <v>44013</v>
    </nc>
  </rcc>
  <rcc rId="6012" sId="1" numFmtId="19">
    <nc r="AB283">
      <v>44013</v>
    </nc>
  </rcc>
  <rcc rId="6013" sId="1" numFmtId="19">
    <nc r="AB284">
      <v>44013</v>
    </nc>
  </rcc>
  <rcc rId="6014" sId="1" numFmtId="19">
    <nc r="AB286">
      <v>44013</v>
    </nc>
  </rcc>
  <rcc rId="6015" sId="1" numFmtId="19">
    <nc r="AB287">
      <v>44013</v>
    </nc>
  </rcc>
  <rcc rId="6016" sId="1" numFmtId="19">
    <nc r="AB288">
      <v>44013</v>
    </nc>
  </rcc>
  <rcc rId="6017" sId="1" numFmtId="19">
    <nc r="AB289">
      <v>44013</v>
    </nc>
  </rcc>
  <rcc rId="6018" sId="1" numFmtId="19">
    <nc r="AB290">
      <v>44013</v>
    </nc>
  </rcc>
  <rcc rId="6019" sId="1" numFmtId="19">
    <nc r="AB291">
      <v>44013</v>
    </nc>
  </rcc>
  <rcc rId="6020" sId="1" numFmtId="19">
    <nc r="AB292">
      <v>44013</v>
    </nc>
  </rcc>
  <rcc rId="6021" sId="1" numFmtId="19">
    <nc r="AB293">
      <v>44013</v>
    </nc>
  </rcc>
  <rcc rId="6022" sId="1" numFmtId="19">
    <nc r="AB294">
      <v>44013</v>
    </nc>
  </rcc>
  <rcc rId="6023" sId="1" numFmtId="19">
    <nc r="AB295">
      <v>44013</v>
    </nc>
  </rcc>
  <rcc rId="6024" sId="1" numFmtId="19">
    <nc r="AB296">
      <v>44013</v>
    </nc>
  </rcc>
  <rcc rId="6025" sId="1" numFmtId="19">
    <nc r="AB297">
      <v>44013</v>
    </nc>
  </rcc>
  <rcc rId="6026" sId="1" numFmtId="19">
    <nc r="AB298">
      <v>44013</v>
    </nc>
  </rcc>
  <rcc rId="6027" sId="1" numFmtId="19">
    <nc r="AB302">
      <v>44013</v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30" sId="1" numFmtId="19">
    <nc r="AB281">
      <v>44013</v>
    </nc>
  </rcc>
  <rcc rId="6031" sId="1" numFmtId="19">
    <nc r="AB282">
      <v>44013</v>
    </nc>
  </rcc>
  <rcc rId="6032" sId="1" numFmtId="19">
    <nc r="AB285">
      <v>44013</v>
    </nc>
  </rcc>
  <rcc rId="6033" sId="1" numFmtId="19">
    <nc r="AB299">
      <v>44013</v>
    </nc>
  </rcc>
  <rcc rId="6034" sId="1" numFmtId="19">
    <nc r="AB300">
      <v>44013</v>
    </nc>
  </rcc>
  <rcc rId="6035" sId="1" numFmtId="19">
    <nc r="AB301">
      <v>44013</v>
    </nc>
  </rcc>
</revisions>
</file>

<file path=xl/revisions/revisionLog4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36" sId="1">
    <oc r="AA279" t="inlineStr">
      <is>
        <t>Ready for PLC</t>
      </is>
    </oc>
    <nc r="AA279" t="inlineStr">
      <is>
        <t>Pending for OPL</t>
      </is>
    </nc>
  </rcc>
  <rcc rId="6037" sId="1">
    <oc r="AA280" t="inlineStr">
      <is>
        <t>Ready for PLC</t>
      </is>
    </oc>
    <nc r="AA280" t="inlineStr">
      <is>
        <t>Pending for OPL</t>
      </is>
    </nc>
  </rcc>
  <rcc rId="6038" sId="1">
    <oc r="AA278" t="inlineStr">
      <is>
        <t>Ready for PLC</t>
      </is>
    </oc>
    <nc r="AA278" t="inlineStr">
      <is>
        <t>Pending for OPL</t>
      </is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43" sId="2">
    <nc r="X166">
      <f>W166</f>
    </nc>
  </rcc>
  <rcc rId="6044" sId="2">
    <nc r="Z166">
      <v>1.5</v>
    </nc>
  </rcc>
  <rcc rId="6045" sId="2">
    <nc r="AA166" t="inlineStr">
      <is>
        <t>Ready for review</t>
      </is>
    </nc>
  </rcc>
  <rcc rId="6046" sId="2" numFmtId="19">
    <nc r="AE166">
      <v>44013</v>
    </nc>
  </rcc>
  <rcc rId="6047" sId="2" numFmtId="19">
    <nc r="AF166">
      <v>44013</v>
    </nc>
  </rcc>
  <rcc rId="6048" sId="2">
    <nc r="AG166" t="inlineStr">
      <is>
        <t>OK</t>
      </is>
    </nc>
  </rcc>
  <rcc rId="6049" sId="2" numFmtId="14">
    <nc r="AH166">
      <v>1</v>
    </nc>
  </rcc>
  <rcc rId="6050" sId="2" numFmtId="14">
    <nc r="AI166">
      <v>1</v>
    </nc>
  </rcc>
  <rcc rId="6051" sId="2" numFmtId="14">
    <nc r="AJ166">
      <v>1</v>
    </nc>
  </rcc>
  <rcc rId="6052" sId="2" quotePrefix="1">
    <nc r="AK166" t="inlineStr">
      <is>
        <t>None</t>
      </is>
    </nc>
  </rcc>
  <rcc rId="6053" sId="2" quotePrefix="1">
    <nc r="AL166" t="inlineStr">
      <is>
        <t>-</t>
      </is>
    </nc>
  </rcc>
  <rcc rId="6054" sId="2" odxf="1" dxf="1" quotePrefix="1">
    <nc r="AM166" t="inlineStr">
      <is>
        <t>-</t>
      </is>
    </nc>
    <odxf>
      <alignment horizontal="left" readingOrder="0"/>
    </odxf>
    <ndxf>
      <alignment horizontal="general" readingOrder="0"/>
    </ndxf>
  </rcc>
  <rcc rId="6055" sId="2" odxf="1" dxf="1" quotePrefix="1">
    <nc r="AN166" t="inlineStr">
      <is>
        <t>-</t>
      </is>
    </nc>
    <odxf>
      <alignment horizontal="left" readingOrder="0"/>
    </odxf>
    <ndxf>
      <alignment horizontal="general" readingOrder="0"/>
    </ndxf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Merged_COEM!$B$59:$AN$365</formula>
    <oldFormula>Merged_COEM!$B$59:$AN$365</oldFormula>
  </rdn>
  <rdn rId="0" localSheetId="2" customView="1" name="Z_FECB4C41_27E8_4A22_AFB3_4F54CDD4960E_.wvu.FilterData" hidden="1" oldHidden="1">
    <formula>Merged_JOEM!$B$59:$AN$274</formula>
    <oldFormula>Merged_JOEM!$B$59:$AN$274</oldFormula>
  </rdn>
  <rcv guid="{FECB4C41-27E8-4A22-AFB3-4F54CDD4960E}" action="add"/>
</revisions>
</file>

<file path=xl/revisions/revisionLog4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D254 AD256:AD258 AD262:AD303">
    <dxf>
      <fill>
        <patternFill patternType="none">
          <bgColor auto="1"/>
        </patternFill>
      </fill>
    </dxf>
  </rfmt>
</revisions>
</file>

<file path=xl/revisions/revisionLog4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62" sId="1">
    <nc r="X311">
      <f>W311</f>
    </nc>
  </rcc>
  <rcc rId="6063" sId="1">
    <nc r="Z311">
      <v>2</v>
    </nc>
  </rcc>
  <rcc rId="6064" sId="1">
    <nc r="AA311" t="inlineStr">
      <is>
        <t>Ready for review</t>
      </is>
    </nc>
  </rcc>
  <rcc rId="6065" sId="1" numFmtId="19">
    <nc r="AE311">
      <v>44014</v>
    </nc>
  </rcc>
  <rcc rId="6066" sId="1" numFmtId="19">
    <nc r="AF311">
      <v>44014</v>
    </nc>
  </rcc>
  <rcc rId="6067" sId="1">
    <nc r="AG311" t="inlineStr">
      <is>
        <t>NG</t>
      </is>
    </nc>
  </rcc>
  <rcc rId="6068" sId="1" numFmtId="14">
    <nc r="AH311">
      <v>0.67</v>
    </nc>
  </rcc>
  <rcc rId="6069" sId="1" numFmtId="14">
    <nc r="AI311">
      <v>0.74</v>
    </nc>
  </rcc>
  <rcc rId="6070" sId="1" numFmtId="14">
    <nc r="AJ311">
      <v>1</v>
    </nc>
  </rcc>
  <rcc rId="6071" sId="1">
    <nc r="AK311" t="inlineStr">
      <is>
        <t>OPL</t>
      </is>
    </nc>
  </rcc>
  <rcv guid="{60D2C030-4E31-4E07-8E1C-44D2EE84B177}" action="delete"/>
  <rdn rId="0" localSheetId="1" customView="1" name="Z_60D2C030_4E31_4E07_8E1C_44D2EE84B177_.wvu.FilterData" hidden="1" oldHidden="1">
    <formula>Merged_COEM!$A$59:$AN$365</formula>
    <oldFormula>Merged_COEM!$A$59:$AN$365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4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325">
    <dxf>
      <fill>
        <patternFill patternType="solid">
          <bgColor rgb="FFFFFF00"/>
        </patternFill>
      </fill>
    </dxf>
  </rfmt>
  <rcc rId="6074" sId="1">
    <nc r="X308">
      <f>W308</f>
    </nc>
  </rcc>
  <rcc rId="6075" sId="1">
    <nc r="Z308">
      <v>5</v>
    </nc>
  </rcc>
  <rcc rId="6076" sId="1" numFmtId="19">
    <nc r="AE308">
      <v>44013</v>
    </nc>
  </rcc>
  <rcc rId="6077" sId="1" numFmtId="19">
    <nc r="AF308">
      <v>44014</v>
    </nc>
  </rcc>
  <rcc rId="6078" sId="1">
    <nc r="AG308" t="inlineStr">
      <is>
        <t>OK</t>
      </is>
    </nc>
  </rcc>
  <rcc rId="6079" sId="1" numFmtId="14">
    <nc r="AH308">
      <v>1</v>
    </nc>
  </rcc>
  <rcc rId="6080" sId="1" numFmtId="14">
    <nc r="AI308">
      <v>1</v>
    </nc>
  </rcc>
  <rcc rId="6081" sId="1" numFmtId="14">
    <nc r="AJ308">
      <v>1</v>
    </nc>
  </rcc>
  <rcc rId="6082" sId="1">
    <nc r="K308" t="inlineStr">
      <is>
        <t>Test: Auto; Cmt: Manual</t>
      </is>
    </nc>
  </rcc>
  <rfmt sheetId="1" sqref="I327">
    <dxf>
      <fill>
        <patternFill patternType="solid">
          <bgColor rgb="FFFFFF00"/>
        </patternFill>
      </fill>
    </dxf>
  </rfmt>
  <rcc rId="6083" sId="1">
    <nc r="Z327">
      <v>1</v>
    </nc>
  </rcc>
  <rcc rId="6084" sId="1">
    <nc r="X327">
      <f>W327</f>
    </nc>
  </rcc>
  <rcc rId="6085" sId="1" numFmtId="19">
    <nc r="AE327">
      <v>44014</v>
    </nc>
  </rcc>
  <rcc rId="6086" sId="1" numFmtId="19">
    <nc r="AF327">
      <v>44014</v>
    </nc>
  </rcc>
  <rcc rId="6087" sId="1">
    <nc r="AG327" t="inlineStr">
      <is>
        <t>OK</t>
      </is>
    </nc>
  </rcc>
  <rcc rId="6088" sId="1" numFmtId="14">
    <nc r="AH327">
      <v>1</v>
    </nc>
  </rcc>
  <rcc rId="6089" sId="1" numFmtId="14">
    <nc r="AI327">
      <v>1</v>
    </nc>
  </rcc>
  <rcc rId="6090" sId="1" numFmtId="14">
    <nc r="AJ327">
      <v>1</v>
    </nc>
  </rcc>
  <rcv guid="{89C03E1E-B6A8-49A1-B29C-5DC4FAB2FBC6}" action="delete"/>
  <rdn rId="0" localSheetId="1" customView="1" name="Z_89C03E1E_B6A8_49A1_B29C_5DC4FAB2FBC6_.wvu.FilterData" hidden="1" oldHidden="1">
    <formula>Merged_COEM!$B$59:$AN$365</formula>
    <oldFormula>Merged_COEM!$B$59:$AN$365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4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xfDxf="1" sqref="I32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6093" sId="1" xfDxf="1" dxf="1">
    <oc r="I321" t="inlineStr">
      <is>
        <t>NET_SCL_Tx_AxExport.c</t>
      </is>
    </oc>
    <nc r="I321" t="inlineStr">
      <is>
        <t>NET_SCL_Tx_AyExport.c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094" sId="1" xfDxf="1" dxf="1">
    <oc r="I322" t="inlineStr">
      <is>
        <t>NET_SCL_Tx_AxExport.c</t>
      </is>
    </oc>
    <nc r="I322" t="inlineStr">
      <is>
        <t>NET_SCL_Tx_YrsExport.c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095" sId="1" xfDxf="1" dxf="1">
    <oc r="I323" t="inlineStr">
      <is>
        <t>NET_SCL_Tx_AxExport.c</t>
      </is>
    </oc>
    <nc r="I323" t="inlineStr">
      <is>
        <t>NET_SCL_Rx_EngineTorque.c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98" sId="1">
    <nc r="AA327" t="inlineStr">
      <is>
        <t>Ready for review</t>
      </is>
    </nc>
  </rcc>
  <rcv guid="{89C03E1E-B6A8-49A1-B29C-5DC4FAB2FBC6}" action="delete"/>
  <rdn rId="0" localSheetId="1" customView="1" name="Z_89C03E1E_B6A8_49A1_B29C_5DC4FAB2FBC6_.wvu.FilterData" hidden="1" oldHidden="1">
    <formula>Merged_COEM!$B$59:$AN$365</formula>
    <oldFormula>Merged_COEM!$B$59:$AN$365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4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xfDxf="1" sqref="F32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32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32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32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32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F320:F324" start="0" length="2147483647">
    <dxf>
      <font>
        <b/>
      </font>
    </dxf>
  </rfmt>
  <rcc rId="6103" sId="1" quotePrefix="1">
    <oc r="F320" t="inlineStr">
      <is>
        <t>rb\as\cnms_core\app\net\scl\Sensors\AxAyYrs\src</t>
      </is>
    </oc>
    <nc r="F320" t="inlineStr">
      <is>
        <t>HAIMA_CMP_ESP93_INT\MainstreamF30\rb\as\cnms_core\app\net\scl\Sensors\AxAyYrs\src\NET_SCL_Tx_AxExport.c</t>
      </is>
    </nc>
  </rcc>
  <rcc rId="6104" sId="1" quotePrefix="1">
    <oc r="F321" t="inlineStr">
      <is>
        <t>rb\as\cnms_core\app\net\scl\Sensors\AxAyYrs\src</t>
      </is>
    </oc>
    <nc r="F321" t="inlineStr">
      <is>
        <t>HAIMA_CMP_ESP93_INT\MainstreamF30\rb\as\cnms_core\app\net\scl\Sensors\AxAyYrs\src\NET_SCL_Tx_AyExport.c</t>
      </is>
    </nc>
  </rcc>
  <rcc rId="6105" sId="1" quotePrefix="1">
    <oc r="F322" t="inlineStr">
      <is>
        <t>rb\as\cnms_core\app\net\scl\Sensors\AxAyYrs\src</t>
      </is>
    </oc>
    <nc r="F322" t="inlineStr">
      <is>
        <t>HAIMA_CMP_ESP93_INT\MainstreamF30\rb\as\cnms_core\app\net\scl\Sensors\AxAyYrs\src\NET_SCL_Tx_YrsExport.c</t>
      </is>
    </nc>
  </rcc>
  <rcc rId="6106" sId="1" quotePrefix="1">
    <oc r="F323" t="inlineStr">
      <is>
        <t>rb\as\cnms_core\app\net\scl\Controllers\Engine\src</t>
      </is>
    </oc>
    <nc r="F323" t="inlineStr">
      <is>
        <t>HAIMA_CMP_ESP93_INT\MainstreamF30\rb\as\cnms_core\app\net\scl\Controllers\Engine\src\NET_SCL_Rx_EngineTorque.c</t>
      </is>
    </nc>
  </rcc>
  <rcc rId="6107" sId="1" quotePrefix="1">
    <oc r="F324" t="inlineStr">
      <is>
        <t>rb\as\gaig\A12ESP\app\net\RBScl\RBScl_GAC\src</t>
      </is>
    </oc>
    <nc r="F324" t="inlineStr">
      <is>
        <t>GAC_ESP93CP_Carbon_Int\MainstreamF30\rb\as\gaig\A12ESP\app\net\RBScl\RBScl_GAC\src\RB_DNC_SCL_RX_TPMF.c</t>
      </is>
    </nc>
  </rcc>
</revisions>
</file>

<file path=xl/revisions/revisionLog4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10" sId="1">
    <oc r="W320">
      <f>V320</f>
    </oc>
    <nc r="W320">
      <v>83</v>
    </nc>
  </rcc>
  <rcc rId="6111" sId="1">
    <oc r="W321">
      <f>V321</f>
    </oc>
    <nc r="W321">
      <v>83</v>
    </nc>
  </rcc>
  <rcc rId="6112" sId="1">
    <oc r="W322">
      <f>V322</f>
    </oc>
    <nc r="W322">
      <v>91</v>
    </nc>
  </rcc>
  <rcc rId="6113" sId="1">
    <oc r="W323">
      <f>V323</f>
    </oc>
    <nc r="W323">
      <v>199</v>
    </nc>
  </rcc>
  <rcc rId="6114" sId="1">
    <oc r="W324">
      <f>V324</f>
    </oc>
    <nc r="W324">
      <v>606</v>
    </nc>
  </rcc>
  <rfmt sheetId="1" sqref="W324">
    <dxf>
      <fill>
        <patternFill patternType="solid">
          <bgColor rgb="FFFF0000"/>
        </patternFill>
      </fill>
    </dxf>
  </rfmt>
</revisions>
</file>

<file path=xl/revisions/revisionLog4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15" sId="1" quotePrefix="1">
    <oc r="AN324" t="inlineStr">
      <is>
        <t>-</t>
      </is>
    </oc>
    <nc r="AN324" t="inlineStr">
      <is>
        <t>Actual LOC: 606</t>
      </is>
    </nc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4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18" sId="1">
    <nc r="X312">
      <f>W312</f>
    </nc>
  </rcc>
  <rcc rId="6119" sId="1">
    <nc r="Z312">
      <v>0.5</v>
    </nc>
  </rcc>
  <rcc rId="6120" sId="1">
    <nc r="AA312" t="inlineStr">
      <is>
        <t>Ready for review</t>
      </is>
    </nc>
  </rcc>
  <rcc rId="6121" sId="1" numFmtId="19">
    <nc r="AE312">
      <v>44014</v>
    </nc>
  </rcc>
  <rcc rId="6122" sId="1" numFmtId="19">
    <nc r="AF312">
      <v>44014</v>
    </nc>
  </rcc>
  <rcc rId="6123" sId="1">
    <nc r="AG312" t="inlineStr">
      <is>
        <t>OK</t>
      </is>
    </nc>
  </rcc>
  <rcc rId="6124" sId="1" numFmtId="14">
    <nc r="AH312">
      <v>1</v>
    </nc>
  </rcc>
  <rcc rId="6125" sId="1" numFmtId="14">
    <nc r="AI312">
      <v>1</v>
    </nc>
  </rcc>
  <rcc rId="6126" sId="1" numFmtId="14">
    <nc r="AJ312">
      <v>1</v>
    </nc>
  </rcc>
  <rcc rId="6127" sId="1">
    <nc r="AK312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Merged_COEM!$A$59:$AN$365</formula>
    <oldFormula>Merged_COEM!$A$59:$AN$365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4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Merged_COEM!$B$59:$AN$365</formula>
    <oldFormula>Merged_COEM!$B$59:$AN$365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4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327">
    <dxf>
      <fill>
        <patternFill patternType="none">
          <bgColor auto="1"/>
        </patternFill>
      </fill>
    </dxf>
  </rfmt>
</revisions>
</file>

<file path=xl/revisions/revisionLog4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32" sId="1">
    <oc r="AA278" t="inlineStr">
      <is>
        <t>Pending for OPL</t>
      </is>
    </oc>
    <nc r="AA278" t="inlineStr">
      <is>
        <t>Ready for PLC</t>
      </is>
    </nc>
  </rcc>
  <rcc rId="6133" sId="1">
    <oc r="AA279" t="inlineStr">
      <is>
        <t>Pending for OPL</t>
      </is>
    </oc>
    <nc r="AA279" t="inlineStr">
      <is>
        <t>Ready for PLC</t>
      </is>
    </nc>
  </rcc>
  <rcc rId="6134" sId="1">
    <oc r="AA280" t="inlineStr">
      <is>
        <t>Pending for OPL</t>
      </is>
    </oc>
    <nc r="AA280" t="inlineStr">
      <is>
        <t>Ready for PLC</t>
      </is>
    </nc>
  </rcc>
  <rcv guid="{C94451EF-7A3E-4D72-B5A4-3D1B193192CC}" action="delete"/>
  <rdn rId="0" localSheetId="1" customView="1" name="Z_C94451EF_7A3E_4D72_B5A4_3D1B193192CC_.wvu.FilterData" hidden="1" oldHidden="1">
    <formula>Merged_COEM!$B$59:$AN$365</formula>
    <oldFormula>Merged_COEM!$B$59:$AN$365</oldFormula>
  </rdn>
  <rdn rId="0" localSheetId="2" customView="1" name="Z_C94451EF_7A3E_4D72_B5A4_3D1B193192CC_.wvu.FilterData" hidden="1" oldHidden="1">
    <formula>Merged_JOEM!$B$59:$AN$274</formula>
    <oldFormula>Merged_JOEM!$B$59:$AN$247</oldFormula>
  </rdn>
  <rcv guid="{C94451EF-7A3E-4D72-B5A4-3D1B193192CC}" action="add"/>
</revisions>
</file>

<file path=xl/revisions/revisionLog4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34" start="0" length="2147483647">
    <dxf>
      <font>
        <color auto="1"/>
      </font>
    </dxf>
  </rfmt>
  <rcv guid="{7ECC2B8E-6A82-42F5-8AB0-4A51C54EA5EC}" action="delete"/>
  <rdn rId="0" localSheetId="1" customView="1" name="Z_7ECC2B8E_6A82_42F5_8AB0_4A51C54EA5EC_.wvu.FilterData" hidden="1" oldHidden="1">
    <formula>Merged_COEM!$B$59:$AN$365</formula>
    <oldFormula>Merged_COEM!$B$59:$AN$365</oldFormula>
  </rdn>
  <rdn rId="0" localSheetId="2" customView="1" name="Z_7ECC2B8E_6A82_42F5_8AB0_4A51C54EA5EC_.wvu.FilterData" hidden="1" oldHidden="1">
    <formula>Merged_JOEM!$B$59:$AN$247</formula>
    <oldFormula>Merged_JOEM!$B$59:$AN$274</oldFormula>
  </rdn>
  <rcv guid="{7ECC2B8E-6A82-42F5-8AB0-4A51C54EA5EC}" action="add"/>
</revisions>
</file>

<file path=xl/revisions/revisionLog4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39" sId="2">
    <oc r="AA60" t="inlineStr">
      <is>
        <t>Ready for review</t>
      </is>
    </oc>
    <nc r="AA60" t="inlineStr">
      <is>
        <t>Ready for PLC</t>
      </is>
    </nc>
  </rcc>
  <rcc rId="6140" sId="2">
    <oc r="AA61" t="inlineStr">
      <is>
        <t>Ready for review</t>
      </is>
    </oc>
    <nc r="AA61" t="inlineStr">
      <is>
        <t>Ready for PLC</t>
      </is>
    </nc>
  </rcc>
  <rcc rId="6141" sId="2">
    <oc r="AA62" t="inlineStr">
      <is>
        <t>Ready for review</t>
      </is>
    </oc>
    <nc r="AA62" t="inlineStr">
      <is>
        <t>Ready for PLC</t>
      </is>
    </nc>
  </rcc>
  <rcc rId="6142" sId="2">
    <oc r="AA63" t="inlineStr">
      <is>
        <t>Ready for review</t>
      </is>
    </oc>
    <nc r="AA63" t="inlineStr">
      <is>
        <t>Ready for PLC</t>
      </is>
    </nc>
  </rcc>
  <rcc rId="6143" sId="2">
    <oc r="AA64" t="inlineStr">
      <is>
        <t>Ready for review</t>
      </is>
    </oc>
    <nc r="AA64" t="inlineStr">
      <is>
        <t>Ready for PLC</t>
      </is>
    </nc>
  </rcc>
  <rcc rId="6144" sId="2">
    <oc r="AA65" t="inlineStr">
      <is>
        <t>Ready for review</t>
      </is>
    </oc>
    <nc r="AA65" t="inlineStr">
      <is>
        <t>Ready for PLC</t>
      </is>
    </nc>
  </rcc>
  <rcc rId="6145" sId="2">
    <oc r="AA66" t="inlineStr">
      <is>
        <t>Ready for review</t>
      </is>
    </oc>
    <nc r="AA66" t="inlineStr">
      <is>
        <t>Ready for PLC</t>
      </is>
    </nc>
  </rcc>
  <rcc rId="6146" sId="2">
    <oc r="AA67" t="inlineStr">
      <is>
        <t>Ready for review</t>
      </is>
    </oc>
    <nc r="AA67" t="inlineStr">
      <is>
        <t>Ready for PLC</t>
      </is>
    </nc>
  </rcc>
  <rcc rId="6147" sId="2">
    <oc r="AA68" t="inlineStr">
      <is>
        <t>Ready for review</t>
      </is>
    </oc>
    <nc r="AA68" t="inlineStr">
      <is>
        <t>Ready for PLC</t>
      </is>
    </nc>
  </rcc>
  <rcc rId="6148" sId="2">
    <oc r="AA69" t="inlineStr">
      <is>
        <t>Ready for review</t>
      </is>
    </oc>
    <nc r="AA69" t="inlineStr">
      <is>
        <t>Ready for PLC</t>
      </is>
    </nc>
  </rcc>
  <rcc rId="6149" sId="2">
    <oc r="AA70" t="inlineStr">
      <is>
        <t>Ready for review</t>
      </is>
    </oc>
    <nc r="AA70" t="inlineStr">
      <is>
        <t>Ready for PLC</t>
      </is>
    </nc>
  </rcc>
  <rcc rId="6150" sId="2" odxf="1" dxf="1">
    <oc r="AA71" t="inlineStr">
      <is>
        <t>Ready for review</t>
      </is>
    </oc>
    <nc r="AA71" t="inlineStr">
      <is>
        <t>Ready for PLC</t>
      </is>
    </nc>
    <odxf/>
    <ndxf/>
  </rcc>
  <rcc rId="6151" sId="2" odxf="1" dxf="1">
    <oc r="AA72" t="inlineStr">
      <is>
        <t>Ready for review</t>
      </is>
    </oc>
    <nc r="AA72" t="inlineStr">
      <is>
        <t>Ready for PLC</t>
      </is>
    </nc>
    <odxf/>
    <ndxf/>
  </rcc>
  <rcc rId="6152" sId="2" odxf="1" dxf="1">
    <oc r="AA73" t="inlineStr">
      <is>
        <t>Ready for review</t>
      </is>
    </oc>
    <nc r="AA73" t="inlineStr">
      <is>
        <t>Ready for PLC</t>
      </is>
    </nc>
    <odxf/>
    <ndxf/>
  </rcc>
  <rcc rId="6153" sId="2" odxf="1" dxf="1">
    <oc r="AA74" t="inlineStr">
      <is>
        <t>Ready for review</t>
      </is>
    </oc>
    <nc r="AA74" t="inlineStr">
      <is>
        <t>Ready for PLC</t>
      </is>
    </nc>
    <odxf/>
    <ndxf/>
  </rcc>
  <rcc rId="6154" sId="2" odxf="1" dxf="1">
    <oc r="AA75" t="inlineStr">
      <is>
        <t>Ready for review</t>
      </is>
    </oc>
    <nc r="AA75" t="inlineStr">
      <is>
        <t>Ready for PLC</t>
      </is>
    </nc>
    <odxf/>
    <ndxf/>
  </rcc>
  <rcc rId="6155" sId="2" odxf="1" dxf="1">
    <oc r="AA76" t="inlineStr">
      <is>
        <t>Ready for review</t>
      </is>
    </oc>
    <nc r="AA76" t="inlineStr">
      <is>
        <t>Ready for PLC</t>
      </is>
    </nc>
    <odxf/>
    <ndxf/>
  </rcc>
  <rcc rId="6156" sId="2" odxf="1" dxf="1">
    <oc r="AA77" t="inlineStr">
      <is>
        <t>Ready for review</t>
      </is>
    </oc>
    <nc r="AA77" t="inlineStr">
      <is>
        <t>Ready for PLC</t>
      </is>
    </nc>
    <odxf/>
    <ndxf/>
  </rcc>
  <rcc rId="6157" sId="2" odxf="1" dxf="1">
    <oc r="AA78" t="inlineStr">
      <is>
        <t>Ready for review</t>
      </is>
    </oc>
    <nc r="AA78" t="inlineStr">
      <is>
        <t>Ready for PLC</t>
      </is>
    </nc>
    <odxf/>
    <ndxf/>
  </rcc>
  <rcc rId="6158" sId="2" odxf="1" dxf="1">
    <oc r="AA79" t="inlineStr">
      <is>
        <t>Ready for review</t>
      </is>
    </oc>
    <nc r="AA79" t="inlineStr">
      <is>
        <t>Ready for PLC</t>
      </is>
    </nc>
    <odxf/>
    <ndxf/>
  </rcc>
  <rcc rId="6159" sId="2" odxf="1" dxf="1">
    <oc r="AA80" t="inlineStr">
      <is>
        <t>Ready for review</t>
      </is>
    </oc>
    <nc r="AA80" t="inlineStr">
      <is>
        <t>Ready for PLC</t>
      </is>
    </nc>
    <odxf/>
    <ndxf/>
  </rcc>
  <rcc rId="6160" sId="2" odxf="1" dxf="1">
    <oc r="AA81" t="inlineStr">
      <is>
        <t>Ready for review</t>
      </is>
    </oc>
    <nc r="AA81" t="inlineStr">
      <is>
        <t>Ready for PLC</t>
      </is>
    </nc>
    <odxf/>
    <ndxf/>
  </rcc>
  <rcc rId="6161" sId="2" odxf="1" dxf="1">
    <oc r="AA82" t="inlineStr">
      <is>
        <t>Ready for review</t>
      </is>
    </oc>
    <nc r="AA82" t="inlineStr">
      <is>
        <t>Ready for PLC</t>
      </is>
    </nc>
    <odxf/>
    <ndxf/>
  </rcc>
  <rcc rId="6162" sId="2" odxf="1" dxf="1">
    <oc r="AA83" t="inlineStr">
      <is>
        <t>Ready for review</t>
      </is>
    </oc>
    <nc r="AA83" t="inlineStr">
      <is>
        <t>Ready for PLC</t>
      </is>
    </nc>
    <odxf/>
    <ndxf/>
  </rcc>
  <rcc rId="6163" sId="2" odxf="1" dxf="1">
    <oc r="AA84" t="inlineStr">
      <is>
        <t>Ready for review</t>
      </is>
    </oc>
    <nc r="AA84" t="inlineStr">
      <is>
        <t>Ready for PLC</t>
      </is>
    </nc>
    <odxf/>
    <ndxf/>
  </rcc>
  <rcc rId="6164" sId="2" odxf="1" dxf="1">
    <oc r="AA85" t="inlineStr">
      <is>
        <t>Ready for review</t>
      </is>
    </oc>
    <nc r="AA85" t="inlineStr">
      <is>
        <t>Ready for PLC</t>
      </is>
    </nc>
    <odxf/>
    <ndxf/>
  </rcc>
  <rcc rId="6165" sId="2" odxf="1" dxf="1">
    <oc r="AA86" t="inlineStr">
      <is>
        <t>Ready for review</t>
      </is>
    </oc>
    <nc r="AA86" t="inlineStr">
      <is>
        <t>Ready for PLC</t>
      </is>
    </nc>
    <odxf/>
    <ndxf/>
  </rcc>
  <rcc rId="6166" sId="2" odxf="1" dxf="1">
    <oc r="AA87" t="inlineStr">
      <is>
        <t>Ready for review</t>
      </is>
    </oc>
    <nc r="AA87" t="inlineStr">
      <is>
        <t>Ready for PLC</t>
      </is>
    </nc>
    <odxf/>
    <ndxf/>
  </rcc>
  <rcc rId="6167" sId="2" odxf="1" dxf="1">
    <oc r="AA88" t="inlineStr">
      <is>
        <t>Ready for review</t>
      </is>
    </oc>
    <nc r="AA88" t="inlineStr">
      <is>
        <t>Ready for PLC</t>
      </is>
    </nc>
    <odxf/>
    <ndxf/>
  </rcc>
  <rcc rId="6168" sId="2" odxf="1" dxf="1">
    <oc r="AA89" t="inlineStr">
      <is>
        <t>Ready for review</t>
      </is>
    </oc>
    <nc r="AA89" t="inlineStr">
      <is>
        <t>Ready for PLC</t>
      </is>
    </nc>
    <odxf/>
    <ndxf/>
  </rcc>
  <rcc rId="6169" sId="2" odxf="1" dxf="1">
    <oc r="AA90" t="inlineStr">
      <is>
        <t>Ready for review</t>
      </is>
    </oc>
    <nc r="AA90" t="inlineStr">
      <is>
        <t>Ready for PLC</t>
      </is>
    </nc>
    <odxf/>
    <ndxf/>
  </rcc>
  <rcc rId="6170" sId="2" odxf="1" dxf="1">
    <oc r="AA91" t="inlineStr">
      <is>
        <t>Ready for review</t>
      </is>
    </oc>
    <nc r="AA91" t="inlineStr">
      <is>
        <t>Ready for PLC</t>
      </is>
    </nc>
    <odxf/>
    <ndxf/>
  </rcc>
  <rcc rId="6171" sId="2" odxf="1" dxf="1">
    <oc r="AA92" t="inlineStr">
      <is>
        <t>Ready for review</t>
      </is>
    </oc>
    <nc r="AA92" t="inlineStr">
      <is>
        <t>Ready for PLC</t>
      </is>
    </nc>
    <odxf/>
    <ndxf/>
  </rcc>
  <rcc rId="6172" sId="2" odxf="1" dxf="1">
    <oc r="AA93" t="inlineStr">
      <is>
        <t>Ready for review</t>
      </is>
    </oc>
    <nc r="AA93" t="inlineStr">
      <is>
        <t>Ready for PLC</t>
      </is>
    </nc>
    <odxf/>
    <ndxf/>
  </rcc>
  <rcc rId="6173" sId="2" odxf="1" dxf="1">
    <oc r="AA94" t="inlineStr">
      <is>
        <t>Ready for review</t>
      </is>
    </oc>
    <nc r="AA94" t="inlineStr">
      <is>
        <t>Ready for PLC</t>
      </is>
    </nc>
    <odxf/>
    <ndxf/>
  </rcc>
  <rcc rId="6174" sId="2" odxf="1" dxf="1">
    <oc r="AA95" t="inlineStr">
      <is>
        <t>Ready for review</t>
      </is>
    </oc>
    <nc r="AA95" t="inlineStr">
      <is>
        <t>Ready for PLC</t>
      </is>
    </nc>
    <odxf/>
    <ndxf/>
  </rcc>
  <rcc rId="6175" sId="2" odxf="1" dxf="1">
    <oc r="AA96" t="inlineStr">
      <is>
        <t>Ready for review</t>
      </is>
    </oc>
    <nc r="AA96" t="inlineStr">
      <is>
        <t>Ready for PLC</t>
      </is>
    </nc>
    <odxf/>
    <ndxf/>
  </rcc>
  <rcc rId="6176" sId="2" odxf="1" dxf="1">
    <oc r="AA97" t="inlineStr">
      <is>
        <t>Ready for review</t>
      </is>
    </oc>
    <nc r="AA97" t="inlineStr">
      <is>
        <t>Ready for PLC</t>
      </is>
    </nc>
    <odxf/>
    <ndxf/>
  </rcc>
  <rcc rId="6177" sId="2" odxf="1" dxf="1">
    <oc r="AA98" t="inlineStr">
      <is>
        <t>Ready for review</t>
      </is>
    </oc>
    <nc r="AA98" t="inlineStr">
      <is>
        <t>Ready for PLC</t>
      </is>
    </nc>
    <odxf/>
    <ndxf/>
  </rcc>
  <rcc rId="6178" sId="2" odxf="1" dxf="1">
    <oc r="AA99" t="inlineStr">
      <is>
        <t>Ready for review</t>
      </is>
    </oc>
    <nc r="AA99" t="inlineStr">
      <is>
        <t>Ready for PLC</t>
      </is>
    </nc>
    <odxf/>
    <ndxf/>
  </rcc>
  <rcc rId="6179" sId="2" odxf="1" dxf="1">
    <oc r="AA100" t="inlineStr">
      <is>
        <t>Ready for review</t>
      </is>
    </oc>
    <nc r="AA100" t="inlineStr">
      <is>
        <t>Ready for PLC</t>
      </is>
    </nc>
    <odxf/>
    <ndxf/>
  </rcc>
  <rcc rId="6180" sId="2" odxf="1" dxf="1">
    <oc r="AA101" t="inlineStr">
      <is>
        <t>Ready for review</t>
      </is>
    </oc>
    <nc r="AA101" t="inlineStr">
      <is>
        <t>Ready for PLC</t>
      </is>
    </nc>
    <odxf/>
    <ndxf/>
  </rcc>
  <rcc rId="6181" sId="2" odxf="1" dxf="1">
    <oc r="AA102" t="inlineStr">
      <is>
        <t>Ready for review</t>
      </is>
    </oc>
    <nc r="AA102" t="inlineStr">
      <is>
        <t>Ready for PLC</t>
      </is>
    </nc>
    <odxf/>
    <ndxf/>
  </rcc>
  <rcc rId="6182" sId="2" odxf="1" dxf="1">
    <oc r="AA103" t="inlineStr">
      <is>
        <t>Ready for review</t>
      </is>
    </oc>
    <nc r="AA103" t="inlineStr">
      <is>
        <t>Ready for PLC</t>
      </is>
    </nc>
    <odxf/>
    <ndxf/>
  </rcc>
  <rcc rId="6183" sId="2" odxf="1" dxf="1">
    <oc r="AA104" t="inlineStr">
      <is>
        <t>Ready for review</t>
      </is>
    </oc>
    <nc r="AA104" t="inlineStr">
      <is>
        <t>Ready for PLC</t>
      </is>
    </nc>
    <odxf/>
    <ndxf/>
  </rcc>
  <rcc rId="6184" sId="2" odxf="1" dxf="1">
    <oc r="AA105" t="inlineStr">
      <is>
        <t>Ready for review</t>
      </is>
    </oc>
    <nc r="AA105" t="inlineStr">
      <is>
        <t>Ready for PLC</t>
      </is>
    </nc>
    <odxf/>
    <ndxf/>
  </rcc>
  <rcc rId="6185" sId="2" odxf="1" dxf="1">
    <oc r="AA106" t="inlineStr">
      <is>
        <t>Ready for review</t>
      </is>
    </oc>
    <nc r="AA106" t="inlineStr">
      <is>
        <t>Ready for PLC</t>
      </is>
    </nc>
    <odxf/>
    <ndxf/>
  </rcc>
  <rcc rId="6186" sId="2" odxf="1" dxf="1">
    <oc r="AA107" t="inlineStr">
      <is>
        <t>Ready for review</t>
      </is>
    </oc>
    <nc r="AA107" t="inlineStr">
      <is>
        <t>Ready for PLC</t>
      </is>
    </nc>
    <odxf/>
    <ndxf/>
  </rcc>
  <rcc rId="6187" sId="2" odxf="1" dxf="1">
    <oc r="AA108" t="inlineStr">
      <is>
        <t>Ready for review</t>
      </is>
    </oc>
    <nc r="AA108" t="inlineStr">
      <is>
        <t>Ready for PLC</t>
      </is>
    </nc>
    <odxf/>
    <ndxf/>
  </rcc>
  <rcc rId="6188" sId="2" odxf="1" dxf="1">
    <oc r="AA109" t="inlineStr">
      <is>
        <t>Ready for review</t>
      </is>
    </oc>
    <nc r="AA109" t="inlineStr">
      <is>
        <t>Ready for PLC</t>
      </is>
    </nc>
    <odxf/>
    <ndxf/>
  </rcc>
  <rcc rId="6189" sId="2" odxf="1" dxf="1">
    <oc r="AA110" t="inlineStr">
      <is>
        <t>Ready for review</t>
      </is>
    </oc>
    <nc r="AA110" t="inlineStr">
      <is>
        <t>Ready for PLC</t>
      </is>
    </nc>
    <odxf/>
    <ndxf/>
  </rcc>
  <rcc rId="6190" sId="2" odxf="1" dxf="1">
    <oc r="AA111" t="inlineStr">
      <is>
        <t>Ready for review</t>
      </is>
    </oc>
    <nc r="AA111" t="inlineStr">
      <is>
        <t>Ready for PLC</t>
      </is>
    </nc>
    <odxf/>
    <ndxf/>
  </rcc>
  <rcc rId="6191" sId="2" odxf="1" dxf="1">
    <oc r="AA112" t="inlineStr">
      <is>
        <t>Ready for review</t>
      </is>
    </oc>
    <nc r="AA112" t="inlineStr">
      <is>
        <t>Ready for PLC</t>
      </is>
    </nc>
    <odxf/>
    <ndxf/>
  </rcc>
  <rcc rId="6192" sId="2" odxf="1" dxf="1">
    <oc r="AA113" t="inlineStr">
      <is>
        <t>Ready for review</t>
      </is>
    </oc>
    <nc r="AA113" t="inlineStr">
      <is>
        <t>Ready for PLC</t>
      </is>
    </nc>
    <odxf/>
    <ndxf/>
  </rcc>
  <rcc rId="6193" sId="2" odxf="1" dxf="1">
    <oc r="AA114" t="inlineStr">
      <is>
        <t>Ready for review</t>
      </is>
    </oc>
    <nc r="AA114" t="inlineStr">
      <is>
        <t>Ready for PLC</t>
      </is>
    </nc>
    <odxf/>
    <ndxf/>
  </rcc>
  <rcc rId="6194" sId="2" odxf="1" dxf="1">
    <oc r="AA115" t="inlineStr">
      <is>
        <t>Ready for review</t>
      </is>
    </oc>
    <nc r="AA115" t="inlineStr">
      <is>
        <t>Ready for PLC</t>
      </is>
    </nc>
    <odxf/>
    <ndxf/>
  </rcc>
  <rcc rId="6195" sId="2" odxf="1" dxf="1">
    <oc r="AA116" t="inlineStr">
      <is>
        <t>Ready for review</t>
      </is>
    </oc>
    <nc r="AA116" t="inlineStr">
      <is>
        <t>Ready for PLC</t>
      </is>
    </nc>
    <odxf/>
    <ndxf/>
  </rcc>
  <rcc rId="6196" sId="2" odxf="1" dxf="1">
    <oc r="AA117" t="inlineStr">
      <is>
        <t>Ready for review</t>
      </is>
    </oc>
    <nc r="AA117" t="inlineStr">
      <is>
        <t>Ready for PLC</t>
      </is>
    </nc>
    <odxf/>
    <ndxf/>
  </rcc>
  <rcc rId="6197" sId="2" odxf="1" dxf="1">
    <oc r="AA118" t="inlineStr">
      <is>
        <t>Ready for review</t>
      </is>
    </oc>
    <nc r="AA118" t="inlineStr">
      <is>
        <t>Ready for PLC</t>
      </is>
    </nc>
    <odxf/>
    <ndxf/>
  </rcc>
  <rcc rId="6198" sId="2" odxf="1" dxf="1">
    <oc r="AA119" t="inlineStr">
      <is>
        <t>Ready for review</t>
      </is>
    </oc>
    <nc r="AA119" t="inlineStr">
      <is>
        <t>Ready for PLC</t>
      </is>
    </nc>
    <odxf/>
    <ndxf/>
  </rcc>
  <rcc rId="6199" sId="2" odxf="1" dxf="1">
    <oc r="AA120" t="inlineStr">
      <is>
        <t>Ready for review</t>
      </is>
    </oc>
    <nc r="AA120" t="inlineStr">
      <is>
        <t>Ready for PLC</t>
      </is>
    </nc>
    <odxf/>
    <ndxf/>
  </rcc>
  <rcc rId="6200" sId="2" odxf="1" dxf="1">
    <oc r="AA121" t="inlineStr">
      <is>
        <t>Ready for review</t>
      </is>
    </oc>
    <nc r="AA121" t="inlineStr">
      <is>
        <t>Ready for PLC</t>
      </is>
    </nc>
    <odxf/>
    <ndxf/>
  </rcc>
  <rcc rId="6201" sId="2" odxf="1" dxf="1">
    <oc r="AA122" t="inlineStr">
      <is>
        <t>Ready for review</t>
      </is>
    </oc>
    <nc r="AA122" t="inlineStr">
      <is>
        <t>Ready for PLC</t>
      </is>
    </nc>
    <odxf/>
    <ndxf/>
  </rcc>
  <rcc rId="6202" sId="2" odxf="1" dxf="1">
    <oc r="AA123" t="inlineStr">
      <is>
        <t>Ready for review</t>
      </is>
    </oc>
    <nc r="AA123" t="inlineStr">
      <is>
        <t>Ready for PLC</t>
      </is>
    </nc>
    <odxf/>
    <ndxf/>
  </rcc>
  <rcc rId="6203" sId="2" odxf="1" dxf="1">
    <oc r="AA124" t="inlineStr">
      <is>
        <t>Ready for review</t>
      </is>
    </oc>
    <nc r="AA124" t="inlineStr">
      <is>
        <t>Ready for PLC</t>
      </is>
    </nc>
    <odxf/>
    <ndxf/>
  </rcc>
  <rcc rId="6204" sId="2" odxf="1" dxf="1">
    <oc r="AA125" t="inlineStr">
      <is>
        <t>Ready for review</t>
      </is>
    </oc>
    <nc r="AA125" t="inlineStr">
      <is>
        <t>Ready for PLC</t>
      </is>
    </nc>
    <odxf/>
    <ndxf/>
  </rcc>
  <rcc rId="6205" sId="2" odxf="1" dxf="1">
    <oc r="AA126" t="inlineStr">
      <is>
        <t>Ready for review</t>
      </is>
    </oc>
    <nc r="AA126" t="inlineStr">
      <is>
        <t>Ready for PLC</t>
      </is>
    </nc>
    <odxf/>
    <ndxf/>
  </rcc>
  <rcc rId="6206" sId="2" odxf="1" dxf="1">
    <oc r="AA127" t="inlineStr">
      <is>
        <t>Ready for review</t>
      </is>
    </oc>
    <nc r="AA127" t="inlineStr">
      <is>
        <t>Ready for PLC</t>
      </is>
    </nc>
    <odxf/>
    <ndxf/>
  </rcc>
  <rcc rId="6207" sId="2" odxf="1" dxf="1">
    <oc r="AA128" t="inlineStr">
      <is>
        <t>Ready for review</t>
      </is>
    </oc>
    <nc r="AA128" t="inlineStr">
      <is>
        <t>Ready for PLC</t>
      </is>
    </nc>
    <odxf/>
    <ndxf/>
  </rcc>
  <rcc rId="6208" sId="2" odxf="1" dxf="1">
    <oc r="AA129" t="inlineStr">
      <is>
        <t>Ready for review</t>
      </is>
    </oc>
    <nc r="AA129" t="inlineStr">
      <is>
        <t>Ready for PLC</t>
      </is>
    </nc>
    <odxf/>
    <ndxf/>
  </rcc>
  <rcc rId="6209" sId="2" odxf="1" dxf="1">
    <oc r="AA130" t="inlineStr">
      <is>
        <t>Ready for review</t>
      </is>
    </oc>
    <nc r="AA130" t="inlineStr">
      <is>
        <t>Ready for PLC</t>
      </is>
    </nc>
    <odxf/>
    <ndxf/>
  </rcc>
  <rcc rId="6210" sId="2" odxf="1" dxf="1">
    <oc r="AA131" t="inlineStr">
      <is>
        <t>Ready for review</t>
      </is>
    </oc>
    <nc r="AA131" t="inlineStr">
      <is>
        <t>Ready for PLC</t>
      </is>
    </nc>
    <odxf/>
    <ndxf/>
  </rcc>
  <rcc rId="6211" sId="2" odxf="1" dxf="1">
    <oc r="AA132" t="inlineStr">
      <is>
        <t>Ready for review</t>
      </is>
    </oc>
    <nc r="AA132" t="inlineStr">
      <is>
        <t>Ready for PLC</t>
      </is>
    </nc>
    <odxf/>
    <ndxf/>
  </rcc>
  <rcc rId="6212" sId="2" odxf="1" dxf="1">
    <oc r="AA133" t="inlineStr">
      <is>
        <t>Ready for review</t>
      </is>
    </oc>
    <nc r="AA133" t="inlineStr">
      <is>
        <t>Ready for PLC</t>
      </is>
    </nc>
    <odxf/>
    <ndxf/>
  </rcc>
  <rcc rId="6213" sId="2" odxf="1" dxf="1">
    <oc r="AA134" t="inlineStr">
      <is>
        <t>Ready for review</t>
      </is>
    </oc>
    <nc r="AA134" t="inlineStr">
      <is>
        <t>Ready for PLC</t>
      </is>
    </nc>
    <odxf/>
    <ndxf/>
  </rcc>
  <rcc rId="6214" sId="2" odxf="1" dxf="1">
    <oc r="AA135" t="inlineStr">
      <is>
        <t>Ready for review</t>
      </is>
    </oc>
    <nc r="AA135" t="inlineStr">
      <is>
        <t>Ready for PLC</t>
      </is>
    </nc>
    <odxf/>
    <ndxf/>
  </rcc>
  <rcc rId="6215" sId="2" odxf="1" dxf="1">
    <oc r="AA136" t="inlineStr">
      <is>
        <t>Ready for review</t>
      </is>
    </oc>
    <nc r="AA136" t="inlineStr">
      <is>
        <t>Ready for PLC</t>
      </is>
    </nc>
    <odxf/>
    <ndxf/>
  </rcc>
  <rcc rId="6216" sId="2" odxf="1" dxf="1">
    <oc r="AA137" t="inlineStr">
      <is>
        <t>Ready for review</t>
      </is>
    </oc>
    <nc r="AA137" t="inlineStr">
      <is>
        <t>Ready for PLC</t>
      </is>
    </nc>
    <odxf/>
    <ndxf/>
  </rcc>
  <rcc rId="6217" sId="2" odxf="1" dxf="1">
    <oc r="AA138" t="inlineStr">
      <is>
        <t>Ready for review</t>
      </is>
    </oc>
    <nc r="AA138" t="inlineStr">
      <is>
        <t>Ready for PLC</t>
      </is>
    </nc>
    <odxf/>
    <ndxf/>
  </rcc>
  <rcc rId="6218" sId="2" odxf="1" dxf="1">
    <oc r="AA139" t="inlineStr">
      <is>
        <t>Ready for review</t>
      </is>
    </oc>
    <nc r="AA139" t="inlineStr">
      <is>
        <t>Ready for PLC</t>
      </is>
    </nc>
    <odxf/>
    <ndxf/>
  </rcc>
  <rcc rId="6219" sId="2" odxf="1" dxf="1">
    <oc r="AA140" t="inlineStr">
      <is>
        <t>Ready for review</t>
      </is>
    </oc>
    <nc r="AA140" t="inlineStr">
      <is>
        <t>Ready for PLC</t>
      </is>
    </nc>
    <odxf/>
    <ndxf/>
  </rcc>
  <rcc rId="6220" sId="2" odxf="1" dxf="1">
    <oc r="AA141" t="inlineStr">
      <is>
        <t>Ready for review</t>
      </is>
    </oc>
    <nc r="AA141" t="inlineStr">
      <is>
        <t>Ready for PLC</t>
      </is>
    </nc>
    <odxf/>
    <ndxf/>
  </rcc>
  <rcc rId="6221" sId="2" odxf="1" dxf="1">
    <oc r="AA142" t="inlineStr">
      <is>
        <t>Ready for review</t>
      </is>
    </oc>
    <nc r="AA142" t="inlineStr">
      <is>
        <t>Ready for PLC</t>
      </is>
    </nc>
    <odxf/>
    <ndxf/>
  </rcc>
  <rcc rId="6222" sId="2" odxf="1" dxf="1">
    <oc r="AA143" t="inlineStr">
      <is>
        <t>Ready for review</t>
      </is>
    </oc>
    <nc r="AA143" t="inlineStr">
      <is>
        <t>Ready for PLC</t>
      </is>
    </nc>
    <odxf/>
    <ndxf/>
  </rcc>
  <rcc rId="6223" sId="2" odxf="1" dxf="1">
    <oc r="AA144" t="inlineStr">
      <is>
        <t>Ready for review</t>
      </is>
    </oc>
    <nc r="AA144" t="inlineStr">
      <is>
        <t>Ready for PLC</t>
      </is>
    </nc>
    <odxf/>
    <ndxf/>
  </rcc>
  <rcc rId="6224" sId="2" odxf="1" dxf="1">
    <oc r="AA145" t="inlineStr">
      <is>
        <t>Ready for review</t>
      </is>
    </oc>
    <nc r="AA145" t="inlineStr">
      <is>
        <t>Ready for PLC</t>
      </is>
    </nc>
    <odxf/>
    <ndxf/>
  </rcc>
  <rcc rId="6225" sId="2" odxf="1" dxf="1">
    <oc r="AA146" t="inlineStr">
      <is>
        <t>Ready for review</t>
      </is>
    </oc>
    <nc r="AA146" t="inlineStr">
      <is>
        <t>Ready for PLC</t>
      </is>
    </nc>
    <odxf/>
    <ndxf/>
  </rcc>
  <rcc rId="6226" sId="2" odxf="1" dxf="1">
    <oc r="AA147" t="inlineStr">
      <is>
        <t>Ready for review</t>
      </is>
    </oc>
    <nc r="AA147" t="inlineStr">
      <is>
        <t>Ready for PLC</t>
      </is>
    </nc>
    <odxf/>
    <ndxf/>
  </rcc>
  <rcc rId="6227" sId="2" odxf="1" dxf="1">
    <oc r="AA148" t="inlineStr">
      <is>
        <t>Ready for review</t>
      </is>
    </oc>
    <nc r="AA148" t="inlineStr">
      <is>
        <t>Ready for PLC</t>
      </is>
    </nc>
    <odxf/>
    <ndxf/>
  </rcc>
  <rcc rId="6228" sId="2" odxf="1" dxf="1">
    <oc r="AA149" t="inlineStr">
      <is>
        <t>Ready for review</t>
      </is>
    </oc>
    <nc r="AA149" t="inlineStr">
      <is>
        <t>Ready for PLC</t>
      </is>
    </nc>
    <odxf/>
    <ndxf/>
  </rcc>
  <rcc rId="6229" sId="2" odxf="1" dxf="1">
    <oc r="AA150" t="inlineStr">
      <is>
        <t>Ready for review</t>
      </is>
    </oc>
    <nc r="AA150" t="inlineStr">
      <is>
        <t>Ready for PLC</t>
      </is>
    </nc>
    <odxf/>
    <ndxf/>
  </rcc>
  <rcc rId="6230" sId="2" odxf="1" dxf="1">
    <oc r="AA151" t="inlineStr">
      <is>
        <t>Ready for review</t>
      </is>
    </oc>
    <nc r="AA151" t="inlineStr">
      <is>
        <t>Ready for PLC</t>
      </is>
    </nc>
    <odxf/>
    <ndxf/>
  </rcc>
  <rcc rId="6231" sId="2" odxf="1" dxf="1">
    <oc r="AA152" t="inlineStr">
      <is>
        <t>Ready for review</t>
      </is>
    </oc>
    <nc r="AA152" t="inlineStr">
      <is>
        <t>Ready for PLC</t>
      </is>
    </nc>
    <odxf/>
    <ndxf/>
  </rcc>
  <rcc rId="6232" sId="2" odxf="1" dxf="1">
    <oc r="AA153" t="inlineStr">
      <is>
        <t>Ready for review</t>
      </is>
    </oc>
    <nc r="AA153" t="inlineStr">
      <is>
        <t>Ready for PLC</t>
      </is>
    </nc>
    <odxf/>
    <ndxf/>
  </rcc>
  <rcc rId="6233" sId="2" odxf="1" dxf="1">
    <oc r="AA154" t="inlineStr">
      <is>
        <t>Ready for review</t>
      </is>
    </oc>
    <nc r="AA154" t="inlineStr">
      <is>
        <t>Ready for PLC</t>
      </is>
    </nc>
    <odxf/>
    <ndxf/>
  </rcc>
  <rcc rId="6234" sId="2" odxf="1" dxf="1">
    <oc r="AA155" t="inlineStr">
      <is>
        <t>Ready for review</t>
      </is>
    </oc>
    <nc r="AA155" t="inlineStr">
      <is>
        <t>Ready for PLC</t>
      </is>
    </nc>
    <odxf/>
    <ndxf/>
  </rcc>
  <rcc rId="6235" sId="2" odxf="1" dxf="1">
    <oc r="AA156" t="inlineStr">
      <is>
        <t>Ready for review</t>
      </is>
    </oc>
    <nc r="AA156" t="inlineStr">
      <is>
        <t>Ready for PLC</t>
      </is>
    </nc>
    <odxf/>
    <ndxf/>
  </rcc>
  <rcc rId="6236" sId="2" odxf="1" dxf="1">
    <oc r="AA157" t="inlineStr">
      <is>
        <t>Ready for review</t>
      </is>
    </oc>
    <nc r="AA157" t="inlineStr">
      <is>
        <t>Ready for PLC</t>
      </is>
    </nc>
    <odxf/>
    <ndxf/>
  </rcc>
  <rcc rId="6237" sId="2" odxf="1" dxf="1">
    <oc r="AA158" t="inlineStr">
      <is>
        <t>Ready for review</t>
      </is>
    </oc>
    <nc r="AA158" t="inlineStr">
      <is>
        <t>Ready for PLC</t>
      </is>
    </nc>
    <odxf/>
    <ndxf/>
  </rcc>
  <rcc rId="6238" sId="2">
    <nc r="Z142">
      <f>Y142</f>
    </nc>
  </rcc>
  <rcc rId="6239" sId="2">
    <oc r="Z144">
      <v>1</v>
    </oc>
    <nc r="Z144">
      <f>Y144</f>
    </nc>
  </rcc>
  <rcc rId="6240" sId="2">
    <nc r="Z145">
      <f>Y145</f>
    </nc>
  </rcc>
  <rcc rId="6241" sId="2">
    <nc r="Z146">
      <f>Y146</f>
    </nc>
  </rcc>
  <rcc rId="6242" sId="2">
    <nc r="Z147">
      <f>Y147</f>
    </nc>
  </rcc>
  <rcc rId="6243" sId="2">
    <nc r="Z148">
      <f>Y148</f>
    </nc>
  </rcc>
  <rcc rId="6244" sId="2">
    <nc r="Z149">
      <f>Y149</f>
    </nc>
  </rcc>
  <rcc rId="6245" sId="2">
    <nc r="Z150">
      <f>Y150</f>
    </nc>
  </rcc>
  <rcc rId="6246" sId="2">
    <nc r="Z151">
      <f>Y151</f>
    </nc>
  </rcc>
  <rcc rId="6247" sId="2">
    <nc r="Z152">
      <f>Y152</f>
    </nc>
  </rcc>
  <rcc rId="6248" sId="2">
    <nc r="Z153">
      <f>Y153</f>
    </nc>
  </rcc>
  <rcc rId="6249" sId="2">
    <nc r="Z154">
      <f>Y154</f>
    </nc>
  </rcc>
  <rcc rId="6250" sId="2">
    <nc r="Z155">
      <f>Y155</f>
    </nc>
  </rcc>
  <rcc rId="6251" sId="2">
    <nc r="Z156">
      <f>Y156</f>
    </nc>
  </rcc>
  <rcc rId="6252" sId="2">
    <nc r="Z157">
      <f>Y157</f>
    </nc>
  </rcc>
  <rcc rId="6253" sId="2">
    <nc r="Z158">
      <f>Y158</f>
    </nc>
  </rcc>
  <rcv guid="{7ECC2B8E-6A82-42F5-8AB0-4A51C54EA5EC}" action="delete"/>
  <rdn rId="0" localSheetId="1" customView="1" name="Z_7ECC2B8E_6A82_42F5_8AB0_4A51C54EA5EC_.wvu.FilterData" hidden="1" oldHidden="1">
    <formula>Merged_COEM!$B$59:$AN$365</formula>
    <oldFormula>Merged_COEM!$B$59:$AN$365</oldFormula>
  </rdn>
  <rdn rId="0" localSheetId="2" customView="1" name="Z_7ECC2B8E_6A82_42F5_8AB0_4A51C54EA5EC_.wvu.FilterData" hidden="1" oldHidden="1">
    <formula>Merged_JOEM!$B$59:$AN$247</formula>
    <oldFormula>Merged_JOEM!$B$59:$AN$247</oldFormula>
  </rdn>
  <rcv guid="{7ECC2B8E-6A82-42F5-8AB0-4A51C54EA5EC}" action="add"/>
</revisions>
</file>

<file path=xl/revisions/revisionLog4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56" sId="5">
    <nc r="C26" t="inlineStr">
      <is>
        <t>Brief Description:</t>
      </is>
    </nc>
  </rcc>
  <rcc rId="6257" sId="5" odxf="1" dxf="1">
    <nc r="K24">
      <f>COUNTIFS(Merged_JOEM!$AK$60:$AK$274,K22,Merged_JOEM!$D$60:$D$274,D24,Merged_JOEM!$E$60:$E$274,C16)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58" sId="5" odxf="1" dxf="1">
    <nc r="J24">
      <f>COUNTIFS(Merged_JOEM!$AK$60:$AK$274,J22,Merged_JOEM!$D$60:$D$274,D24,Merged_JOEM!$E$60:$E$274,C16)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59" sId="5" odxf="1" dxf="1">
    <nc r="I24">
      <f>IFERROR(F24/E24,"N/A")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4" formatCode="0.00%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60" sId="5" odxf="1" dxf="1">
    <nc r="H24">
      <f>1/8*(SUMIFS(Merged_JOEM!$Z$60:$Z$274,Merged_JOEM!$D$60:$D$274,D24, Merged_JOEM!$E$60:$E$274,C16)-SUM(SUMIFS(Merged_JOEM!$Z$60:$Z$274,Merged_JOEM!$D$60:$D$274,D24,Merged_JOEM!$AA$60:$AA$274,{"Ongoing","N/A",""},Merged_JOEM!$E$60:$E$274,C16)))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61" sId="5" odxf="1" dxf="1">
    <nc r="G24">
      <f>1/8*(SUMIFS(Merged_JOEM!$Y$60:$Y$274,Merged_JOEM!$D$60:$D$274,D24, Merged_JOEM!$E$60:$E$274,C16))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62" sId="5" odxf="1" dxf="1">
    <nc r="F24">
      <f>SUMIFS(Merged_JOEM!$X$60:$X$274,Merged_JOEM!$D$60:$D$274,D24, Merged_JOEM!$E$60:$E$274,C16)-SUM(SUMIFS(Merged_JOEM!$X$60:$X$274,Merged_JOEM!$D$60:$D$274,D24,Merged_JOEM!$AA$60:$AA$274,{"Ongoing","N/A",""},Merged_JOEM!$E$60:$E$274,C16))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63" sId="5" odxf="1" dxf="1">
    <nc r="E24">
      <f>SUMIFS(Merged_JOEM!$W$60:$W$274,Merged_JOEM!$D$60:$D$274,D24, Merged_JOEM!$E$60:$E$274,C16)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64" sId="5" odxf="1" dxf="1">
    <nc r="D24">
      <f>Table!$C$3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65" sId="5" odxf="1" dxf="1">
    <nc r="C24">
      <v>2</v>
    </nc>
    <odxf>
      <alignment horizontal="general" vertical="bottom" readingOrder="0"/>
      <border outline="0">
        <left/>
        <right/>
        <top/>
        <bottom/>
      </border>
    </odxf>
    <ndxf>
      <alignment horizontal="right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66" sId="5" odxf="1" dxf="1">
    <nc r="K23">
      <f>COUNTIFS(Merged_JOEM!$AK$60:$AK$274,K22,Merged_JOEM!$D$60:$D$274,D23,Merged_JOEM!$E$60:$E$274,C16)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67" sId="5" odxf="1" dxf="1">
    <nc r="J23">
      <f>COUNTIFS(Merged_JOEM!$AK$60:$AK$274,J22,Merged_JOEM!$D$60:$D$274,D23,Merged_JOEM!$E$60:$E$274,C16)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68" sId="5" odxf="1" dxf="1">
    <nc r="I23">
      <f>IFERROR(F23/E23,"N/A")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4" formatCode="0.00%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69" sId="5" odxf="1" dxf="1">
    <nc r="H23">
      <f>1/8*(SUMIFS(Merged_JOEM!$Z$60:$Z$274,Merged_JOEM!$D$60:$D$274,D23, Merged_JOEM!$E$60:$E$274,C16)-SUM(SUMIFS(Merged_JOEM!$Z$60:$Z$274,Merged_JOEM!$D$60:$D$274,D23,Merged_JOEM!$AA$60:$AA$274,{"Ongoing","N/A",""},Merged_JOEM!$E$60:$E$274,C16)))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70" sId="5" odxf="1" dxf="1">
    <nc r="G23">
      <f>1/8*(SUMIFS(Merged_JOEM!$Y$60:$Y$274,Merged_JOEM!$D$60:$D$274,D23, Merged_JOEM!$E$60:$E$274,C16))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71" sId="5" odxf="1" dxf="1">
    <nc r="F23">
      <f>SUMIFS(Merged_JOEM!$X$60:$X$274,Merged_JOEM!$D$60:$D$274,D23, Merged_JOEM!$E$60:$E$274,C16)-SUM(SUMIFS(Merged_JOEM!$X$60:$X$274,Merged_JOEM!$D$60:$D$274,D23,Merged_JOEM!$AA$60:$AA$274,{"Ongoing","N/A",""},Merged_JOEM!$E$60:$E$274,C16))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72" sId="5" odxf="1" dxf="1">
    <nc r="E23">
      <f>SUMIFS(Merged_JOEM!$W$60:$W$274,Merged_JOEM!$D$60:$D$274,D23, Merged_JOEM!$E$60:$E$274,C16)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73" sId="5" odxf="1" dxf="1">
    <nc r="D23">
      <f>Table!$D$3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74" sId="5" odxf="1" dxf="1">
    <nc r="C23">
      <v>1</v>
    </nc>
    <odxf>
      <alignment horizontal="general" vertical="bottom" readingOrder="0"/>
      <border outline="0">
        <left/>
        <right/>
        <top/>
        <bottom/>
      </border>
    </odxf>
    <ndxf>
      <alignment horizontal="right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75" sId="5" odxf="1" dxf="1">
    <nc r="K22">
      <f>Table!$C$42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76" sId="5" odxf="1" dxf="1">
    <nc r="J22">
      <f>Table!$C$41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77" sId="5" odxf="1" dxf="1">
    <nc r="I22" t="inlineStr">
      <is>
        <t>Status (%)
(Completed/Assigned)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78" sId="5" odxf="1" dxf="1">
    <nc r="H22" t="inlineStr">
      <is>
        <t>Actual Effort
(days)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79" sId="5" odxf="1" dxf="1">
    <nc r="G22" t="inlineStr">
      <is>
        <t>Effort
(days)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80" sId="5" odxf="1" dxf="1">
    <nc r="F22" t="inlineStr">
      <is>
        <t>Completed
ELOCs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81" sId="5" odxf="1" dxf="1">
    <nc r="E22" t="inlineStr">
      <is>
        <t>Assigned
ELOCs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82" sId="5" odxf="1" dxf="1">
    <nc r="D22" t="inlineStr">
      <is>
        <t>Types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283" sId="5" odxf="1" dxf="1">
    <nc r="C22" t="inlineStr">
      <is>
        <t>#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5" sqref="H20" start="0" length="0">
    <dxf>
      <numFmt numFmtId="19" formatCode="m/d/yyyy"/>
    </dxf>
  </rfmt>
  <rfmt sheetId="5" sqref="G20" start="0" length="0">
    <dxf>
      <numFmt numFmtId="19" formatCode="m/d/yyyy"/>
    </dxf>
  </rfmt>
  <rfmt sheetId="5" sqref="F20" start="0" length="0">
    <dxf>
      <numFmt numFmtId="19" formatCode="m/d/yyyy"/>
    </dxf>
  </rfmt>
  <rcc rId="6284" sId="5">
    <nc r="C20">
      <f>IF(AND(F23=E23,F24=E24),IF(SUM(H23:H24)&gt;SUM(G23:G24),"Delayed",IF(SUM(H23:H24)&lt;SUM(G23:G24),"InAdvanced","Ontime")),"N/A")</f>
    </nc>
  </rcc>
  <rcc rId="6285" sId="5" odxf="1" dxf="1">
    <nc r="B20" t="inlineStr">
      <is>
        <t>Status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fmt sheetId="5" sqref="H19" start="0" length="0">
    <dxf>
      <numFmt numFmtId="19" formatCode="m/d/yyyy"/>
    </dxf>
  </rfmt>
  <rcc rId="6286" sId="5" odxf="1" dxf="1">
    <nc r="G19" t="inlineStr">
      <is>
        <t>17h00</t>
      </is>
    </nc>
    <odxf>
      <numFmt numFmtId="0" formatCode="General"/>
    </odxf>
    <ndxf>
      <numFmt numFmtId="19" formatCode="m/d/yyyy"/>
    </ndxf>
  </rcc>
  <rfmt sheetId="5" sqref="F19" start="0" length="0">
    <dxf>
      <numFmt numFmtId="19" formatCode="m/d/yyyy"/>
    </dxf>
  </rfmt>
  <rcc rId="6287" sId="5">
    <nc r="E19" t="inlineStr">
      <is>
        <t>11h00</t>
      </is>
    </nc>
  </rcc>
  <rcc rId="6288" sId="5">
    <nc r="D19" t="inlineStr">
      <is>
        <t>days</t>
      </is>
    </nc>
  </rcc>
  <rcc rId="6289" sId="5">
    <nc r="C19">
      <f>SUM(INT((WEEKDAY(F19-{2,3,4,5,6})+H19-F19)/7))</f>
    </nc>
  </rcc>
  <rcc rId="6290" sId="5" odxf="1" dxf="1">
    <nc r="B19" t="inlineStr">
      <is>
        <t>Duration (Actual)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fmt sheetId="5" sqref="H18" start="0" length="0">
    <dxf>
      <numFmt numFmtId="19" formatCode="m/d/yyyy"/>
    </dxf>
  </rfmt>
  <rcc rId="6291" sId="5" odxf="1" dxf="1">
    <nc r="G18" t="inlineStr">
      <is>
        <t>17h00</t>
      </is>
    </nc>
    <odxf>
      <numFmt numFmtId="0" formatCode="General"/>
    </odxf>
    <ndxf>
      <numFmt numFmtId="19" formatCode="m/d/yyyy"/>
    </ndxf>
  </rcc>
  <rfmt sheetId="5" sqref="F18" start="0" length="0">
    <dxf>
      <numFmt numFmtId="19" formatCode="m/d/yyyy"/>
    </dxf>
  </rfmt>
  <rcc rId="6292" sId="5">
    <nc r="E18" t="inlineStr">
      <is>
        <t>10h00</t>
      </is>
    </nc>
  </rcc>
  <rcc rId="6293" sId="5">
    <nc r="D18" t="inlineStr">
      <is>
        <t>days</t>
      </is>
    </nc>
  </rcc>
  <rcc rId="6294" sId="5">
    <nc r="C18">
      <f>SUM(INT((WEEKDAY(F18-{2,3,4,5,6})+H18-F18)/7))</f>
    </nc>
  </rcc>
  <rcc rId="6295" sId="5" odxf="1" dxf="1">
    <nc r="B18" t="inlineStr">
      <is>
        <t>Duration (Plan)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6296" sId="5">
    <nc r="D17" t="inlineStr">
      <is>
        <t>days</t>
      </is>
    </nc>
  </rcc>
  <rcc rId="6297" sId="5">
    <nc r="C17">
      <f>SUM(G23:G24)</f>
    </nc>
  </rcc>
  <rcc rId="6298" sId="5" odxf="1" dxf="1">
    <nc r="B17" t="inlineStr">
      <is>
        <t>Time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fmt sheetId="5" sqref="C16" start="0" length="0">
    <dxf>
      <font>
        <b/>
        <sz val="11"/>
        <color theme="1"/>
        <name val="Calibri"/>
        <scheme val="minor"/>
      </font>
    </dxf>
  </rfmt>
  <rcc rId="6299" sId="5" odxf="1" dxf="1">
    <nc r="B16" t="inlineStr">
      <is>
        <t>Project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fmt sheetId="5" sqref="A16" start="0" length="0">
    <dxf>
      <font>
        <b/>
        <sz val="11"/>
        <color theme="1"/>
        <name val="Calibri"/>
        <scheme val="minor"/>
      </font>
    </dxf>
  </rfmt>
  <rcc rId="6300" sId="5">
    <nc r="A16">
      <v>2</v>
    </nc>
  </rcc>
  <rcc rId="6301" sId="5">
    <nc r="C16" t="inlineStr">
      <is>
        <t>PSA_PHEVV1_BL16S2_83ASW_22June</t>
      </is>
    </nc>
  </rcc>
  <rcc rId="6302" sId="5" numFmtId="19">
    <nc r="F18">
      <v>44011</v>
    </nc>
  </rcc>
  <rcc rId="6303" sId="5" numFmtId="19">
    <nc r="H18">
      <v>44015</v>
    </nc>
  </rcc>
  <rcc rId="6304" sId="5" numFmtId="19">
    <nc r="H19">
      <v>44015</v>
    </nc>
  </rcc>
  <rcc rId="6305" sId="5" numFmtId="19">
    <nc r="F19">
      <v>44011</v>
    </nc>
  </rcc>
  <rcc rId="6306" sId="5" quotePrefix="1">
    <nc r="D27" t="inlineStr">
      <is>
        <t>- Get assignment phase 1: 6/29/2020 =&gt; Complete 7/3/2020</t>
      </is>
    </nc>
  </rcc>
  <rcv guid="{7ECC2B8E-6A82-42F5-8AB0-4A51C54EA5EC}" action="delete"/>
  <rdn rId="0" localSheetId="1" customView="1" name="Z_7ECC2B8E_6A82_42F5_8AB0_4A51C54EA5EC_.wvu.FilterData" hidden="1" oldHidden="1">
    <formula>Merged_COEM!$B$59:$AN$365</formula>
    <oldFormula>Merged_COEM!$B$59:$AN$365</oldFormula>
  </rdn>
  <rdn rId="0" localSheetId="2" customView="1" name="Z_7ECC2B8E_6A82_42F5_8AB0_4A51C54EA5EC_.wvu.FilterData" hidden="1" oldHidden="1">
    <formula>Merged_JOEM!$B$59:$AN$247</formula>
    <oldFormula>Merged_JOEM!$B$59:$AN$247</oldFormula>
  </rdn>
  <rcv guid="{7ECC2B8E-6A82-42F5-8AB0-4A51C54EA5EC}" action="add"/>
</revisions>
</file>

<file path=xl/revisions/revisionLog4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5" sqref="A30" start="0" length="0">
    <dxf>
      <font>
        <b/>
        <sz val="11"/>
        <color theme="1"/>
        <name val="Calibri"/>
        <scheme val="minor"/>
      </font>
    </dxf>
  </rfmt>
  <rcc rId="6309" sId="5" odxf="1" dxf="1">
    <nc r="B30" t="inlineStr">
      <is>
        <t>Project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fmt sheetId="5" sqref="C30" start="0" length="0">
    <dxf>
      <font>
        <b/>
        <sz val="11"/>
        <color theme="1"/>
        <name val="Calibri"/>
        <scheme val="minor"/>
      </font>
    </dxf>
  </rfmt>
  <rcc rId="6310" sId="5" odxf="1" dxf="1">
    <nc r="B31" t="inlineStr">
      <is>
        <t>Time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6311" sId="5">
    <nc r="C31">
      <f>SUM(G37:G38)</f>
    </nc>
  </rcc>
  <rcc rId="6312" sId="5">
    <nc r="D31" t="inlineStr">
      <is>
        <t>days</t>
      </is>
    </nc>
  </rcc>
  <rcc rId="6313" sId="5" odxf="1" dxf="1">
    <nc r="B32" t="inlineStr">
      <is>
        <t>Duration (Plan)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6314" sId="5">
    <nc r="C32">
      <f>SUM(INT((WEEKDAY(F32-{2,3,4,5,6})+H32-F32)/7))</f>
    </nc>
  </rcc>
  <rcc rId="6315" sId="5">
    <nc r="D32" t="inlineStr">
      <is>
        <t>days</t>
      </is>
    </nc>
  </rcc>
  <rcc rId="6316" sId="5">
    <nc r="E32" t="inlineStr">
      <is>
        <t>10h00</t>
      </is>
    </nc>
  </rcc>
  <rcc rId="6317" sId="5" odxf="1" dxf="1" numFmtId="19">
    <nc r="F32">
      <v>44011</v>
    </nc>
    <odxf>
      <numFmt numFmtId="0" formatCode="General"/>
    </odxf>
    <ndxf>
      <numFmt numFmtId="19" formatCode="m/d/yyyy"/>
    </ndxf>
  </rcc>
  <rcc rId="6318" sId="5" odxf="1" dxf="1">
    <nc r="G32" t="inlineStr">
      <is>
        <t>17h00</t>
      </is>
    </nc>
    <odxf>
      <numFmt numFmtId="0" formatCode="General"/>
    </odxf>
    <ndxf>
      <numFmt numFmtId="19" formatCode="m/d/yyyy"/>
    </ndxf>
  </rcc>
  <rcc rId="6319" sId="5" odxf="1" dxf="1" numFmtId="19">
    <nc r="H32">
      <v>44015</v>
    </nc>
    <odxf>
      <numFmt numFmtId="0" formatCode="General"/>
    </odxf>
    <ndxf>
      <numFmt numFmtId="19" formatCode="m/d/yyyy"/>
    </ndxf>
  </rcc>
  <rcc rId="6320" sId="5" odxf="1" dxf="1">
    <nc r="B33" t="inlineStr">
      <is>
        <t>Duration (Actual)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6321" sId="5">
    <nc r="C33">
      <f>SUM(INT((WEEKDAY(F33-{2,3,4,5,6})+H33-F33)/7))</f>
    </nc>
  </rcc>
  <rcc rId="6322" sId="5">
    <nc r="D33" t="inlineStr">
      <is>
        <t>days</t>
      </is>
    </nc>
  </rcc>
  <rcc rId="6323" sId="5">
    <nc r="E33" t="inlineStr">
      <is>
        <t>11h00</t>
      </is>
    </nc>
  </rcc>
  <rcc rId="6324" sId="5" odxf="1" dxf="1" numFmtId="19">
    <nc r="F33">
      <v>44011</v>
    </nc>
    <odxf>
      <numFmt numFmtId="0" formatCode="General"/>
    </odxf>
    <ndxf>
      <numFmt numFmtId="19" formatCode="m/d/yyyy"/>
    </ndxf>
  </rcc>
  <rcc rId="6325" sId="5" odxf="1" dxf="1">
    <nc r="G33" t="inlineStr">
      <is>
        <t>17h00</t>
      </is>
    </nc>
    <odxf>
      <numFmt numFmtId="0" formatCode="General"/>
    </odxf>
    <ndxf>
      <numFmt numFmtId="19" formatCode="m/d/yyyy"/>
    </ndxf>
  </rcc>
  <rcc rId="6326" sId="5" odxf="1" dxf="1" numFmtId="19">
    <nc r="H33">
      <v>44015</v>
    </nc>
    <odxf>
      <numFmt numFmtId="0" formatCode="General"/>
    </odxf>
    <ndxf>
      <numFmt numFmtId="19" formatCode="m/d/yyyy"/>
    </ndxf>
  </rcc>
  <rcc rId="6327" sId="5" odxf="1" dxf="1">
    <nc r="B34" t="inlineStr">
      <is>
        <t>Status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6328" sId="5">
    <nc r="C34">
      <f>IF(AND(F37=E37,F38=E38),IF(SUM(H37:H38)&gt;SUM(G37:G38),"Delayed",IF(SUM(H37:H38)&lt;SUM(G37:G38),"InAdvanced","Ontime")),"N/A")</f>
    </nc>
  </rcc>
  <rfmt sheetId="5" sqref="F34" start="0" length="0">
    <dxf>
      <numFmt numFmtId="19" formatCode="m/d/yyyy"/>
    </dxf>
  </rfmt>
  <rfmt sheetId="5" sqref="G34" start="0" length="0">
    <dxf>
      <numFmt numFmtId="19" formatCode="m/d/yyyy"/>
    </dxf>
  </rfmt>
  <rfmt sheetId="5" sqref="H34" start="0" length="0">
    <dxf>
      <numFmt numFmtId="19" formatCode="m/d/yyyy"/>
    </dxf>
  </rfmt>
  <rcc rId="6329" sId="5" odxf="1" dxf="1">
    <nc r="C36" t="inlineStr">
      <is>
        <t>#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30" sId="5" odxf="1" dxf="1">
    <nc r="D36" t="inlineStr">
      <is>
        <t>Types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31" sId="5" odxf="1" dxf="1">
    <nc r="E36" t="inlineStr">
      <is>
        <t>Assigned
ELOCs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32" sId="5" odxf="1" dxf="1">
    <nc r="F36" t="inlineStr">
      <is>
        <t>Completed
ELOCs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33" sId="5" odxf="1" dxf="1">
    <nc r="G36" t="inlineStr">
      <is>
        <t>Effort
(days)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34" sId="5" odxf="1" dxf="1">
    <nc r="H36" t="inlineStr">
      <is>
        <t>Actual Effort
(days)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35" sId="5" odxf="1" dxf="1">
    <nc r="I36" t="inlineStr">
      <is>
        <t>Status (%)
(Completed/Assigned)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36" sId="5" odxf="1" dxf="1">
    <nc r="J36">
      <f>Table!$C$41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37" sId="5" odxf="1" dxf="1">
    <nc r="K36">
      <f>Table!$C$42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38" sId="5" odxf="1" dxf="1">
    <nc r="C37">
      <v>1</v>
    </nc>
    <odxf>
      <alignment horizontal="general" vertical="bottom" readingOrder="0"/>
      <border outline="0">
        <left/>
        <right/>
        <top/>
        <bottom/>
      </border>
    </odxf>
    <ndxf>
      <alignment horizontal="right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39" sId="5" odxf="1" dxf="1">
    <nc r="D37">
      <f>Table!$D$3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40" sId="5" odxf="1" dxf="1">
    <nc r="E37">
      <f>SUMIFS(Merged_JOEM!$W$60:$W$274,Merged_JOEM!$D$60:$D$274,D37, Merged_JOEM!$E$60:$E$274,C30)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41" sId="5" odxf="1" dxf="1">
    <nc r="F37">
      <f>SUMIFS(Merged_JOEM!$X$60:$X$274,Merged_JOEM!$D$60:$D$274,D37, Merged_JOEM!$E$60:$E$274,C30)-SUM(SUMIFS(Merged_JOEM!$X$60:$X$274,Merged_JOEM!$D$60:$D$274,D37,Merged_JOEM!$AA$60:$AA$274,{"Ongoing","N/A",""},Merged_JOEM!$E$60:$E$274,C30))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42" sId="5" odxf="1" dxf="1">
    <nc r="G37">
      <f>1/8*(SUMIFS(Merged_JOEM!$Y$60:$Y$274,Merged_JOEM!$D$60:$D$274,D37, Merged_JOEM!$E$60:$E$274,C30))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43" sId="5" odxf="1" dxf="1">
    <nc r="H37">
      <f>1/8*(SUMIFS(Merged_JOEM!$Z$60:$Z$274,Merged_JOEM!$D$60:$D$274,D37, Merged_JOEM!$E$60:$E$274,C30)-SUM(SUMIFS(Merged_JOEM!$Z$60:$Z$274,Merged_JOEM!$D$60:$D$274,D37,Merged_JOEM!$AA$60:$AA$274,{"Ongoing","N/A",""},Merged_JOEM!$E$60:$E$274,C30)))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44" sId="5" odxf="1" dxf="1">
    <nc r="I37">
      <f>IFERROR(F37/E37,"N/A")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4" formatCode="0.00%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45" sId="5" odxf="1" dxf="1">
    <nc r="J37">
      <f>COUNTIFS(Merged_JOEM!$AK$60:$AK$274,J36,Merged_JOEM!$D$60:$D$274,D37,Merged_JOEM!$E$60:$E$274,C30)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46" sId="5" odxf="1" dxf="1">
    <nc r="K37">
      <f>COUNTIFS(Merged_JOEM!$AK$60:$AK$274,K36,Merged_JOEM!$D$60:$D$274,D37,Merged_JOEM!$E$60:$E$274,C30)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47" sId="5" odxf="1" dxf="1">
    <nc r="C38">
      <v>2</v>
    </nc>
    <odxf>
      <alignment horizontal="general" vertical="bottom" readingOrder="0"/>
      <border outline="0">
        <left/>
        <right/>
        <top/>
        <bottom/>
      </border>
    </odxf>
    <ndxf>
      <alignment horizontal="right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48" sId="5" odxf="1" dxf="1">
    <nc r="D38">
      <f>Table!$C$3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49" sId="5" odxf="1" dxf="1">
    <nc r="E38">
      <f>SUMIFS(Merged_JOEM!$W$60:$W$274,Merged_JOEM!$D$60:$D$274,D38, Merged_JOEM!$E$60:$E$274,C30)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50" sId="5" odxf="1" dxf="1">
    <nc r="F38">
      <f>SUMIFS(Merged_JOEM!$X$60:$X$274,Merged_JOEM!$D$60:$D$274,D38, Merged_JOEM!$E$60:$E$274,C30)-SUM(SUMIFS(Merged_JOEM!$X$60:$X$274,Merged_JOEM!$D$60:$D$274,D38,Merged_JOEM!$AA$60:$AA$274,{"Ongoing","N/A",""},Merged_JOEM!$E$60:$E$274,C30))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51" sId="5" odxf="1" dxf="1">
    <nc r="G38">
      <f>1/8*(SUMIFS(Merged_JOEM!$Y$60:$Y$274,Merged_JOEM!$D$60:$D$274,D38, Merged_JOEM!$E$60:$E$274,C30))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52" sId="5" odxf="1" dxf="1">
    <nc r="H38">
      <f>1/8*(SUMIFS(Merged_JOEM!$Z$60:$Z$274,Merged_JOEM!$D$60:$D$274,D38, Merged_JOEM!$E$60:$E$274,C30)-SUM(SUMIFS(Merged_JOEM!$Z$60:$Z$274,Merged_JOEM!$D$60:$D$274,D38,Merged_JOEM!$AA$60:$AA$274,{"Ongoing","N/A",""},Merged_JOEM!$E$60:$E$274,C30)))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53" sId="5" odxf="1" dxf="1">
    <nc r="I38">
      <f>IFERROR(F38/E38,"N/A")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4" formatCode="0.00%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54" sId="5" odxf="1" dxf="1">
    <nc r="J38">
      <f>COUNTIFS(Merged_JOEM!$AK$60:$AK$274,J36,Merged_JOEM!$D$60:$D$274,D38,Merged_JOEM!$E$60:$E$274,C30)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55" sId="5" odxf="1" dxf="1">
    <nc r="K38">
      <f>COUNTIFS(Merged_JOEM!$AK$60:$AK$274,K36,Merged_JOEM!$D$60:$D$274,D38,Merged_JOEM!$E$60:$E$274,C30)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56" sId="5">
    <nc r="C40" t="inlineStr">
      <is>
        <t>Brief Description:</t>
      </is>
    </nc>
  </rcc>
  <rcc rId="6357" sId="5" odxf="1" quotePrefix="1">
    <nc r="D41" t="inlineStr">
      <is>
        <t>- Get assignment phase 1: 6/29/2020 =&gt; Complete 7/3/2020</t>
      </is>
    </nc>
    <odxf/>
  </rcc>
  <rcc rId="6358" sId="5">
    <nc r="A30">
      <v>3</v>
    </nc>
  </rcc>
  <rcc rId="6359" sId="5">
    <nc r="C30" t="inlineStr">
      <is>
        <t>PSA_EMP2V3_BL5S6_15ASW_22June</t>
      </is>
    </nc>
  </rcc>
</revisions>
</file>

<file path=xl/revisions/revisionLog4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6" sqref="F136" start="0" length="0">
    <dxf>
      <numFmt numFmtId="21" formatCode="d\-mmm"/>
      <alignment horizontal="left" vertical="top" readingOrder="0"/>
    </dxf>
  </rfmt>
  <rcc rId="6360" sId="6" numFmtId="21">
    <oc r="F136" t="inlineStr">
      <is>
        <t>Now</t>
      </is>
    </oc>
    <nc r="F136">
      <v>44010</v>
    </nc>
  </rcc>
  <rcc rId="6361" sId="6" odxf="1" dxf="1" numFmtId="21">
    <oc r="F141" t="inlineStr">
      <is>
        <t>Now</t>
      </is>
    </oc>
    <nc r="F141">
      <v>44010</v>
    </nc>
    <odxf>
      <numFmt numFmtId="0" formatCode="General"/>
      <alignment horizontal="general" vertical="bottom" readingOrder="0"/>
    </odxf>
    <ndxf>
      <numFmt numFmtId="21" formatCode="d\-mmm"/>
      <alignment horizontal="left" vertical="top" readingOrder="0"/>
    </ndxf>
  </rcc>
  <rcc rId="6362" sId="6" odxf="1" dxf="1" numFmtId="21">
    <oc r="G136" t="inlineStr">
      <is>
        <t>None</t>
      </is>
    </oc>
    <nc r="G136">
      <v>44010</v>
    </nc>
    <odxf>
      <numFmt numFmtId="0" formatCode="General"/>
      <alignment horizontal="general" vertical="bottom" readingOrder="0"/>
    </odxf>
    <ndxf>
      <numFmt numFmtId="21" formatCode="d\-mmm"/>
      <alignment horizontal="left" vertical="top" readingOrder="0"/>
    </ndxf>
  </rcc>
  <rcc rId="6363" sId="6">
    <nc r="H136" t="inlineStr">
      <is>
        <t>Now</t>
      </is>
    </nc>
  </rcc>
  <rcc rId="6364" sId="6" odxf="1" dxf="1" numFmtId="21">
    <oc r="G141" t="inlineStr">
      <is>
        <t>None</t>
      </is>
    </oc>
    <nc r="G141">
      <v>44010</v>
    </nc>
    <odxf>
      <numFmt numFmtId="0" formatCode="General"/>
      <alignment horizontal="general" vertical="bottom" readingOrder="0"/>
    </odxf>
    <ndxf>
      <numFmt numFmtId="21" formatCode="d\-mmm"/>
      <alignment horizontal="left" vertical="top" readingOrder="0"/>
    </ndxf>
  </rcc>
  <rcc rId="6365" sId="6">
    <nc r="H141" t="inlineStr">
      <is>
        <t>Now</t>
      </is>
    </nc>
  </rcc>
</revisions>
</file>

<file path=xl/revisions/revisionLog4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66" sId="6">
    <oc r="S39" t="inlineStr">
      <is>
        <t>Not join project</t>
      </is>
    </oc>
    <nc r="S39"/>
  </rcc>
  <rcc rId="6367" sId="6">
    <oc r="S44" t="inlineStr">
      <is>
        <t>Not join project</t>
      </is>
    </oc>
    <nc r="S44"/>
  </rcc>
</revisions>
</file>

<file path=xl/revisions/revisionLog4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6368" sId="8" ref="A17:XFD30" action="insertRow"/>
  <rfmt sheetId="8" sqref="B17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dxf>
  </rfmt>
  <rfmt sheetId="8" sqref="B18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dxf>
  </rfmt>
  <rfmt sheetId="8" sqref="B19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dxf>
  </rfmt>
  <rfmt sheetId="8" sqref="B20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dxf>
  </rfmt>
  <rfmt sheetId="8" sqref="B21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dxf>
  </rfmt>
  <rfmt sheetId="8" sqref="B22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dxf>
  </rfmt>
  <rfmt sheetId="8" sqref="B23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dxf>
  </rfmt>
  <rfmt sheetId="8" sqref="B24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dxf>
  </rfmt>
  <rfmt sheetId="8" sqref="B25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dxf>
  </rfmt>
  <rfmt sheetId="8" sqref="B26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dxf>
  </rfmt>
  <rfmt sheetId="8" sqref="B27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dxf>
  </rfmt>
  <rfmt sheetId="8" sqref="B28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dxf>
  </rfmt>
  <rfmt sheetId="8" sqref="B29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dxf>
  </rfmt>
  <rfmt sheetId="8" sqref="B30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dxf>
  </rfmt>
  <rm rId="6369" sheetId="8" source="I31" destination="I17" sourceSheetId="8"/>
  <rcc rId="6370" sId="8">
    <oc r="B12" t="inlineStr">
      <is>
        <t>TOY_800B_780B_CV1_Snapshot5</t>
      </is>
    </oc>
    <nc r="B12" t="inlineStr">
      <is>
        <t>PSA_PHEVV1_BL16S2_83ASW_22June</t>
      </is>
    </nc>
  </rcc>
  <rcc rId="6371" sId="8">
    <nc r="I19" t="inlineStr">
      <is>
        <t>EXTERNAL Nguyen Tuan Duong (Ban Vien, RBVH/EPS45)</t>
      </is>
    </nc>
  </rcc>
  <rcc rId="6372" sId="8">
    <nc r="I20" t="inlineStr">
      <is>
        <t>EXTERNAL Nguyen Thanh Phuong (Ban Vien, RBVH/EPS45)</t>
      </is>
    </nc>
  </rcc>
  <rcc rId="6373" sId="8">
    <oc r="C12" t="inlineStr">
      <is>
        <t>EXTERNAL Nguyen Tai Hau (Ban Vien, RBVH/EPS45)</t>
      </is>
    </oc>
    <nc r="C12" t="inlineStr">
      <is>
        <t>EXTERNAL Nguyen Tuan Duong (Ban Vien, RBVH/EPS45)</t>
      </is>
    </nc>
  </rcc>
  <rcc rId="6374" sId="8">
    <oc r="D12" t="inlineStr">
      <is>
        <t>T500</t>
      </is>
    </oc>
    <nc r="D12" t="inlineStr">
      <is>
        <t>T200</t>
      </is>
    </nc>
  </rcc>
  <rcc rId="6375" sId="8" odxf="1" dxf="1">
    <oc r="D13" t="inlineStr">
      <is>
        <t>T501</t>
      </is>
    </oc>
    <nc r="D13" t="inlineStr">
      <is>
        <t>T201</t>
      </is>
    </nc>
    <ndxf/>
  </rcc>
  <rcc rId="6376" sId="8" odxf="1" dxf="1">
    <oc r="D14" t="inlineStr">
      <is>
        <t>T502</t>
      </is>
    </oc>
    <nc r="D14" t="inlineStr">
      <is>
        <t>T202</t>
      </is>
    </nc>
    <ndxf/>
  </rcc>
  <rcc rId="6377" sId="8" odxf="1" dxf="1">
    <oc r="D15" t="inlineStr">
      <is>
        <t>T503</t>
      </is>
    </oc>
    <nc r="D15" t="inlineStr">
      <is>
        <t>T203</t>
      </is>
    </nc>
    <ndxf/>
  </rcc>
  <rcc rId="6378" sId="8">
    <oc r="D16" t="inlineStr">
      <is>
        <t>T504</t>
      </is>
    </oc>
    <nc r="D16" t="inlineStr">
      <is>
        <t>T204</t>
      </is>
    </nc>
  </rcc>
  <rfmt sheetId="8" sqref="B17" start="0" length="0">
    <dxf>
      <font>
        <b/>
        <sz val="10"/>
        <color theme="1"/>
        <name val="Arial"/>
        <scheme val="none"/>
      </font>
      <fill>
        <patternFill patternType="solid">
          <bgColor rgb="FFFF00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</border>
    </dxf>
  </rfmt>
  <rfmt sheetId="8" sqref="C17" start="0" length="0">
    <dxf>
      <border outline="0">
        <top style="thin">
          <color indexed="64"/>
        </top>
        <bottom style="thin">
          <color indexed="64"/>
        </bottom>
      </border>
    </dxf>
  </rfmt>
  <rfmt sheetId="8" sqref="D17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8" sqref="E17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6379" sId="8" odxf="1" dxf="1">
    <nc r="F17" t="inlineStr">
      <is>
        <t>Done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80" sId="8">
    <nc r="D17" t="inlineStr">
      <is>
        <t>T205</t>
      </is>
    </nc>
  </rcc>
  <rcc rId="6381" sId="8" odxf="1" dxf="1">
    <oc r="C13" t="inlineStr">
      <is>
        <t>EXTERNAL Luu Cong Dac (Ban Vien, RBVH/EPS45)</t>
      </is>
    </oc>
    <nc r="C13" t="inlineStr">
      <is>
        <t>EXTERNAL Do Anh Huy (Ban Vien, RBVH/EPS45)</t>
      </is>
    </nc>
    <ndxf>
      <border outline="0">
        <left/>
        <right/>
        <top/>
        <bottom/>
      </border>
    </ndxf>
  </rcc>
  <rcc rId="6382" sId="8" odxf="1" dxf="1">
    <oc r="C14" t="inlineStr">
      <is>
        <t>EXTERNAL Do Anh Huy (Ban Vien, RBVH/EPS45)</t>
      </is>
    </oc>
    <nc r="C14" t="inlineStr">
      <is>
        <t>EXTERNAL Luu Cong Dac (Ban Vien, RBVH/EPS45)</t>
      </is>
    </nc>
    <ndxf>
      <border outline="0">
        <top/>
        <bottom/>
      </border>
    </ndxf>
  </rcc>
  <rfmt sheetId="8" sqref="C15" start="0" length="0">
    <dxf>
      <border outline="0">
        <top/>
        <bottom/>
      </border>
    </dxf>
  </rfmt>
  <rcc rId="6383" sId="8" odxf="1" dxf="1">
    <oc r="C16" t="inlineStr">
      <is>
        <t>EXTERNAL Duong Chi Khang (Ban Vien, RBVH/EPS45)</t>
      </is>
    </oc>
    <nc r="C16" t="inlineStr">
      <is>
        <t>EXTERNAL Nguyen Thanh Phuong (Ban Vien, RBVH/EPS45)</t>
      </is>
    </nc>
    <ndxf>
      <border outline="0">
        <top/>
        <bottom/>
      </border>
    </ndxf>
  </rcc>
  <rcc rId="6384" sId="8" odxf="1" dxf="1">
    <nc r="C17" t="inlineStr">
      <is>
        <t>EXTERNAL Duong Chi Khang (Ban Vien, RBVH/EPS45)</t>
      </is>
    </nc>
    <ndxf>
      <border outline="0">
        <top/>
        <bottom/>
      </border>
    </ndxf>
  </rcc>
  <rfmt sheetId="8" sqref="C17" start="0" length="0">
    <dxf>
      <border>
        <bottom style="thin">
          <color indexed="64"/>
        </bottom>
      </border>
    </dxf>
  </rfmt>
  <rfmt sheetId="8" sqref="C12:C17">
    <dxf>
      <border>
        <left style="thin">
          <color indexed="64"/>
        </left>
        <right style="thin">
          <color indexed="64"/>
        </right>
        <vertical style="thin">
          <color indexed="64"/>
        </vertical>
      </border>
    </dxf>
  </rfmt>
  <rcc rId="6385" sId="8">
    <oc r="E12">
      <f>I35/8</f>
    </oc>
    <nc r="E12">
      <f>I38/8</f>
    </nc>
  </rcc>
  <rcc rId="6386" sId="8">
    <oc r="E13">
      <f>I37/8</f>
    </oc>
    <nc r="E13">
      <f>I42/8</f>
    </nc>
  </rcc>
  <rcc rId="6387" sId="8">
    <oc r="E14">
      <f>I42/8</f>
    </oc>
    <nc r="E14">
      <f>I37/8</f>
    </nc>
  </rcc>
  <rcc rId="6388" sId="8">
    <oc r="E15">
      <f>I36/8</f>
    </oc>
    <nc r="E15">
      <f>I36/8</f>
    </nc>
  </rcc>
  <rcc rId="6389" sId="8">
    <oc r="E16">
      <f>I44/8</f>
    </oc>
    <nc r="E16">
      <f>I43/8</f>
    </nc>
  </rcc>
  <rcc rId="6390" sId="8">
    <nc r="E17">
      <f>I44/8</f>
    </nc>
  </rcc>
  <rcc rId="6391" sId="8" odxf="1" dxf="1">
    <nc r="B20" t="inlineStr">
      <is>
        <t>Project</t>
      </is>
    </nc>
    <ndxf>
      <font>
        <b/>
        <sz val="10"/>
        <color theme="1"/>
        <name val="Arial"/>
        <scheme val="none"/>
      </font>
      <fill>
        <patternFill patternType="solid">
          <bgColor rgb="FFFFFF00"/>
        </patternFill>
      </fill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92" sId="8" odxf="1" dxf="1">
    <nc r="C20" t="inlineStr">
      <is>
        <t>Tester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0"/>
        <color theme="1"/>
        <name val="Arial"/>
        <scheme val="none"/>
      </font>
      <fill>
        <patternFill patternType="solid">
          <bgColor rgb="FFFFFF00"/>
        </patternFill>
      </fill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93" sId="8" odxf="1" dxf="1">
    <nc r="D20" t="inlineStr">
      <is>
        <t>Task Group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0"/>
        <color theme="1"/>
        <name val="Arial"/>
        <scheme val="none"/>
      </font>
      <fill>
        <patternFill patternType="solid">
          <bgColor rgb="FFFFFF00"/>
        </patternFill>
      </fill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94" sId="8" odxf="1" dxf="1">
    <nc r="E20" t="inlineStr">
      <is>
        <t>Effort (days)</t>
      </is>
    </nc>
    <odxf>
      <font>
        <b val="0"/>
        <sz val="11"/>
        <color theme="1"/>
        <name val="Calibri"/>
        <scheme val="minor"/>
      </font>
      <numFmt numFmtId="165" formatCode="0.0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0"/>
        <color theme="1"/>
        <name val="Arial"/>
        <scheme val="none"/>
      </font>
      <numFmt numFmtId="0" formatCode="General"/>
      <fill>
        <patternFill patternType="solid">
          <bgColor rgb="FFFFFF00"/>
        </patternFill>
      </fill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395" sId="8" odxf="1" dxf="1">
    <nc r="F20" t="inlineStr">
      <is>
        <t>UT_Status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0"/>
        <color theme="1"/>
        <name val="Arial"/>
        <scheme val="none"/>
      </font>
      <fill>
        <patternFill patternType="solid">
          <bgColor rgb="FFFFFF00"/>
        </patternFill>
      </fill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8" sqref="B21" start="0" length="0">
    <dxf>
      <font>
        <b/>
        <sz val="10"/>
        <color theme="1"/>
        <name val="Arial"/>
        <scheme val="none"/>
      </font>
      <fill>
        <patternFill patternType="solid">
          <bgColor rgb="FFFF00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</rfmt>
  <rfmt sheetId="8" sqref="C21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6396" sId="8" odxf="1" dxf="1">
    <nc r="D21" t="inlineStr">
      <is>
        <t>T200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8" sqref="E21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6397" sId="8" odxf="1" dxf="1">
    <nc r="F21" t="inlineStr">
      <is>
        <t>Done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8" sqref="B22" start="0" length="0">
    <dxf>
      <font>
        <b/>
        <sz val="10"/>
        <color theme="1"/>
        <name val="Arial"/>
        <scheme val="none"/>
      </font>
      <fill>
        <patternFill patternType="solid">
          <bgColor rgb="FFFF00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</border>
    </dxf>
  </rfmt>
  <rfmt sheetId="8" sqref="C2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6398" sId="8" odxf="1" dxf="1">
    <nc r="D22" t="inlineStr">
      <is>
        <t>T201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8" sqref="E2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6399" sId="8" odxf="1" dxf="1">
    <nc r="F22" t="inlineStr">
      <is>
        <t>Done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400" sId="8">
    <nc r="C21" t="inlineStr">
      <is>
        <t>EXTERNAL Nguyen Tai Hau (Ban Vien, RBVH/EPS45)</t>
      </is>
    </nc>
  </rcc>
  <rcc rId="6401" sId="8">
    <nc r="C22" t="inlineStr">
      <is>
        <t>EXTERNAL Duong Chi Khang (Ban Vien, RBVH/EPS45)</t>
      </is>
    </nc>
  </rcc>
  <rcc rId="6402" sId="8">
    <nc r="B21" t="inlineStr">
      <is>
        <t>PSA_EMP2V3_BL5S6_15ASW_22June</t>
      </is>
    </nc>
  </rcc>
  <rcc rId="6403" sId="8">
    <nc r="H34">
      <f>SUMIFS(Merged_JOEM!$Y$60:$Y$274, Merged_JOEM!$E$60:$E$274, $B$21,Merged_JOEM!$S$60:$S$274,Table!C13)</f>
    </nc>
  </rcc>
  <rcc rId="6404" sId="8">
    <nc r="H35">
      <f>SUMIFS(Merged_JOEM!$Y$60:$Y$274, Merged_JOEM!$E$60:$E$274, $B$21,Merged_JOEM!$S$60:$S$274,Table!C14)</f>
    </nc>
  </rcc>
  <rcc rId="6405" sId="8">
    <nc r="H36">
      <f>SUMIFS(Merged_JOEM!$Y$60:$Y$274, Merged_JOEM!$E$60:$E$274, $B$21,Merged_JOEM!$S$60:$S$274,Table!C15)</f>
    </nc>
  </rcc>
  <rcc rId="6406" sId="8">
    <nc r="H37">
      <f>SUMIFS(Merged_JOEM!$Y$60:$Y$274, Merged_JOEM!$E$60:$E$274, $B$21,Merged_JOEM!$S$60:$S$274,Table!C16)</f>
    </nc>
  </rcc>
  <rcc rId="6407" sId="8">
    <nc r="H38">
      <f>SUMIFS(Merged_JOEM!$Y$60:$Y$274, Merged_JOEM!$E$60:$E$274, $B$21,Merged_JOEM!$S$60:$S$274,Table!C17)</f>
    </nc>
  </rcc>
  <rcc rId="6408" sId="8">
    <nc r="H39">
      <f>SUMIFS(Merged_JOEM!$Y$60:$Y$274, Merged_JOEM!$E$60:$E$274, $B$21,Merged_JOEM!$S$60:$S$274,Table!C18)</f>
    </nc>
  </rcc>
  <rcc rId="6409" sId="8">
    <nc r="H40">
      <f>SUMIFS(Merged_JOEM!$Y$60:$Y$274, Merged_JOEM!$E$60:$E$274, $B$21,Merged_JOEM!$S$60:$S$274,Table!C19)</f>
    </nc>
  </rcc>
  <rcc rId="6410" sId="8">
    <nc r="H41">
      <f>SUMIFS(Merged_JOEM!$Y$60:$Y$274, Merged_JOEM!$E$60:$E$274, $B$21,Merged_JOEM!$S$60:$S$274,Table!C20)</f>
    </nc>
  </rcc>
  <rcc rId="6411" sId="8">
    <nc r="H42">
      <f>SUMIFS(Merged_JOEM!$Y$60:$Y$274, Merged_JOEM!$E$60:$E$274, $B$21,Merged_JOEM!$S$60:$S$274,Table!C21)</f>
    </nc>
  </rcc>
  <rcc rId="6412" sId="8">
    <nc r="H43">
      <f>SUMIFS(Merged_JOEM!$Y$60:$Y$274, Merged_JOEM!$E$60:$E$274, $B$21,Merged_JOEM!$S$60:$S$274,Table!C22)</f>
    </nc>
  </rcc>
  <rcc rId="6413" sId="8">
    <nc r="H44">
      <f>SUMIFS(Merged_JOEM!$Y$60:$Y$274, Merged_JOEM!$E$60:$E$274, $B$21,Merged_JOEM!$S$60:$S$274,Table!C23)</f>
    </nc>
  </rcc>
  <rcc rId="6414" sId="8">
    <nc r="H45">
      <f>SUMIFS(Merged_JOEM!$Y$60:$Y$274, Merged_JOEM!$E$60:$E$274, $B$21,Merged_JOEM!$S$60:$S$274,Table!C24)</f>
    </nc>
  </rcc>
  <rcc rId="6415" sId="8">
    <nc r="H46">
      <f>SUMIFS(Merged_JOEM!$Y$60:$Y$274, Merged_JOEM!$E$60:$E$274, $B$21,Merged_JOEM!$S$60:$S$274,Table!C25)</f>
    </nc>
  </rcc>
  <rcc rId="6416" sId="8">
    <nc r="H47">
      <f>SUMIFS(Merged_JOEM!$Y$60:$Y$274, Merged_JOEM!$E$60:$E$274, $B$21,Merged_JOEM!$S$60:$S$274,Table!C26)</f>
    </nc>
  </rcc>
  <rcc rId="6417" sId="8">
    <nc r="E21">
      <f>H35/8</f>
    </nc>
  </rcc>
  <rcc rId="6418" sId="8">
    <nc r="E22">
      <f>H44/8</f>
    </nc>
  </rcc>
  <rcv guid="{7ECC2B8E-6A82-42F5-8AB0-4A51C54EA5EC}" action="delete"/>
  <rdn rId="0" localSheetId="1" customView="1" name="Z_7ECC2B8E_6A82_42F5_8AB0_4A51C54EA5EC_.wvu.FilterData" hidden="1" oldHidden="1">
    <formula>Merged_COEM!$B$59:$AN$365</formula>
    <oldFormula>Merged_COEM!$B$59:$AN$365</oldFormula>
  </rdn>
  <rdn rId="0" localSheetId="2" customView="1" name="Z_7ECC2B8E_6A82_42F5_8AB0_4A51C54EA5EC_.wvu.FilterData" hidden="1" oldHidden="1">
    <formula>Merged_JOEM!$B$59:$AN$247</formula>
    <oldFormula>Merged_JOEM!$B$59:$AN$247</oldFormula>
  </rdn>
  <rcv guid="{7ECC2B8E-6A82-42F5-8AB0-4A51C54EA5EC}" action="add"/>
</revisions>
</file>

<file path=xl/revisions/revisionLog4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21" sId="2" numFmtId="19">
    <nc r="AE246">
      <v>44014</v>
    </nc>
  </rcc>
  <rcc rId="6422" sId="2" numFmtId="19">
    <nc r="AF246">
      <v>44014</v>
    </nc>
  </rcc>
  <rcc rId="6423" sId="2">
    <nc r="AG246" t="inlineStr">
      <is>
        <t>OK</t>
      </is>
    </nc>
  </rcc>
  <rcc rId="6424" sId="2" numFmtId="14">
    <nc r="AH246">
      <v>1</v>
    </nc>
  </rcc>
  <rcc rId="6425" sId="2" numFmtId="14">
    <nc r="AI246">
      <v>1</v>
    </nc>
  </rcc>
  <rcc rId="6426" sId="2" quotePrefix="1">
    <nc r="AK246" t="inlineStr">
      <is>
        <t>None</t>
      </is>
    </nc>
  </rcc>
  <rcc rId="6427" sId="2" quotePrefix="1">
    <nc r="AL246" t="inlineStr">
      <is>
        <t>Line #26, can't cover MCDC at case (--FTTFTTT--). Because FS_Tcs4Used at the same time can't equal true and false.</t>
      </is>
    </nc>
  </rcc>
</revisions>
</file>

<file path=xl/revisions/revisionLog4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28" sId="2">
    <nc r="X246">
      <f>W246</f>
    </nc>
  </rcc>
</revisions>
</file>

<file path=xl/revisions/revisionLog4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29" sId="2" numFmtId="14">
    <nc r="AJ246">
      <v>0.875</v>
    </nc>
  </rcc>
</revisions>
</file>

<file path=xl/revisions/revisionLog4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30" sId="2">
    <nc r="X167">
      <f>W167</f>
    </nc>
  </rcc>
  <rcc rId="6431" sId="2">
    <nc r="Z167">
      <v>1.5</v>
    </nc>
  </rcc>
  <rcc rId="6432" sId="2">
    <nc r="AA167" t="inlineStr">
      <is>
        <t>Ready for review</t>
      </is>
    </nc>
  </rcc>
  <rcc rId="6433" sId="2" numFmtId="19">
    <nc r="AE167">
      <v>44013</v>
    </nc>
  </rcc>
  <rcc rId="6434" sId="2" numFmtId="19">
    <nc r="AF167">
      <v>44013</v>
    </nc>
  </rcc>
  <rcc rId="6435" sId="2">
    <nc r="AG167" t="inlineStr">
      <is>
        <t>OK</t>
      </is>
    </nc>
  </rcc>
  <rcc rId="6436" sId="2" numFmtId="14">
    <nc r="AH167">
      <v>0.84599999999999997</v>
    </nc>
  </rcc>
  <rcc rId="6437" sId="2" numFmtId="14">
    <nc r="AI167">
      <v>0.84599999999999997</v>
    </nc>
  </rcc>
  <rcc rId="6438" sId="2" odxf="1" dxf="1" quotePrefix="1">
    <nc r="AJ167" t="inlineStr">
      <is>
        <t>-</t>
      </is>
    </nc>
    <odxf/>
    <ndxf/>
  </rcc>
  <rcc rId="6439" sId="2" quotePrefix="1">
    <nc r="AK167" t="inlineStr">
      <is>
        <t>None</t>
      </is>
    </nc>
  </rcc>
  <rcc rId="6440" sId="2" odxf="1" dxf="1" quotePrefix="1">
    <oc r="AL161" t="inlineStr">
      <is>
        <t>-This class don't have MCDC</t>
      </is>
    </oc>
    <nc r="AL161" t="inlineStr">
      <is>
        <t>-This class don't have MCDC
-This class don't have MCDC</t>
      </is>
    </nc>
    <odxf>
      <alignment wrapText="0" readingOrder="0"/>
    </odxf>
    <ndxf>
      <alignment wrapText="1" readingOrder="0"/>
    </ndxf>
  </rcc>
  <rfmt sheetId="2" sqref="AL161">
    <dxf>
      <alignment wrapText="0" readingOrder="0"/>
    </dxf>
  </rfmt>
  <rcc rId="6441" sId="2" odxf="1" dxf="1" quotePrefix="1">
    <nc r="AL167" t="inlineStr">
      <is>
        <t>-Param 1D can't cover full C0/C1
-This class don't have MCDC</t>
      </is>
    </nc>
    <ndxf>
      <alignment wrapText="1" readingOrder="0"/>
    </ndxf>
  </rcc>
  <rfmt sheetId="2" sqref="AL167">
    <dxf>
      <alignment wrapText="0" readingOrder="0"/>
    </dxf>
  </rfmt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4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44" sId="2" odxf="1" dxf="1" quotePrefix="1">
    <nc r="AM167" t="inlineStr">
      <is>
        <t>-</t>
      </is>
    </nc>
    <odxf>
      <alignment horizontal="left" readingOrder="0"/>
    </odxf>
    <ndxf>
      <alignment horizontal="general" readingOrder="0"/>
    </ndxf>
  </rcc>
  <rcc rId="6445" sId="2" odxf="1" dxf="1" quotePrefix="1">
    <nc r="AN167" t="inlineStr">
      <is>
        <t>-</t>
      </is>
    </nc>
    <odxf>
      <alignment horizontal="left" readingOrder="0"/>
    </odxf>
    <ndxf>
      <alignment horizontal="general" readingOrder="0"/>
    </ndxf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48" sId="1">
    <nc r="Z337">
      <v>0.2</v>
    </nc>
  </rcc>
  <rcc rId="6449" sId="1">
    <nc r="AA337" t="inlineStr">
      <is>
        <t>Ready for review</t>
      </is>
    </nc>
  </rcc>
  <rcc rId="6450" sId="1" numFmtId="19">
    <nc r="AE337">
      <v>44014</v>
    </nc>
  </rcc>
  <rcc rId="6451" sId="1" numFmtId="19">
    <nc r="AF337">
      <v>44014</v>
    </nc>
  </rcc>
  <rcc rId="6452" sId="1">
    <nc r="AG337" t="inlineStr">
      <is>
        <t>OK</t>
      </is>
    </nc>
  </rcc>
  <rcc rId="6453" sId="1" numFmtId="14">
    <nc r="AH337">
      <v>1</v>
    </nc>
  </rcc>
  <rcc rId="6454" sId="1" numFmtId="14">
    <nc r="AI337">
      <v>1</v>
    </nc>
  </rcc>
  <rcc rId="6455" sId="1" numFmtId="14">
    <nc r="AJ337">
      <v>1</v>
    </nc>
  </rcc>
  <rcc rId="6456" sId="1">
    <nc r="AK337" t="inlineStr">
      <is>
        <t>None</t>
      </is>
    </nc>
  </rcc>
  <rcv guid="{99BC1C51-34DC-4BF2-906C-1E31B6171D71}" action="delete"/>
  <rdn rId="0" localSheetId="1" customView="1" name="Z_99BC1C51_34DC_4BF2_906C_1E31B6171D71_.wvu.FilterData" hidden="1" oldHidden="1">
    <formula>Merged_COEM!$B$59:$AN$365</formula>
    <oldFormula>Merged_COEM!$B$59:$AN$365</oldFormula>
  </rdn>
  <rdn rId="0" localSheetId="2" customView="1" name="Z_99BC1C51_34DC_4BF2_906C_1E31B6171D71_.wvu.FilterData" hidden="1" oldHidden="1">
    <formula>Merged_JOEM!$B$59:$AN$247</formula>
    <oldFormula>Merged_JOEM!$B$59:$AN$247</oldFormula>
  </rdn>
  <rcv guid="{99BC1C51-34DC-4BF2-906C-1E31B6171D71}" action="add"/>
</revisions>
</file>

<file path=xl/revisions/revisionLog5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59" sId="1">
    <nc r="AA308" t="inlineStr">
      <is>
        <t>Ready for review</t>
      </is>
    </nc>
  </rcc>
  <rcv guid="{89C03E1E-B6A8-49A1-B29C-5DC4FAB2FBC6}" action="delete"/>
  <rdn rId="0" localSheetId="1" customView="1" name="Z_89C03E1E_B6A8_49A1_B29C_5DC4FAB2FBC6_.wvu.FilterData" hidden="1" oldHidden="1">
    <formula>Merged_COEM!$B$59:$AN$365</formula>
    <oldFormula>Merged_COEM!$B$59:$AN$365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5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62" sId="1">
    <nc r="X317">
      <f>W317</f>
    </nc>
  </rcc>
  <rcc rId="6463" sId="1">
    <nc r="Z317">
      <f>Y317</f>
    </nc>
  </rcc>
  <rcc rId="6464" sId="1">
    <nc r="AA317" t="inlineStr">
      <is>
        <t>Ready for review</t>
      </is>
    </nc>
  </rcc>
  <rcc rId="6465" sId="1" numFmtId="19">
    <nc r="AE317">
      <v>44014</v>
    </nc>
  </rcc>
  <rcc rId="6466" sId="1" numFmtId="19">
    <nc r="AF317">
      <v>44014</v>
    </nc>
  </rcc>
  <rcc rId="6467" sId="1">
    <nc r="AG317" t="inlineStr">
      <is>
        <t>OK</t>
      </is>
    </nc>
  </rcc>
  <rcc rId="6468" sId="1" numFmtId="14">
    <nc r="AH317">
      <v>1</v>
    </nc>
  </rcc>
  <rcc rId="6469" sId="1" numFmtId="14">
    <nc r="AI317">
      <v>1</v>
    </nc>
  </rcc>
  <rcc rId="6470" sId="1" numFmtId="14">
    <nc r="AJ317">
      <v>1</v>
    </nc>
  </rcc>
  <rcc rId="6471" sId="1">
    <nc r="AK317" t="inlineStr">
      <is>
        <t>None</t>
      </is>
    </nc>
  </rcc>
  <rcv guid="{C94451EF-7A3E-4D72-B5A4-3D1B193192CC}" action="delete"/>
  <rdn rId="0" localSheetId="1" customView="1" name="Z_C94451EF_7A3E_4D72_B5A4_3D1B193192CC_.wvu.FilterData" hidden="1" oldHidden="1">
    <formula>Merged_COEM!$B$59:$AN$365</formula>
    <oldFormula>Merged_COEM!$B$59:$AN$365</oldFormula>
  </rdn>
  <rdn rId="0" localSheetId="2" customView="1" name="Z_C94451EF_7A3E_4D72_B5A4_3D1B193192CC_.wvu.FilterData" hidden="1" oldHidden="1">
    <formula>Merged_JOEM!$B$59:$AN$274</formula>
    <oldFormula>Merged_JOEM!$B$59:$AN$274</oldFormula>
  </rdn>
  <rcv guid="{C94451EF-7A3E-4D72-B5A4-3D1B193192CC}" action="add"/>
</revisions>
</file>

<file path=xl/revisions/revisionLog5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74" sId="1">
    <nc r="X320">
      <f>W320</f>
    </nc>
  </rcc>
  <rcc rId="6475" sId="1">
    <nc r="X321">
      <f>W321</f>
    </nc>
  </rcc>
  <rcc rId="6476" sId="1">
    <nc r="X322">
      <f>W322</f>
    </nc>
  </rcc>
  <rcc rId="6477" sId="1">
    <nc r="X323">
      <f>W323</f>
    </nc>
  </rcc>
  <rcc rId="6478" sId="1">
    <nc r="Z320">
      <v>1</v>
    </nc>
  </rcc>
  <rcc rId="6479" sId="1">
    <nc r="Z321">
      <v>1</v>
    </nc>
  </rcc>
  <rcc rId="6480" sId="1">
    <nc r="Z322">
      <v>1</v>
    </nc>
  </rcc>
  <rcc rId="6481" sId="1">
    <nc r="Z323">
      <v>1</v>
    </nc>
  </rcc>
  <rcc rId="6482" sId="1">
    <nc r="AA320" t="inlineStr">
      <is>
        <t>Ready for review</t>
      </is>
    </nc>
  </rcc>
  <rcc rId="6483" sId="1">
    <nc r="AA321" t="inlineStr">
      <is>
        <t>Ready for review</t>
      </is>
    </nc>
  </rcc>
  <rcc rId="6484" sId="1">
    <nc r="AA322" t="inlineStr">
      <is>
        <t>Ready for review</t>
      </is>
    </nc>
  </rcc>
  <rcc rId="6485" sId="1">
    <nc r="AA323" t="inlineStr">
      <is>
        <t>Ready for review</t>
      </is>
    </nc>
  </rcc>
  <rcc rId="6486" sId="1" numFmtId="19">
    <nc r="AE320">
      <v>44014</v>
    </nc>
  </rcc>
  <rcc rId="6487" sId="1" numFmtId="19">
    <nc r="AF320">
      <v>44014</v>
    </nc>
  </rcc>
  <rcc rId="6488" sId="1">
    <nc r="AG320" t="inlineStr">
      <is>
        <t>OK</t>
      </is>
    </nc>
  </rcc>
  <rcc rId="6489" sId="1" numFmtId="14">
    <nc r="AH320">
      <v>1</v>
    </nc>
  </rcc>
  <rcc rId="6490" sId="1" numFmtId="14">
    <nc r="AI320">
      <v>1</v>
    </nc>
  </rcc>
  <rcc rId="6491" sId="1" numFmtId="14">
    <nc r="AJ320">
      <v>1</v>
    </nc>
  </rcc>
  <rcc rId="6492" sId="1">
    <nc r="AK320" t="inlineStr">
      <is>
        <t>None</t>
      </is>
    </nc>
  </rcc>
  <rcc rId="6493" sId="1">
    <nc r="AG321" t="inlineStr">
      <is>
        <t>OK</t>
      </is>
    </nc>
  </rcc>
  <rcc rId="6494" sId="1" numFmtId="14">
    <nc r="AH321">
      <v>1</v>
    </nc>
  </rcc>
  <rcc rId="6495" sId="1" numFmtId="14">
    <nc r="AI321">
      <v>1</v>
    </nc>
  </rcc>
  <rcc rId="6496" sId="1" numFmtId="14">
    <nc r="AJ321">
      <v>1</v>
    </nc>
  </rcc>
  <rcc rId="6497" sId="1">
    <nc r="AK321" t="inlineStr">
      <is>
        <t>None</t>
      </is>
    </nc>
  </rcc>
  <rcc rId="6498" sId="1">
    <nc r="AG322" t="inlineStr">
      <is>
        <t>OK</t>
      </is>
    </nc>
  </rcc>
  <rcc rId="6499" sId="1" numFmtId="14">
    <nc r="AH322">
      <v>1</v>
    </nc>
  </rcc>
  <rcc rId="6500" sId="1" numFmtId="14">
    <nc r="AI322">
      <v>1</v>
    </nc>
  </rcc>
  <rcc rId="6501" sId="1" numFmtId="14">
    <nc r="AJ322">
      <v>1</v>
    </nc>
  </rcc>
  <rcc rId="6502" sId="1">
    <nc r="AK322" t="inlineStr">
      <is>
        <t>None</t>
      </is>
    </nc>
  </rcc>
  <rcc rId="6503" sId="1">
    <nc r="AG323" t="inlineStr">
      <is>
        <t>OK</t>
      </is>
    </nc>
  </rcc>
  <rcc rId="6504" sId="1" numFmtId="14">
    <nc r="AH323">
      <v>1</v>
    </nc>
  </rcc>
  <rcc rId="6505" sId="1" numFmtId="14">
    <nc r="AI323">
      <v>1</v>
    </nc>
  </rcc>
  <rcc rId="6506" sId="1" numFmtId="14">
    <nc r="AJ323">
      <v>1</v>
    </nc>
  </rcc>
  <rcc rId="6507" sId="1">
    <nc r="AK323" t="inlineStr">
      <is>
        <t>None</t>
      </is>
    </nc>
  </rcc>
  <rcc rId="6508" sId="1" numFmtId="19">
    <nc r="AE321">
      <v>44014</v>
    </nc>
  </rcc>
  <rcc rId="6509" sId="1" numFmtId="19">
    <nc r="AF321">
      <v>44014</v>
    </nc>
  </rcc>
  <rcc rId="6510" sId="1" numFmtId="19">
    <nc r="AE322">
      <v>44014</v>
    </nc>
  </rcc>
  <rcc rId="6511" sId="1" numFmtId="19">
    <nc r="AF322">
      <v>44014</v>
    </nc>
  </rcc>
  <rcc rId="6512" sId="1" numFmtId="19">
    <nc r="AE323">
      <v>44014</v>
    </nc>
  </rcc>
  <rcc rId="6513" sId="1" numFmtId="19">
    <nc r="AF323">
      <v>44014</v>
    </nc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5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16" sId="1" numFmtId="14">
    <oc r="AJ323">
      <v>1</v>
    </oc>
    <nc r="AJ323">
      <v>0.7</v>
    </nc>
  </rcc>
  <rcc rId="6517" sId="1">
    <oc r="AG323" t="inlineStr">
      <is>
        <t>OK</t>
      </is>
    </oc>
    <nc r="AG323" t="inlineStr">
      <is>
        <t>NG</t>
      </is>
    </nc>
  </rcc>
  <rcc rId="6518" sId="1" odxf="1" dxf="1" quotePrefix="1">
    <oc r="AL323" t="inlineStr">
      <is>
        <t>-</t>
      </is>
    </oc>
    <nc r="AL323" t="inlineStr">
      <is>
        <t>[No1] Line 136, 207, 222, 278, 298: if((1) &amp;&amp; ... &amp;&amp; condition)
Detail: Can not false MCDC for logic “(1)”</t>
      </is>
    </nc>
    <odxf>
      <alignment wrapText="0" readingOrder="0"/>
    </odxf>
    <ndxf>
      <alignment wrapText="1" readingOrder="0"/>
    </ndxf>
  </rcc>
  <rfmt sheetId="1" sqref="AL323">
    <dxf>
      <alignment wrapText="0" readingOrder="0"/>
    </dxf>
  </rfmt>
  <rcc rId="6519" sId="1" quotePrefix="1">
    <oc r="AN323" t="inlineStr">
      <is>
        <t>-</t>
      </is>
    </oc>
    <nc r="AN323" t="inlineStr">
      <is>
        <t>Waiting owner</t>
      </is>
    </nc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5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22" sId="1">
    <oc r="AA323" t="inlineStr">
      <is>
        <t>Ready for review</t>
      </is>
    </oc>
    <nc r="AA323" t="inlineStr">
      <is>
        <t>Pending for OPL</t>
      </is>
    </nc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5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25" sId="1">
    <oc r="AA323" t="inlineStr">
      <is>
        <t>Pending for OPL</t>
      </is>
    </oc>
    <nc r="AA323" t="inlineStr">
      <is>
        <t>Ready for review</t>
      </is>
    </nc>
  </rcc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5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5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30" sId="1">
    <nc r="X313">
      <f>W313</f>
    </nc>
  </rcc>
  <rcc rId="6531" sId="1">
    <nc r="Z313">
      <v>4</v>
    </nc>
  </rcc>
  <rcc rId="6532" sId="1">
    <nc r="AA313" t="inlineStr">
      <is>
        <t>Ready for review</t>
      </is>
    </nc>
  </rcc>
  <rcc rId="6533" sId="1" numFmtId="19">
    <nc r="AE313">
      <v>44014</v>
    </nc>
  </rcc>
  <rcc rId="6534" sId="1" numFmtId="19">
    <nc r="AF313">
      <v>44014</v>
    </nc>
  </rcc>
  <rcc rId="6535" sId="1">
    <nc r="AG313" t="inlineStr">
      <is>
        <t>NG</t>
      </is>
    </nc>
  </rcc>
  <rcc rId="6536" sId="1" numFmtId="14">
    <nc r="AH313">
      <v>1</v>
    </nc>
  </rcc>
  <rcc rId="6537" sId="1" numFmtId="14">
    <nc r="AI313">
      <v>0.97</v>
    </nc>
  </rcc>
  <rcc rId="6538" sId="1" numFmtId="14">
    <nc r="AJ313">
      <v>1</v>
    </nc>
  </rcc>
  <rcc rId="6539" sId="1">
    <nc r="AK313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Merged_COEM!$A$59:$AN$365</formula>
    <oldFormula>Merged_COEM!$A$59:$AN$365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5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5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5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46" sId="2">
    <nc r="X247">
      <f>W247</f>
    </nc>
  </rcc>
  <rcc rId="6547" sId="2">
    <nc r="AA246" t="inlineStr">
      <is>
        <t>Ready for review</t>
      </is>
    </nc>
  </rcc>
  <rcc rId="6548" sId="2">
    <nc r="AA247" t="inlineStr">
      <is>
        <t>Ready for review</t>
      </is>
    </nc>
  </rcc>
  <rcc rId="6549" sId="2" numFmtId="19">
    <nc r="AE247">
      <v>44014</v>
    </nc>
  </rcc>
  <rcc rId="6550" sId="2" numFmtId="19">
    <nc r="AF247">
      <v>44014</v>
    </nc>
  </rcc>
  <rcc rId="6551" sId="2">
    <nc r="AG247" t="inlineStr">
      <is>
        <t>OK</t>
      </is>
    </nc>
  </rcc>
  <rcv guid="{A2E8CE38-D15E-4374-89B2-69D9421C4465}" action="delete"/>
  <rdn rId="0" localSheetId="1" customView="1" name="Z_A2E8CE38_D15E_4374_89B2_69D9421C4465_.wvu.FilterData" hidden="1" oldHidden="1">
    <formula>Merged_COEM!$B$59:$AN$365</formula>
    <oldFormula>Merged_COEM!$B$59:$AN$365</oldFormula>
  </rdn>
  <rdn rId="0" localSheetId="2" customView="1" name="Z_A2E8CE38_D15E_4374_89B2_69D9421C4465_.wvu.FilterData" hidden="1" oldHidden="1">
    <formula>Merged_JOEM!$B$59:$AN$274</formula>
    <oldFormula>Merged_JOEM!$B$59:$AN$274</oldFormula>
  </rdn>
  <rcv guid="{A2E8CE38-D15E-4374-89B2-69D9421C4465}" action="add"/>
</revisions>
</file>

<file path=xl/revisions/revisionLog5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54" sId="2">
    <nc r="X168">
      <f>W168</f>
    </nc>
  </rcc>
  <rcc rId="6555" sId="2">
    <nc r="Z168">
      <v>1.5</v>
    </nc>
  </rcc>
  <rcc rId="6556" sId="2">
    <nc r="AA168" t="inlineStr">
      <is>
        <t>Ready for review</t>
      </is>
    </nc>
  </rcc>
  <rcc rId="6557" sId="2" numFmtId="19">
    <nc r="AE168">
      <v>44013</v>
    </nc>
  </rcc>
  <rcc rId="6558" sId="2" numFmtId="19">
    <nc r="AF168">
      <v>44013</v>
    </nc>
  </rcc>
  <rcc rId="6559" sId="2">
    <nc r="AG168" t="inlineStr">
      <is>
        <t>OK</t>
      </is>
    </nc>
  </rcc>
  <rcc rId="6560" sId="2" numFmtId="14">
    <nc r="AH168">
      <v>1</v>
    </nc>
  </rcc>
  <rcc rId="6561" sId="2" numFmtId="14">
    <nc r="AI168">
      <v>1</v>
    </nc>
  </rcc>
  <rcc rId="6562" sId="2" numFmtId="14">
    <nc r="AJ168">
      <v>1</v>
    </nc>
  </rcc>
  <rcc rId="6563" sId="2" quotePrefix="1">
    <nc r="AK168" t="inlineStr">
      <is>
        <t>None</t>
      </is>
    </nc>
  </rcc>
  <rcc rId="6564" sId="2" quotePrefix="1">
    <nc r="AL168" t="inlineStr">
      <is>
        <t>-</t>
      </is>
    </nc>
  </rcc>
  <rcc rId="6565" sId="2" odxf="1" dxf="1" quotePrefix="1">
    <nc r="AM168" t="inlineStr">
      <is>
        <t>-</t>
      </is>
    </nc>
    <odxf>
      <alignment horizontal="left" readingOrder="0"/>
    </odxf>
    <ndxf>
      <alignment horizontal="general" readingOrder="0"/>
    </ndxf>
  </rcc>
  <rcc rId="6566" sId="2" odxf="1" dxf="1" quotePrefix="1">
    <nc r="AN168" t="inlineStr">
      <is>
        <t>-</t>
      </is>
    </nc>
    <odxf>
      <alignment horizontal="left" readingOrder="0"/>
    </odxf>
    <ndxf>
      <alignment horizontal="general" readingOrder="0"/>
    </ndxf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69" sId="2" numFmtId="14">
    <nc r="AH247">
      <v>1</v>
    </nc>
  </rcc>
  <rcc rId="6570" sId="2" numFmtId="14">
    <nc r="AI247">
      <v>1</v>
    </nc>
  </rcc>
  <rcc rId="6571" sId="2" numFmtId="14">
    <nc r="AJ247">
      <v>0.85699999999999998</v>
    </nc>
  </rcc>
  <rcc rId="6572" sId="2" quotePrefix="1">
    <nc r="AK247" t="inlineStr">
      <is>
        <t>None</t>
      </is>
    </nc>
  </rcc>
  <rcc rId="6573" sId="2" quotePrefix="1">
    <nc r="AL247" t="inlineStr">
      <is>
        <t>Line #35, can't set LOC_DIA_isAncestorValid to FALSE because DIA_StatusSasASW.isAncestorInvalid() function will be get 6th element of DiaStatusSas variable (DiaStatusSas = 1 000 000) and this variable will be out of range.</t>
      </is>
    </nc>
  </rcc>
  <rcv guid="{A2E8CE38-D15E-4374-89B2-69D9421C4465}" action="delete"/>
  <rdn rId="0" localSheetId="1" customView="1" name="Z_A2E8CE38_D15E_4374_89B2_69D9421C4465_.wvu.FilterData" hidden="1" oldHidden="1">
    <formula>Merged_COEM!$B$59:$AN$365</formula>
    <oldFormula>Merged_COEM!$B$59:$AN$365</oldFormula>
  </rdn>
  <rdn rId="0" localSheetId="2" customView="1" name="Z_A2E8CE38_D15E_4374_89B2_69D9421C4465_.wvu.FilterData" hidden="1" oldHidden="1">
    <formula>Merged_JOEM!$B$59:$AN$274</formula>
    <oldFormula>Merged_JOEM!$B$59:$AN$274</oldFormula>
  </rdn>
  <rcv guid="{A2E8CE38-D15E-4374-89B2-69D9421C4465}" action="add"/>
</revisions>
</file>

<file path=xl/revisions/revisionLog5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Merged_JOEM!$B$59:$AN$247</formula>
    <oldFormula>Merged_JOEM!$B$59:$AN$274</oldFormula>
  </rdn>
  <rcv guid="{970EE037-F5E5-47AF-896A-0F6222879EBC}" action="add"/>
</revisions>
</file>

<file path=xl/revisions/revisionLog5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CC2B8E-6A82-42F5-8AB0-4A51C54EA5EC}" action="delete"/>
  <rdn rId="0" localSheetId="1" customView="1" name="Z_7ECC2B8E_6A82_42F5_8AB0_4A51C54EA5EC_.wvu.FilterData" hidden="1" oldHidden="1">
    <formula>Merged_COEM!$B$59:$AN$365</formula>
    <oldFormula>Merged_COEM!$B$59:$AN$365</oldFormula>
  </rdn>
  <rdn rId="0" localSheetId="2" customView="1" name="Z_7ECC2B8E_6A82_42F5_8AB0_4A51C54EA5EC_.wvu.FilterData" hidden="1" oldHidden="1">
    <formula>Merged_JOEM!$B$59:$AN$247</formula>
    <oldFormula>Merged_JOEM!$B$59:$AN$247</oldFormula>
  </rdn>
  <rcv guid="{7ECC2B8E-6A82-42F5-8AB0-4A51C54EA5EC}" action="add"/>
</revisions>
</file>

<file path=xl/revisions/revisionLog5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80" sId="2" numFmtId="19">
    <nc r="AE226">
      <v>44014</v>
    </nc>
  </rcc>
  <rcc rId="6581" sId="2" numFmtId="19">
    <nc r="AF226">
      <v>44014</v>
    </nc>
  </rcc>
  <rcc rId="6582" sId="2">
    <nc r="AG226" t="inlineStr">
      <is>
        <t>OK</t>
      </is>
    </nc>
  </rcc>
  <rcc rId="6583" sId="2" numFmtId="14">
    <nc r="AH226">
      <v>1</v>
    </nc>
  </rcc>
  <rcc rId="6584" sId="2" numFmtId="14">
    <nc r="AI226">
      <v>1</v>
    </nc>
  </rcc>
  <rcc rId="6585" sId="2">
    <nc r="AA226" t="inlineStr">
      <is>
        <t>Ready for review</t>
      </is>
    </nc>
  </rcc>
  <rcc rId="6586" sId="2">
    <nc r="X226">
      <f>W226</f>
    </nc>
  </rcc>
  <rcv guid="{A2E8CE38-D15E-4374-89B2-69D9421C4465}" action="delete"/>
  <rdn rId="0" localSheetId="1" customView="1" name="Z_A2E8CE38_D15E_4374_89B2_69D9421C4465_.wvu.FilterData" hidden="1" oldHidden="1">
    <formula>Merged_COEM!$B$59:$AN$365</formula>
    <oldFormula>Merged_COEM!$B$59:$AN$365</oldFormula>
  </rdn>
  <rdn rId="0" localSheetId="2" customView="1" name="Z_A2E8CE38_D15E_4374_89B2_69D9421C4465_.wvu.FilterData" hidden="1" oldHidden="1">
    <formula>Merged_JOEM!$B$59:$AN$274</formula>
    <oldFormula>Merged_JOEM!$B$59:$AN$274</oldFormula>
  </rdn>
  <rcv guid="{A2E8CE38-D15E-4374-89B2-69D9421C4465}" action="add"/>
</revisions>
</file>

<file path=xl/revisions/revisionLog5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CC2B8E-6A82-42F5-8AB0-4A51C54EA5EC}" action="delete"/>
  <rdn rId="0" localSheetId="1" customView="1" name="Z_7ECC2B8E_6A82_42F5_8AB0_4A51C54EA5EC_.wvu.FilterData" hidden="1" oldHidden="1">
    <formula>Merged_COEM!$B$59:$AN$365</formula>
    <oldFormula>Merged_COEM!$B$59:$AN$365</oldFormula>
  </rdn>
  <rdn rId="0" localSheetId="2" customView="1" name="Z_7ECC2B8E_6A82_42F5_8AB0_4A51C54EA5EC_.wvu.FilterData" hidden="1" oldHidden="1">
    <formula>Merged_JOEM!$B$59:$AN$247</formula>
    <oldFormula>Merged_JOEM!$B$59:$AN$247</oldFormula>
  </rdn>
  <rcv guid="{7ECC2B8E-6A82-42F5-8AB0-4A51C54EA5EC}" action="add"/>
</revisions>
</file>

<file path=xl/revisions/revisionLog5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91" sId="1">
    <oc r="W314">
      <f>V314</f>
    </oc>
    <nc r="W314">
      <v>379</v>
    </nc>
  </rcc>
  <rfmt sheetId="1" sqref="W314">
    <dxf>
      <fill>
        <patternFill patternType="solid">
          <bgColor rgb="FFFF0000"/>
        </patternFill>
      </fill>
    </dxf>
  </rfmt>
  <rcc rId="6592" sId="1">
    <oc r="W315">
      <f>V315</f>
    </oc>
    <nc r="W315">
      <v>404</v>
    </nc>
  </rcc>
  <rcc rId="6593" sId="1">
    <oc r="W316">
      <f>V316</f>
    </oc>
    <nc r="W316">
      <v>203</v>
    </nc>
  </rcc>
  <rfmt sheetId="1" sqref="W315:W316">
    <dxf>
      <fill>
        <patternFill patternType="solid">
          <bgColor rgb="FFFF0000"/>
        </patternFill>
      </fill>
    </dxf>
  </rfmt>
  <rcv guid="{4E06BDBF-2CED-473B-850B-2A6C7311FF41}" action="delete"/>
  <rdn rId="0" localSheetId="1" customView="1" name="Z_4E06BDBF_2CED_473B_850B_2A6C7311FF41_.wvu.FilterData" hidden="1" oldHidden="1">
    <formula>Merged_COEM!$A$59:$AN$365</formula>
    <oldFormula>Merged_COEM!$A$59:$AN$365</oldFormula>
  </rdn>
  <rdn rId="0" localSheetId="2" customView="1" name="Z_4E06BDBF_2CED_473B_850B_2A6C7311FF41_.wvu.FilterData" hidden="1" oldHidden="1">
    <formula>Merged_JOEM!$B$59:$AN$247</formula>
    <oldFormula>Merged_JOEM!$B$59:$AN$247</oldFormula>
  </rdn>
  <rcv guid="{4E06BDBF-2CED-473B-850B-2A6C7311FF41}" action="add"/>
</revisions>
</file>

<file path=xl/revisions/revisionLog5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96" sId="1">
    <nc r="X314">
      <f>W314</f>
    </nc>
  </rcc>
  <rcc rId="6597" sId="1">
    <nc r="Z314">
      <f>Y314</f>
    </nc>
  </rcc>
  <rcc rId="6598" sId="1">
    <nc r="AA314" t="inlineStr">
      <is>
        <t>Ready for review</t>
      </is>
    </nc>
  </rcc>
  <rcc rId="6599" sId="1" numFmtId="19">
    <nc r="AE314">
      <v>44014</v>
    </nc>
  </rcc>
  <rcc rId="6600" sId="1" numFmtId="19">
    <nc r="AF314">
      <v>44014</v>
    </nc>
  </rcc>
  <rcc rId="6601" sId="1">
    <nc r="AG314" t="inlineStr">
      <is>
        <t>NG</t>
      </is>
    </nc>
  </rcc>
  <rcc rId="6602" sId="1" numFmtId="14">
    <nc r="AH314">
      <v>0.99</v>
    </nc>
  </rcc>
  <rcc rId="6603" sId="1" numFmtId="14">
    <nc r="AI314">
      <v>0.99</v>
    </nc>
  </rcc>
  <rcc rId="6604" sId="1" numFmtId="14">
    <nc r="AJ314">
      <v>0.5</v>
    </nc>
  </rcc>
  <rcc rId="6605" sId="1">
    <nc r="AK314" t="inlineStr">
      <is>
        <t>OPL</t>
      </is>
    </nc>
  </rcc>
  <rcv guid="{4E06BDBF-2CED-473B-850B-2A6C7311FF41}" action="delete"/>
  <rdn rId="0" localSheetId="1" customView="1" name="Z_4E06BDBF_2CED_473B_850B_2A6C7311FF41_.wvu.FilterData" hidden="1" oldHidden="1">
    <formula>Merged_COEM!$A$59:$AN$365</formula>
    <oldFormula>Merged_COEM!$A$59:$AN$365</oldFormula>
  </rdn>
  <rdn rId="0" localSheetId="2" customView="1" name="Z_4E06BDBF_2CED_473B_850B_2A6C7311FF41_.wvu.FilterData" hidden="1" oldHidden="1">
    <formula>Merged_JOEM!$B$59:$AN$247</formula>
    <oldFormula>Merged_JOEM!$B$59:$AN$247</oldFormula>
  </rdn>
  <rcv guid="{4E06BDBF-2CED-473B-850B-2A6C7311FF41}" action="add"/>
</revisions>
</file>

<file path=xl/revisions/revisionLog5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10" sId="2">
    <nc r="X221">
      <v>35.1</v>
    </nc>
  </rcc>
  <rcc rId="6611" sId="2">
    <nc r="Z221">
      <v>3</v>
    </nc>
  </rcc>
  <rcv guid="{3B3E6719-EACB-4D2C-89C1-05FFAB6020FD}" action="delete"/>
  <rdn rId="0" localSheetId="1" customView="1" name="Z_3B3E6719_EACB_4D2C_89C1_05FFAB6020FD_.wvu.FilterData" hidden="1" oldHidden="1">
    <formula>Merged_COEM!$B$59:$AN$365</formula>
    <oldFormula>Merged_COEM!$B$59:$AN$365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5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14" sId="2">
    <oc r="Z221">
      <v>3</v>
    </oc>
    <nc r="Z221">
      <v>2</v>
    </nc>
  </rcc>
</revisions>
</file>

<file path=xl/revisions/revisionLog5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15" sId="2">
    <nc r="AA221" t="inlineStr">
      <is>
        <t>Ready for review</t>
      </is>
    </nc>
  </rcc>
  <rcc rId="6616" sId="2" numFmtId="19">
    <nc r="AE221">
      <v>44014</v>
    </nc>
  </rcc>
  <rcc rId="6617" sId="2" numFmtId="19">
    <nc r="AF221">
      <v>44014</v>
    </nc>
  </rcc>
  <rcc rId="6618" sId="2">
    <nc r="AG221" t="inlineStr">
      <is>
        <t>OK</t>
      </is>
    </nc>
  </rcc>
  <rcc rId="6619" sId="2" numFmtId="14">
    <nc r="AH221">
      <v>0.95799999999999996</v>
    </nc>
  </rcc>
  <rcc rId="6620" sId="2" numFmtId="14">
    <nc r="AI221">
      <v>0.96399999999999997</v>
    </nc>
  </rcc>
  <rcc rId="6621" sId="2" numFmtId="14">
    <nc r="AJ221">
      <v>1</v>
    </nc>
  </rcc>
  <rcc rId="6622" sId="2" quotePrefix="1">
    <nc r="AK221" t="inlineStr">
      <is>
        <t>None</t>
      </is>
    </nc>
  </rcc>
  <rcv guid="{3B3E6719-EACB-4D2C-89C1-05FFAB6020FD}" action="delete"/>
  <rdn rId="0" localSheetId="1" customView="1" name="Z_3B3E6719_EACB_4D2C_89C1_05FFAB6020FD_.wvu.FilterData" hidden="1" oldHidden="1">
    <formula>Merged_COEM!$B$59:$AN$365</formula>
    <oldFormula>Merged_COEM!$B$59:$AN$365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5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25" sId="2" quotePrefix="1">
    <nc r="AL222" t="inlineStr">
      <is>
        <t xml:space="preserve">Line #12, can't cover </t>
      </is>
    </nc>
  </rcc>
</revisions>
</file>

<file path=xl/revisions/revisionLog5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26" sId="2" quotePrefix="1">
    <oc r="AL222" t="inlineStr">
      <is>
        <t xml:space="preserve">Line #12, can't cover </t>
      </is>
    </oc>
    <nc r="AL222" t="inlineStr">
      <is>
        <t xml:space="preserve">Line #12, can't cover full MCDC because when TCSPlus_DelayCounter = C_TCSPlus_DmgCounter_Tempo_Count_Ph1 =&gt; condition at line #10 FALSE </t>
      </is>
    </nc>
  </rcc>
</revisions>
</file>

<file path=xl/revisions/revisionLog5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27" sId="2" quotePrefix="1">
    <oc r="AL222" t="inlineStr">
      <is>
        <t xml:space="preserve">Line #12, can't cover full MCDC because when TCSPlus_DelayCounter = C_TCSPlus_DmgCounter_Tempo_Count_Ph1 =&gt; condition at line #10 FALSE </t>
      </is>
    </oc>
    <nc r="AL222" t="inlineStr">
      <is>
        <t>Line #12, can't cover full MCDC because when TCSPlus_DelayCounter = C_TCSPlus_DmgCounter_Tempo_Count_Ph1 =&gt; condition at line #10 FALSE =&gt; line #12 can't be reached.</t>
      </is>
    </nc>
  </rcc>
</revisions>
</file>

<file path=xl/revisions/revisionLog5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28" sId="2" quotePrefix="1">
    <oc r="AL222" t="inlineStr">
      <is>
        <t>Line #12, can't cover full MCDC because when TCSPlus_DelayCounter = C_TCSPlus_DmgCounter_Tempo_Count_Ph1 =&gt; condition at line #10 FALSE =&gt; line #12 can't be reached.</t>
      </is>
    </oc>
    <nc r="AL222" t="inlineStr">
      <is>
        <t>Line #12, can't cover full MCDC case FALSE because when TCSPlus_DelayCounter = C_TCSPlus_DmgCounter_Tempo_Count_Ph1 =&gt; condition at line #10 FALSE =&gt; line #12 can't be reached.</t>
      </is>
    </nc>
  </rcc>
</revisions>
</file>

<file path=xl/revisions/revisionLog5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6629" sheetId="2" source="AL222" destination="AL221" sourceSheetId="2">
    <rfmt sheetId="2" sqref="AL22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m>
  <rcv guid="{3B3E6719-EACB-4D2C-89C1-05FFAB6020FD}" action="delete"/>
  <rdn rId="0" localSheetId="1" customView="1" name="Z_3B3E6719_EACB_4D2C_89C1_05FFAB6020FD_.wvu.FilterData" hidden="1" oldHidden="1">
    <formula>Merged_COEM!$B$59:$AN$365</formula>
    <oldFormula>Merged_COEM!$B$59:$AN$365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5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Merged_COEM!$B$59:$AN$365</formula>
    <oldFormula>Merged_COEM!$B$59:$AN$365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5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34" sId="1">
    <oc r="AK313" t="inlineStr">
      <is>
        <t>None</t>
      </is>
    </oc>
    <nc r="AK313" t="inlineStr">
      <is>
        <t>OPL</t>
      </is>
    </nc>
  </rcc>
  <rcv guid="{60D2C030-4E31-4E07-8E1C-44D2EE84B177}" action="delete"/>
  <rdn rId="0" localSheetId="1" customView="1" name="Z_60D2C030_4E31_4E07_8E1C_44D2EE84B177_.wvu.FilterData" hidden="1" oldHidden="1">
    <formula>Merged_COEM!$A$59:$AN$365</formula>
    <oldFormula>Merged_COEM!$A$59:$AN$365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5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37" sId="1" quotePrefix="1">
    <oc r="AL313" t="inlineStr">
      <is>
        <t>-</t>
      </is>
    </oc>
    <nc r="AL313" t="inlineStr">
      <is>
        <t>-Can't cover for NRC_u8 diff 0 because this param is set 0 in above line</t>
      </is>
    </nc>
  </rcc>
</revisions>
</file>

<file path=xl/revisions/revisionLog5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38" sId="2">
    <nc r="X169">
      <f>W169</f>
    </nc>
  </rcc>
  <rcc rId="6639" sId="2">
    <nc r="Z169">
      <v>1.5</v>
    </nc>
  </rcc>
  <rcc rId="6640" sId="2">
    <nc r="AA169" t="inlineStr">
      <is>
        <t>Ready for review</t>
      </is>
    </nc>
  </rcc>
  <rcc rId="6641" sId="2" numFmtId="19">
    <nc r="AE169">
      <v>44013</v>
    </nc>
  </rcc>
  <rcc rId="6642" sId="2" numFmtId="19">
    <nc r="AF169">
      <v>44013</v>
    </nc>
  </rcc>
  <rcc rId="6643" sId="2">
    <nc r="AG169" t="inlineStr">
      <is>
        <t>OK</t>
      </is>
    </nc>
  </rcc>
  <rcc rId="6644" sId="2" numFmtId="14">
    <nc r="AH169">
      <v>1</v>
    </nc>
  </rcc>
  <rcc rId="6645" sId="2" numFmtId="14">
    <nc r="AI169">
      <v>1</v>
    </nc>
  </rcc>
  <rcc rId="6646" sId="2" numFmtId="14">
    <nc r="AJ169">
      <v>1</v>
    </nc>
  </rcc>
  <rcc rId="6647" sId="2" quotePrefix="1">
    <nc r="AK169" t="inlineStr">
      <is>
        <t>None</t>
      </is>
    </nc>
  </rcc>
  <rcc rId="6648" sId="2" quotePrefix="1">
    <nc r="AL169" t="inlineStr">
      <is>
        <t>-</t>
      </is>
    </nc>
  </rcc>
  <rcc rId="6649" sId="2" odxf="1" dxf="1" quotePrefix="1">
    <nc r="AM169" t="inlineStr">
      <is>
        <t>-</t>
      </is>
    </nc>
    <odxf>
      <alignment horizontal="left" readingOrder="0"/>
    </odxf>
    <ndxf>
      <alignment horizontal="general" readingOrder="0"/>
    </ndxf>
  </rcc>
  <rcc rId="6650" sId="2" odxf="1" dxf="1" quotePrefix="1">
    <nc r="AN169" t="inlineStr">
      <is>
        <t>-</t>
      </is>
    </nc>
    <odxf>
      <alignment horizontal="left" readingOrder="0"/>
    </odxf>
    <ndxf>
      <alignment horizontal="general" readingOrder="0"/>
    </ndxf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53" sId="2" numFmtId="14">
    <nc r="AJ226">
      <v>1</v>
    </nc>
  </rcc>
  <rcc rId="6654" sId="2" quotePrefix="1">
    <nc r="AK226" t="inlineStr">
      <is>
        <t>None</t>
      </is>
    </nc>
  </rcc>
  <rcv guid="{A2E8CE38-D15E-4374-89B2-69D9421C4465}" action="delete"/>
  <rdn rId="0" localSheetId="1" customView="1" name="Z_A2E8CE38_D15E_4374_89B2_69D9421C4465_.wvu.FilterData" hidden="1" oldHidden="1">
    <formula>Merged_COEM!$B$59:$AN$365</formula>
    <oldFormula>Merged_COEM!$B$59:$AN$365</oldFormula>
  </rdn>
  <rdn rId="0" localSheetId="2" customView="1" name="Z_A2E8CE38_D15E_4374_89B2_69D9421C4465_.wvu.FilterData" hidden="1" oldHidden="1">
    <formula>Merged_JOEM!$B$59:$AN$274</formula>
    <oldFormula>Merged_JOEM!$B$59:$AN$274</oldFormula>
  </rdn>
  <rcv guid="{A2E8CE38-D15E-4374-89B2-69D9421C4465}" action="add"/>
</revisions>
</file>

<file path=xl/revisions/revisionLog5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57" sId="2">
    <oc r="AL247" t="inlineStr">
      <is>
        <t>Line #35, can't set LOC_DIA_isAncestorValid to FALSE because DIA_StatusSasASW.isAncestorInvalid() function will be get 6th element of DiaStatusSas variable (DiaStatusSas = 1 000 000) and this variable will be out of range.</t>
      </is>
    </oc>
    <nc r="AL247"/>
  </rcc>
  <rcc rId="6658" sId="2" numFmtId="14">
    <oc r="AJ247">
      <v>0.85699999999999998</v>
    </oc>
    <nc r="AJ247">
      <v>1</v>
    </nc>
  </rcc>
</revisions>
</file>

<file path=xl/revisions/revisionLog5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59" sId="1" xfDxf="1" dxf="1">
    <nc r="E344" t="inlineStr">
      <is>
        <t>Adapt_221622_DFSK_F527_wo_DA_Carbon_ESP9.3CP_BL06_SP01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60" sId="1" xfDxf="1" dxf="1">
    <nc r="E345" t="inlineStr">
      <is>
        <t>Adapt_221622_DFSK_F527_wo_DA_Carbon_ESP9.3CP_BL06_SP01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61" sId="1" xfDxf="1" dxf="1">
    <nc r="E346" t="inlineStr">
      <is>
        <t>Adapt_221622_DFSK_F527_wo_DA_Carbon_ESP9.3CP_BL06_SP01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62" sId="1" xfDxf="1" dxf="1">
    <nc r="E347" t="inlineStr">
      <is>
        <t>Adapt_221622_DFSK_F527_wo_DA_Carbon_ESP9.3CP_BL06_SP01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63" sId="1" xfDxf="1" dxf="1">
    <nc r="E348" t="inlineStr">
      <is>
        <t>Adapt_221622_DFSK_F527_wo_DA_Carbon_ESP9.3CP_BL06_SP01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64" sId="1" xfDxf="1" dxf="1">
    <nc r="E349" t="inlineStr">
      <is>
        <t>Adapt_221622_DFSK_F527_wo_DA_Carbon_ESP9.3CP_BL06_SP01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65" sId="1" xfDxf="1" dxf="1">
    <nc r="E350" t="inlineStr">
      <is>
        <t>Adapt_221622_DFSK_F527_wo_DA_Carbon_ESP9.3CP_BL06_SP01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66" sId="1" xfDxf="1" dxf="1">
    <nc r="E351" t="inlineStr">
      <is>
        <t>Adapt_221622_DFSK_F527_wo_DA_Carbon_ESP9.3CP_BL06_SP01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67" sId="1" xfDxf="1" dxf="1">
    <nc r="E352" t="inlineStr">
      <is>
        <t>Adapt_221622_DFSK_F527_wo_DA_Carbon_ESP9.3CP_BL06_SP01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68" sId="1" xfDxf="1" dxf="1">
    <nc r="E353" t="inlineStr">
      <is>
        <t>Adapt_221622_DFSK_F527_wo_DA_Carbon_ESP9.3CP_BL06_SP01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69" sId="1" xfDxf="1" dxf="1">
    <nc r="E354" t="inlineStr">
      <is>
        <t>Adapt_221622_DFSK_F527_wo_DA_Carbon_ESP9.3CP_BL06_SP01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70" sId="1" xfDxf="1" dxf="1">
    <nc r="E355" t="inlineStr">
      <is>
        <t>Adapt_221622_DFSK_F527_wo_DA_Carbon_ESP9.3CP_BL06_SP01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71" sId="1" xfDxf="1" dxf="1">
    <nc r="E356" t="inlineStr">
      <is>
        <t>Adapt_221622_DFSK_F527_wo_DA_Carbon_ESP9.3CP_BL06_SP01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72" sId="1" xfDxf="1" dxf="1">
    <nc r="E357" t="inlineStr">
      <is>
        <t>Adapt_221622_DFSK_F527_wo_DA_Carbon_ESP9.3CP_BL06_SP01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73" sId="1" xfDxf="1" dxf="1">
    <nc r="E358" t="inlineStr">
      <is>
        <t>239404_SOKON_S106_IB_RC2_BL03SP01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74" sId="1" xfDxf="1" dxf="1">
    <nc r="E359" t="inlineStr">
      <is>
        <t>239404_SOKON_S106_IB_RC2_BL03SP01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75" sId="1" xfDxf="1" dxf="1">
    <nc r="E360" t="inlineStr">
      <is>
        <t>239404_SOKON_S106_IB_RC2_BL03SP01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76" sId="1" xfDxf="1" dxf="1">
    <nc r="E361" t="inlineStr">
      <is>
        <t>239404_SOKON_S106_IB_RC2_BL03SP01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77" sId="1" xfDxf="1" dxf="1">
    <nc r="E362" t="inlineStr">
      <is>
        <t>239404_SOKON_S106_IB_RC2_BL03SP01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78" sId="1" xfDxf="1" dxf="1">
    <nc r="E363" t="inlineStr">
      <is>
        <t>239404_SOKON_S106_IB_RC2_BL03SP01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679" sId="1">
    <nc r="D344" t="inlineStr">
      <is>
        <t>PSW</t>
      </is>
    </nc>
  </rcc>
  <rcc rId="6680" sId="1">
    <nc r="D345" t="inlineStr">
      <is>
        <t>PSW</t>
      </is>
    </nc>
  </rcc>
  <rcc rId="6681" sId="1">
    <nc r="D346" t="inlineStr">
      <is>
        <t>PSW</t>
      </is>
    </nc>
  </rcc>
  <rcc rId="6682" sId="1">
    <nc r="D347" t="inlineStr">
      <is>
        <t>PSW</t>
      </is>
    </nc>
  </rcc>
  <rcc rId="6683" sId="1">
    <nc r="D348" t="inlineStr">
      <is>
        <t>PSW</t>
      </is>
    </nc>
  </rcc>
  <rcc rId="6684" sId="1">
    <nc r="D349" t="inlineStr">
      <is>
        <t>PSW</t>
      </is>
    </nc>
  </rcc>
  <rcc rId="6685" sId="1">
    <nc r="D350" t="inlineStr">
      <is>
        <t>PSW</t>
      </is>
    </nc>
  </rcc>
  <rcc rId="6686" sId="1">
    <nc r="D351" t="inlineStr">
      <is>
        <t>PSW</t>
      </is>
    </nc>
  </rcc>
  <rcc rId="6687" sId="1">
    <nc r="D352" t="inlineStr">
      <is>
        <t>PSW</t>
      </is>
    </nc>
  </rcc>
  <rcc rId="6688" sId="1">
    <nc r="D353" t="inlineStr">
      <is>
        <t>PSW</t>
      </is>
    </nc>
  </rcc>
  <rcc rId="6689" sId="1">
    <nc r="D354" t="inlineStr">
      <is>
        <t>PSW</t>
      </is>
    </nc>
  </rcc>
  <rcc rId="6690" sId="1">
    <nc r="D355" t="inlineStr">
      <is>
        <t>PSW</t>
      </is>
    </nc>
  </rcc>
  <rcc rId="6691" sId="1">
    <nc r="D356" t="inlineStr">
      <is>
        <t>PSW</t>
      </is>
    </nc>
  </rcc>
  <rcc rId="6692" sId="1">
    <nc r="D357" t="inlineStr">
      <is>
        <t>PSW</t>
      </is>
    </nc>
  </rcc>
  <rcc rId="6693" sId="1">
    <nc r="D358" t="inlineStr">
      <is>
        <t>PSW</t>
      </is>
    </nc>
  </rcc>
  <rcc rId="6694" sId="1">
    <nc r="D359" t="inlineStr">
      <is>
        <t>PSW</t>
      </is>
    </nc>
  </rcc>
  <rcc rId="6695" sId="1">
    <nc r="D360" t="inlineStr">
      <is>
        <t>PSW</t>
      </is>
    </nc>
  </rcc>
  <rcc rId="6696" sId="1">
    <nc r="D361" t="inlineStr">
      <is>
        <t>PSW</t>
      </is>
    </nc>
  </rcc>
  <rcc rId="6697" sId="1">
    <nc r="D362" t="inlineStr">
      <is>
        <t>PSW</t>
      </is>
    </nc>
  </rcc>
  <rcc rId="6698" sId="1">
    <nc r="D363" t="inlineStr">
      <is>
        <t>PSW</t>
      </is>
    </nc>
  </rcc>
  <rcc rId="6699" sId="1">
    <nc r="B344">
      <f>B343+1</f>
    </nc>
  </rcc>
  <rcc rId="6700" sId="1">
    <nc r="B345">
      <f>B344+1</f>
    </nc>
  </rcc>
  <rcc rId="6701" sId="1">
    <nc r="B346">
      <f>B345+1</f>
    </nc>
  </rcc>
  <rcc rId="6702" sId="1">
    <nc r="B347">
      <f>B346+1</f>
    </nc>
  </rcc>
  <rcc rId="6703" sId="1">
    <nc r="B348">
      <f>B347+1</f>
    </nc>
  </rcc>
  <rcc rId="6704" sId="1">
    <nc r="B349">
      <f>B348+1</f>
    </nc>
  </rcc>
  <rcc rId="6705" sId="1">
    <nc r="B350">
      <f>B349+1</f>
    </nc>
  </rcc>
  <rcc rId="6706" sId="1">
    <nc r="B351">
      <f>B350+1</f>
    </nc>
  </rcc>
  <rcc rId="6707" sId="1">
    <nc r="B352">
      <f>B351+1</f>
    </nc>
  </rcc>
  <rcc rId="6708" sId="1">
    <nc r="B353">
      <f>B352+1</f>
    </nc>
  </rcc>
  <rcc rId="6709" sId="1">
    <nc r="B354">
      <f>B353+1</f>
    </nc>
  </rcc>
  <rcc rId="6710" sId="1">
    <nc r="B355">
      <f>B354+1</f>
    </nc>
  </rcc>
  <rcc rId="6711" sId="1">
    <nc r="B356">
      <f>B355+1</f>
    </nc>
  </rcc>
  <rcc rId="6712" sId="1">
    <nc r="B357">
      <f>B356+1</f>
    </nc>
  </rcc>
  <rcc rId="6713" sId="1">
    <nc r="B358">
      <f>B357+1</f>
    </nc>
  </rcc>
  <rcc rId="6714" sId="1">
    <nc r="B359">
      <f>B358+1</f>
    </nc>
  </rcc>
  <rcc rId="6715" sId="1">
    <nc r="B360">
      <f>B359+1</f>
    </nc>
  </rcc>
  <rcc rId="6716" sId="1">
    <nc r="B361">
      <f>B360+1</f>
    </nc>
  </rcc>
  <rcc rId="6717" sId="1">
    <nc r="B362">
      <f>B361+1</f>
    </nc>
  </rcc>
  <rcc rId="6718" sId="1">
    <nc r="B363">
      <f>B362+1</f>
    </nc>
  </rcc>
  <rcc rId="6719" sId="1">
    <nc r="C344">
      <v>20200626</v>
    </nc>
  </rcc>
  <rcc rId="6720" sId="1">
    <nc r="C345">
      <v>20200626</v>
    </nc>
  </rcc>
  <rcc rId="6721" sId="1">
    <nc r="C346">
      <v>20200626</v>
    </nc>
  </rcc>
  <rcc rId="6722" sId="1">
    <nc r="C347">
      <v>20200626</v>
    </nc>
  </rcc>
  <rcc rId="6723" sId="1">
    <nc r="C348">
      <v>20200626</v>
    </nc>
  </rcc>
  <rcc rId="6724" sId="1">
    <nc r="C349">
      <v>20200626</v>
    </nc>
  </rcc>
  <rcc rId="6725" sId="1">
    <nc r="C350">
      <v>20200626</v>
    </nc>
  </rcc>
  <rcc rId="6726" sId="1">
    <nc r="C351">
      <v>20200626</v>
    </nc>
  </rcc>
  <rcc rId="6727" sId="1">
    <nc r="C352">
      <v>20200626</v>
    </nc>
  </rcc>
  <rcc rId="6728" sId="1">
    <nc r="C353">
      <v>20200626</v>
    </nc>
  </rcc>
  <rcc rId="6729" sId="1">
    <nc r="C354">
      <v>20200626</v>
    </nc>
  </rcc>
  <rcc rId="6730" sId="1">
    <nc r="C355">
      <v>20200626</v>
    </nc>
  </rcc>
  <rcc rId="6731" sId="1">
    <nc r="C356">
      <v>20200626</v>
    </nc>
  </rcc>
  <rcc rId="6732" sId="1">
    <nc r="C357">
      <v>20200626</v>
    </nc>
  </rcc>
  <rcc rId="6733" sId="1">
    <nc r="C358">
      <v>20200626</v>
    </nc>
  </rcc>
  <rcc rId="6734" sId="1">
    <nc r="C359">
      <v>20200626</v>
    </nc>
  </rcc>
  <rcc rId="6735" sId="1">
    <nc r="C360">
      <v>20200626</v>
    </nc>
  </rcc>
  <rcc rId="6736" sId="1">
    <nc r="C361">
      <v>20200626</v>
    </nc>
  </rcc>
  <rcc rId="6737" sId="1">
    <nc r="C362">
      <v>20200626</v>
    </nc>
  </rcc>
  <rcc rId="6738" sId="1">
    <nc r="C363">
      <v>20200626</v>
    </nc>
  </rcc>
  <rcv guid="{7E0EA425-A420-4443-B9E0-CDF0AA9E5D09}" action="delete"/>
  <rdn rId="0" localSheetId="1" customView="1" name="Z_7E0EA425_A420_4443_B9E0_CDF0AA9E5D09_.wvu.FilterData" hidden="1" oldHidden="1">
    <formula>Merged_COEM!$B$59:$AN$365</formula>
    <oldFormula>Merged_COEM!$B$59:$AN$365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6741" sId="1" ref="A364:XFD365" action="insertRow"/>
  <rrc rId="6742" sId="1" ref="A364:XFD365" action="insertRow"/>
  <rrc rId="6743" sId="1" ref="A364:XFD365" action="insertRow"/>
  <rrc rId="6744" sId="1" ref="A364:XFD365" action="insertRow"/>
  <rrc rId="6745" sId="1" ref="A364:XFD365" action="insertRow"/>
  <rrc rId="6746" sId="1" ref="A364:XFD365" action="insertRow"/>
</revisions>
</file>

<file path=xl/revisions/revisionLog5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747" sId="1" xfDxf="1" dxf="1" quotePrefix="1">
    <nc r="F344" t="inlineStr">
      <is>
        <t>rb\as\dfsk\core\app\dcom\RBAPLCust\src\common\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48" sId="1" xfDxf="1" dxf="1" quotePrefix="1">
    <nc r="F345" t="inlineStr">
      <is>
        <t>rb\as\dfsk\core\app\dcom\RBAPLCust\src\common\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49" sId="1" xfDxf="1" dxf="1" quotePrefix="1">
    <nc r="F346" t="inlineStr">
      <is>
        <t>rb\as\dfsk\core\app\dcom\RBAPLOBD\src\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50" sId="1" xfDxf="1" dxf="1" quotePrefix="1">
    <nc r="F347" t="inlineStr">
      <is>
        <t xml:space="preserve">rb\as\dfsk\CpiwAPB\app\dsm\RBHMI\src\                   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51" sId="1" xfDxf="1" dxf="1" quotePrefix="1">
    <nc r="F348" t="inlineStr">
      <is>
        <t xml:space="preserve">rb\as\dfsk\CpiwAPB\app\dsm\RBVAR\src\                   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52" sId="1" xfDxf="1" dxf="1" quotePrefix="1">
    <nc r="F349" t="inlineStr">
      <is>
        <t xml:space="preserve">rb\as\dfsk\CpiwAPB\app\net\RbNetPrj\RBNet_Can\src\      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53" sId="1" xfDxf="1" dxf="1" quotePrefix="1">
    <nc r="F350" t="inlineStr">
      <is>
        <t xml:space="preserve">rb\as\dfsk\CpiwAPB\app\net\RBScl\RBScl_DFSK\src\        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54" sId="1" xfDxf="1" dxf="1" quotePrefix="1">
    <nc r="F351" t="inlineStr">
      <is>
        <t xml:space="preserve">rb\as\dfsk\CpiwAPB\dsmpr\src\Cubas\ESM\EcuM\src\        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55" sId="1" xfDxf="1" dxf="1" quotePrefix="1">
    <nc r="F352" t="inlineStr">
      <is>
        <t xml:space="preserve">rb\as\dfsk\CpiwAPB\dsmpr\tst\Sim\FeatureTest\Src\       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56" sId="1" xfDxf="1" dxf="1" quotePrefix="1">
    <nc r="F353" t="inlineStr">
      <is>
        <t xml:space="preserve">rb\as\dfsk\CpiwAPB\dsmpr\src\                           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57" sId="1" xfDxf="1" dxf="1" quotePrefix="1">
    <nc r="F354" t="inlineStr">
      <is>
        <t>rba\as\Bldr\CNMS\config\ApplicationLayer\rba_BldrCmp\src\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58" sId="1" xfDxf="1" dxf="1" quotePrefix="1">
    <nc r="F355" t="inlineStr">
      <is>
        <t>rba\as\Bldr\CNMS\config\ApplicationLayer\rba_BldrCmp\src\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59" sId="1" xfDxf="1" dxf="1" quotePrefix="1">
    <nc r="F356" t="inlineStr">
      <is>
        <t xml:space="preserve">rba\as\Bldr\CNMS\comps\ApplicationLayer\rba_BldrCmp\src\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60" sId="1" xfDxf="1" dxf="1" quotePrefix="1">
    <nc r="F357" t="inlineStr">
      <is>
        <t>rba\Bldr_dfsk\config\Infrastruct\rba_AS_HWProt\src\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61" sId="1" xfDxf="1" dxf="1" quotePrefix="1">
    <nc r="F358" t="inlineStr">
      <is>
        <t xml:space="preserve">rb\as\sokonib2\core\app\dcom\RBAPLCust\src\              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62" sId="1" xfDxf="1" dxf="1" quotePrefix="1">
    <nc r="F359" t="inlineStr">
      <is>
        <t xml:space="preserve">rb\as\sokonib2\core\app\dcom\\RBAPLOBD\src\              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63" sId="1" xfDxf="1" dxf="1" quotePrefix="1">
    <nc r="F360" t="inlineStr">
      <is>
        <t xml:space="preserve">rb\as\sokonib2\prj\dcompr\\src\                          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64" sId="1" xfDxf="1" dxf="1" quotePrefix="1">
    <nc r="F361" t="inlineStr">
      <is>
        <t>rba\Bldr\SokonIB\\config\ApplicationLayer\rba_BldrCmp\src\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65" sId="1" xfDxf="1" dxf="1" quotePrefix="1">
    <nc r="F362" t="inlineStr">
      <is>
        <t xml:space="preserve">rba\Bldr\SokonIB\config\ApplicationLayer\rba_BldrCmp\src\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66" sId="1" xfDxf="1" dxf="1" quotePrefix="1">
    <nc r="F363" t="inlineStr">
      <is>
        <t>rba\Bldr\SokonIB\config\ApplicationLayer\rba_BldrCmp\src\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67" sId="1" xfDxf="1" dxf="1">
    <nc r="G344">
      <v>1535528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68" sId="1" xfDxf="1" dxf="1">
    <nc r="G345">
      <v>1535528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69" sId="1" xfDxf="1" dxf="1">
    <nc r="G346">
      <v>1535528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70" sId="1" xfDxf="1" dxf="1">
    <nc r="G347">
      <v>1535528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71" sId="1" xfDxf="1" dxf="1">
    <nc r="G348">
      <v>1535528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72" sId="1" xfDxf="1" dxf="1">
    <nc r="G349">
      <v>1535528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73" sId="1" xfDxf="1" dxf="1">
    <nc r="G350">
      <v>1535528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74" sId="1" xfDxf="1" dxf="1">
    <nc r="G351">
      <v>1535528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75" sId="1" xfDxf="1" dxf="1">
    <nc r="G352">
      <v>1535528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76" sId="1" xfDxf="1" dxf="1">
    <nc r="G353">
      <v>1535528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77" sId="1" xfDxf="1" dxf="1">
    <nc r="G354">
      <v>1535528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78" sId="1" xfDxf="1" dxf="1">
    <nc r="G355">
      <v>1535528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79" sId="1" xfDxf="1" dxf="1">
    <nc r="G356">
      <v>1535528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80" sId="1" xfDxf="1" dxf="1">
    <nc r="G357">
      <v>1535528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81" sId="1" xfDxf="1" dxf="1">
    <nc r="G358">
      <v>1540633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82" sId="1" xfDxf="1" dxf="1">
    <nc r="G359">
      <v>1540633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83" sId="1" xfDxf="1" dxf="1">
    <nc r="G360">
      <v>1540633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84" sId="1" xfDxf="1" dxf="1">
    <nc r="G361">
      <v>1540633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85" sId="1" xfDxf="1" dxf="1">
    <nc r="G362">
      <v>1540633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86" sId="1" xfDxf="1" dxf="1">
    <nc r="G363">
      <v>1540633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87" sId="1" xfDxf="1" dxf="1">
    <nc r="I344" t="inlineStr">
      <is>
        <t>RBAPLCUST_RDBI_NVMData.c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88" sId="1" xfDxf="1" dxf="1">
    <nc r="I345" t="inlineStr">
      <is>
        <t>RBAPLCUST_WDBI_NVMData.c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89" sId="1" xfDxf="1" dxf="1">
    <nc r="I346" t="inlineStr">
      <is>
        <t>RBAPLOBD_Global.c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90" sId="1" xfDxf="1" dxf="1">
    <nc r="I347" t="inlineStr">
      <is>
        <t>RBHMI_ConfigOutputDriver_PRJ.c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91" sId="1" xfDxf="1" dxf="1">
    <nc r="I348" t="inlineStr">
      <is>
        <t>RBVAR_OutputDriver_PROJECT.c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92" sId="1" xfDxf="1" dxf="1">
    <nc r="I349" t="inlineStr">
      <is>
        <t>NET_SCL_InitPrc_CNMS.c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93" sId="1" xfDxf="1" dxf="1">
    <nc r="I350" t="inlineStr">
      <is>
        <t>NET_SCL_Rx_Clutch_DFSK.c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94" sId="1" xfDxf="1" dxf="1">
    <nc r="I351" t="inlineStr">
      <is>
        <t>EcuM_stub.c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95" sId="1" xfDxf="1" dxf="1">
    <nc r="I352" t="inlineStr">
      <is>
        <t>RBDSM_SWT_FeatureTest.c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96" sId="1" xfDxf="1" dxf="1">
    <nc r="I353" t="inlineStr">
      <is>
        <t>RBPduHandler_Callouts.c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97" sId="1" xfDxf="1" dxf="1">
    <nc r="I354" t="inlineStr">
      <is>
        <t>rba_BldrCmp_Cfg_CheckMem.c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98" sId="1" xfDxf="1" dxf="1">
    <nc r="I355" t="inlineStr">
      <is>
        <t>rba_BldrCmp_Cfg_NvmIf.c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799" sId="1" xfDxf="1" dxf="1">
    <nc r="I356" t="inlineStr">
      <is>
        <t>rba_BldrCmp_LogBlkHdl.c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00" sId="1" xfDxf="1" dxf="1">
    <nc r="I357" t="inlineStr">
      <is>
        <t>rba_AS_HWProt.c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01" sId="1" xfDxf="1" dxf="1">
    <nc r="I358" t="inlineStr">
      <is>
        <t>RBAPLCUST_RBDI_NVMData.c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02" sId="1" xfDxf="1" dxf="1">
    <nc r="I359" t="inlineStr">
      <is>
        <t>RBAPLOBD_Data.c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03" sId="1" xfDxf="1" dxf="1">
    <nc r="I360" t="inlineStr">
      <is>
        <t>RBFSWBootInterface_DFSK.c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04" sId="1" xfDxf="1" dxf="1">
    <nc r="I361" t="inlineStr">
      <is>
        <t>rba_BldrCmp_Cfg_FlashIf.c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05" sId="1" xfDxf="1" dxf="1">
    <nc r="I362" t="inlineStr">
      <is>
        <t>rba_BldrCmp_Cfg_NvmIf.c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06" sId="1" xfDxf="1" dxf="1">
    <nc r="I363" t="inlineStr">
      <is>
        <t>rba_BldrCmp_Cfg_PrjFunctions.c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07" sId="1" xfDxf="1" dxf="1">
    <nc r="N357" t="inlineStr">
      <is>
        <t>DFSK_ESP_Carbon_Int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08" sId="1" xfDxf="1" dxf="1">
    <nc r="N358" t="inlineStr">
      <is>
        <t>SOKON_IB2_Int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09" sId="1">
    <nc r="N344" t="inlineStr">
      <is>
        <t>DFSK_ESP_Carbon_Int</t>
      </is>
    </nc>
  </rcc>
  <rcc rId="6810" sId="1">
    <nc r="N345" t="inlineStr">
      <is>
        <t>DFSK_ESP_Carbon_Int</t>
      </is>
    </nc>
  </rcc>
  <rcc rId="6811" sId="1">
    <nc r="N346" t="inlineStr">
      <is>
        <t>DFSK_ESP_Carbon_Int</t>
      </is>
    </nc>
  </rcc>
  <rcc rId="6812" sId="1">
    <nc r="N347" t="inlineStr">
      <is>
        <t>DFSK_ESP_Carbon_Int</t>
      </is>
    </nc>
  </rcc>
  <rcc rId="6813" sId="1">
    <nc r="N348" t="inlineStr">
      <is>
        <t>DFSK_ESP_Carbon_Int</t>
      </is>
    </nc>
  </rcc>
  <rcc rId="6814" sId="1">
    <nc r="N349" t="inlineStr">
      <is>
        <t>DFSK_ESP_Carbon_Int</t>
      </is>
    </nc>
  </rcc>
  <rcc rId="6815" sId="1">
    <nc r="N350" t="inlineStr">
      <is>
        <t>DFSK_ESP_Carbon_Int</t>
      </is>
    </nc>
  </rcc>
  <rcc rId="6816" sId="1">
    <nc r="N351" t="inlineStr">
      <is>
        <t>DFSK_ESP_Carbon_Int</t>
      </is>
    </nc>
  </rcc>
  <rcc rId="6817" sId="1">
    <nc r="N352" t="inlineStr">
      <is>
        <t>DFSK_ESP_Carbon_Int</t>
      </is>
    </nc>
  </rcc>
  <rcc rId="6818" sId="1">
    <nc r="N353" t="inlineStr">
      <is>
        <t>DFSK_ESP_Carbon_Int</t>
      </is>
    </nc>
  </rcc>
  <rcc rId="6819" sId="1">
    <nc r="N354" t="inlineStr">
      <is>
        <t>DFSK_ESP_Carbon_Int</t>
      </is>
    </nc>
  </rcc>
  <rcc rId="6820" sId="1">
    <nc r="N355" t="inlineStr">
      <is>
        <t>DFSK_ESP_Carbon_Int</t>
      </is>
    </nc>
  </rcc>
  <rcc rId="6821" sId="1">
    <nc r="N356" t="inlineStr">
      <is>
        <t>DFSK_ESP_Carbon_Int</t>
      </is>
    </nc>
  </rcc>
  <rcc rId="6822" sId="1">
    <nc r="N359" t="inlineStr">
      <is>
        <t>SOKON_IB2_Int</t>
      </is>
    </nc>
  </rcc>
  <rcc rId="6823" sId="1">
    <nc r="N360" t="inlineStr">
      <is>
        <t>SOKON_IB2_Int</t>
      </is>
    </nc>
  </rcc>
  <rcc rId="6824" sId="1">
    <nc r="N361" t="inlineStr">
      <is>
        <t>SOKON_IB2_Int</t>
      </is>
    </nc>
  </rcc>
  <rcc rId="6825" sId="1">
    <nc r="N362" t="inlineStr">
      <is>
        <t>SOKON_IB2_Int</t>
      </is>
    </nc>
  </rcc>
  <rcc rId="6826" sId="1">
    <nc r="N363" t="inlineStr">
      <is>
        <t>SOKON_IB2_Int</t>
      </is>
    </nc>
  </rcc>
  <rcv guid="{7E0EA425-A420-4443-B9E0-CDF0AA9E5D09}" action="delete"/>
  <rdn rId="0" localSheetId="1" customView="1" name="Z_7E0EA425_A420_4443_B9E0_CDF0AA9E5D09_.wvu.FilterData" hidden="1" oldHidden="1">
    <formula>Merged_COEM!$B$59:$AN$377</formula>
    <oldFormula>Merged_COEM!$B$59:$AN$377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829" sId="1" xfDxf="1" dxf="1">
    <nc r="L357" t="inlineStr">
      <is>
        <t>None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30" sId="1" xfDxf="1" dxf="1">
    <nc r="L358" t="inlineStr">
      <is>
        <t>BB81432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31" sId="1">
    <nc r="L344" t="inlineStr">
      <is>
        <t>None</t>
      </is>
    </nc>
  </rcc>
  <rcc rId="6832" sId="1">
    <nc r="L345" t="inlineStr">
      <is>
        <t>None</t>
      </is>
    </nc>
  </rcc>
  <rcc rId="6833" sId="1">
    <nc r="L346" t="inlineStr">
      <is>
        <t>None</t>
      </is>
    </nc>
  </rcc>
  <rcc rId="6834" sId="1">
    <nc r="L347" t="inlineStr">
      <is>
        <t>None</t>
      </is>
    </nc>
  </rcc>
  <rcc rId="6835" sId="1">
    <nc r="L348" t="inlineStr">
      <is>
        <t>None</t>
      </is>
    </nc>
  </rcc>
  <rcc rId="6836" sId="1">
    <nc r="L349" t="inlineStr">
      <is>
        <t>None</t>
      </is>
    </nc>
  </rcc>
  <rcc rId="6837" sId="1">
    <nc r="L350" t="inlineStr">
      <is>
        <t>None</t>
      </is>
    </nc>
  </rcc>
  <rcc rId="6838" sId="1">
    <nc r="L351" t="inlineStr">
      <is>
        <t>None</t>
      </is>
    </nc>
  </rcc>
  <rcc rId="6839" sId="1">
    <nc r="L352" t="inlineStr">
      <is>
        <t>None</t>
      </is>
    </nc>
  </rcc>
  <rcc rId="6840" sId="1">
    <nc r="L353" t="inlineStr">
      <is>
        <t>None</t>
      </is>
    </nc>
  </rcc>
  <rcc rId="6841" sId="1">
    <nc r="L354" t="inlineStr">
      <is>
        <t>None</t>
      </is>
    </nc>
  </rcc>
  <rcc rId="6842" sId="1">
    <nc r="L355" t="inlineStr">
      <is>
        <t>None</t>
      </is>
    </nc>
  </rcc>
  <rcc rId="6843" sId="1">
    <nc r="L356" t="inlineStr">
      <is>
        <t>None</t>
      </is>
    </nc>
  </rcc>
  <rcc rId="6844" sId="1">
    <nc r="L359" t="inlineStr">
      <is>
        <t>BB81432</t>
      </is>
    </nc>
  </rcc>
  <rcc rId="6845" sId="1">
    <nc r="L360" t="inlineStr">
      <is>
        <t>BB81432</t>
      </is>
    </nc>
  </rcc>
  <rcc rId="6846" sId="1">
    <nc r="L361" t="inlineStr">
      <is>
        <t>BB81432</t>
      </is>
    </nc>
  </rcc>
  <rcc rId="6847" sId="1">
    <nc r="L362" t="inlineStr">
      <is>
        <t>BB81432</t>
      </is>
    </nc>
  </rcc>
  <rcc rId="6848" sId="1">
    <nc r="L363" t="inlineStr">
      <is>
        <t>BB81432</t>
      </is>
    </nc>
  </rcc>
</revisions>
</file>

<file path=xl/revisions/revisionLog5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849" sId="1" xfDxf="1" dxf="1">
    <nc r="M344" t="inlineStr">
      <is>
        <t>BL06_SP01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50" sId="1">
    <nc r="M345" t="inlineStr">
      <is>
        <t>BL06_SP01</t>
      </is>
    </nc>
  </rcc>
  <rcc rId="6851" sId="1">
    <nc r="M346" t="inlineStr">
      <is>
        <t>BL06_SP01</t>
      </is>
    </nc>
  </rcc>
  <rcc rId="6852" sId="1">
    <nc r="M347" t="inlineStr">
      <is>
        <t>BL06_SP01</t>
      </is>
    </nc>
  </rcc>
  <rcc rId="6853" sId="1">
    <nc r="M348" t="inlineStr">
      <is>
        <t>BL06_SP01</t>
      </is>
    </nc>
  </rcc>
  <rcc rId="6854" sId="1">
    <nc r="M349" t="inlineStr">
      <is>
        <t>BL06_SP01</t>
      </is>
    </nc>
  </rcc>
  <rcc rId="6855" sId="1">
    <nc r="M350" t="inlineStr">
      <is>
        <t>BL06_SP01</t>
      </is>
    </nc>
  </rcc>
  <rcc rId="6856" sId="1">
    <nc r="M351" t="inlineStr">
      <is>
        <t>BL06_SP01</t>
      </is>
    </nc>
  </rcc>
  <rcc rId="6857" sId="1">
    <nc r="M352" t="inlineStr">
      <is>
        <t>BL06_SP01</t>
      </is>
    </nc>
  </rcc>
  <rcc rId="6858" sId="1">
    <nc r="M353" t="inlineStr">
      <is>
        <t>BL06_SP01</t>
      </is>
    </nc>
  </rcc>
  <rcc rId="6859" sId="1">
    <nc r="M354" t="inlineStr">
      <is>
        <t>BL06_SP01</t>
      </is>
    </nc>
  </rcc>
  <rcc rId="6860" sId="1">
    <nc r="M355" t="inlineStr">
      <is>
        <t>BL06_SP01</t>
      </is>
    </nc>
  </rcc>
  <rcc rId="6861" sId="1">
    <nc r="M356" t="inlineStr">
      <is>
        <t>BL06_SP01</t>
      </is>
    </nc>
  </rcc>
  <rcc rId="6862" sId="1">
    <nc r="M357" t="inlineStr">
      <is>
        <t>BL06_SP01</t>
      </is>
    </nc>
  </rcc>
  <rcc rId="6863" sId="1">
    <nc r="M358" t="inlineStr">
      <is>
        <t>BL06_SP01</t>
      </is>
    </nc>
  </rcc>
  <rcc rId="6864" sId="1">
    <nc r="M359" t="inlineStr">
      <is>
        <t>BL06_SP01</t>
      </is>
    </nc>
  </rcc>
  <rcc rId="6865" sId="1">
    <nc r="M360" t="inlineStr">
      <is>
        <t>BL06_SP01</t>
      </is>
    </nc>
  </rcc>
  <rcc rId="6866" sId="1">
    <nc r="M361" t="inlineStr">
      <is>
        <t>BL06_SP01</t>
      </is>
    </nc>
  </rcc>
  <rcc rId="6867" sId="1">
    <nc r="M362" t="inlineStr">
      <is>
        <t>BL06_SP01</t>
      </is>
    </nc>
  </rcc>
  <rcc rId="6868" sId="1">
    <nc r="M363" t="inlineStr">
      <is>
        <t>BL06_SP01</t>
      </is>
    </nc>
  </rcc>
</revisions>
</file>

<file path=xl/revisions/revisionLog5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869" sId="1" xfDxf="1" dxf="1" quotePrefix="1">
    <nc r="P357" t="inlineStr">
      <is>
        <t>Nguyen Hiep Thanh (RBVH/EAS11)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70" sId="1" xfDxf="1" dxf="1" quotePrefix="1">
    <nc r="P358" t="inlineStr">
      <is>
        <t>Bui Thi Phuong Hang (RBVH/EAS11)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71" sId="1" quotePrefix="1">
    <nc r="P344" t="inlineStr">
      <is>
        <t>Nguyen Hiep Thanh (RBVH/EAS11)</t>
      </is>
    </nc>
  </rcc>
  <rcc rId="6872" sId="1" quotePrefix="1">
    <nc r="P345" t="inlineStr">
      <is>
        <t>Nguyen Hiep Thanh (RBVH/EAS11)</t>
      </is>
    </nc>
  </rcc>
  <rcc rId="6873" sId="1" quotePrefix="1">
    <nc r="P346" t="inlineStr">
      <is>
        <t>Nguyen Hiep Thanh (RBVH/EAS11)</t>
      </is>
    </nc>
  </rcc>
  <rcc rId="6874" sId="1" quotePrefix="1">
    <nc r="P347" t="inlineStr">
      <is>
        <t>Nguyen Hiep Thanh (RBVH/EAS11)</t>
      </is>
    </nc>
  </rcc>
  <rcc rId="6875" sId="1" quotePrefix="1">
    <nc r="P348" t="inlineStr">
      <is>
        <t>Nguyen Hiep Thanh (RBVH/EAS11)</t>
      </is>
    </nc>
  </rcc>
  <rcc rId="6876" sId="1" quotePrefix="1">
    <nc r="P349" t="inlineStr">
      <is>
        <t>Nguyen Hiep Thanh (RBVH/EAS11)</t>
      </is>
    </nc>
  </rcc>
  <rcc rId="6877" sId="1" quotePrefix="1">
    <nc r="P350" t="inlineStr">
      <is>
        <t>Nguyen Hiep Thanh (RBVH/EAS11)</t>
      </is>
    </nc>
  </rcc>
  <rcc rId="6878" sId="1" quotePrefix="1">
    <nc r="P351" t="inlineStr">
      <is>
        <t>Nguyen Hiep Thanh (RBVH/EAS11)</t>
      </is>
    </nc>
  </rcc>
  <rcc rId="6879" sId="1" quotePrefix="1">
    <nc r="P352" t="inlineStr">
      <is>
        <t>Nguyen Hiep Thanh (RBVH/EAS11)</t>
      </is>
    </nc>
  </rcc>
  <rcc rId="6880" sId="1" quotePrefix="1">
    <nc r="P353" t="inlineStr">
      <is>
        <t>Nguyen Hiep Thanh (RBVH/EAS11)</t>
      </is>
    </nc>
  </rcc>
  <rcc rId="6881" sId="1" quotePrefix="1">
    <nc r="P354" t="inlineStr">
      <is>
        <t>Nguyen Hiep Thanh (RBVH/EAS11)</t>
      </is>
    </nc>
  </rcc>
  <rcc rId="6882" sId="1" quotePrefix="1">
    <nc r="P355" t="inlineStr">
      <is>
        <t>Nguyen Hiep Thanh (RBVH/EAS11)</t>
      </is>
    </nc>
  </rcc>
  <rcc rId="6883" sId="1" quotePrefix="1">
    <nc r="P356" t="inlineStr">
      <is>
        <t>Nguyen Hiep Thanh (RBVH/EAS11)</t>
      </is>
    </nc>
  </rcc>
  <rcc rId="6884" sId="1" quotePrefix="1">
    <nc r="P359" t="inlineStr">
      <is>
        <t>Bui Thi Phuong Hang (RBVH/EAS11)</t>
      </is>
    </nc>
  </rcc>
  <rcc rId="6885" sId="1" quotePrefix="1">
    <nc r="P360" t="inlineStr">
      <is>
        <t>Bui Thi Phuong Hang (RBVH/EAS11)</t>
      </is>
    </nc>
  </rcc>
  <rcc rId="6886" sId="1" quotePrefix="1">
    <nc r="P361" t="inlineStr">
      <is>
        <t>Bui Thi Phuong Hang (RBVH/EAS11)</t>
      </is>
    </nc>
  </rcc>
  <rcc rId="6887" sId="1" quotePrefix="1">
    <nc r="P362" t="inlineStr">
      <is>
        <t>Bui Thi Phuong Hang (RBVH/EAS11)</t>
      </is>
    </nc>
  </rcc>
  <rcc rId="6888" sId="1" quotePrefix="1">
    <nc r="P363" t="inlineStr">
      <is>
        <t>Bui Thi Phuong Hang (RBVH/EAS11)</t>
      </is>
    </nc>
  </rcc>
</revisions>
</file>

<file path=xl/revisions/revisionLog5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Merged_COEM!$B$59:$AN$377</formula>
    <oldFormula>Merged_COEM!$B$59:$AN$377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891" sId="1" xfDxf="1" dxf="1">
    <nc r="V344">
      <v>265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92" sId="1" xfDxf="1" dxf="1">
    <nc r="V345">
      <v>115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93" sId="1" xfDxf="1" dxf="1">
    <nc r="V346">
      <v>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94" sId="1" xfDxf="1" dxf="1">
    <nc r="V347">
      <v>280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95" sId="1" xfDxf="1" dxf="1">
    <nc r="V348">
      <v>65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96" sId="1" xfDxf="1" dxf="1">
    <nc r="V349">
      <v>33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97" sId="1" xfDxf="1" dxf="1">
    <nc r="V350">
      <v>65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98" sId="1" xfDxf="1" dxf="1">
    <nc r="V351">
      <v>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899" sId="1" xfDxf="1" dxf="1">
    <nc r="V352">
      <v>26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900" sId="1" xfDxf="1" dxf="1">
    <nc r="V353">
      <v>220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901" sId="1" xfDxf="1" dxf="1">
    <nc r="V354">
      <v>145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902" sId="1" xfDxf="1" dxf="1">
    <nc r="V355">
      <v>120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903" sId="1" xfDxf="1" dxf="1">
    <nc r="V356">
      <v>133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904" sId="1" xfDxf="1" dxf="1">
    <nc r="V357">
      <v>66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905" sId="1" xfDxf="1" dxf="1">
    <nc r="V358">
      <v>371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906" sId="1" xfDxf="1" dxf="1">
    <nc r="V359">
      <v>199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907" sId="1" xfDxf="1" dxf="1">
    <nc r="V360">
      <v>44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908" sId="1" xfDxf="1" dxf="1">
    <nc r="V361">
      <v>101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909" sId="1" xfDxf="1" dxf="1">
    <nc r="V362">
      <v>120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910" sId="1" xfDxf="1" dxf="1">
    <nc r="V363">
      <v>178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6911" sId="1">
    <nc r="W344">
      <f>V344</f>
    </nc>
  </rcc>
  <rcc rId="6912" sId="1">
    <nc r="W345">
      <f>V345</f>
    </nc>
  </rcc>
  <rcc rId="6913" sId="1">
    <nc r="W346">
      <f>V346</f>
    </nc>
  </rcc>
  <rcc rId="6914" sId="1">
    <nc r="W347">
      <f>V347</f>
    </nc>
  </rcc>
  <rcc rId="6915" sId="1">
    <nc r="W348">
      <f>V348</f>
    </nc>
  </rcc>
  <rcc rId="6916" sId="1">
    <nc r="W349">
      <f>V349</f>
    </nc>
  </rcc>
  <rcc rId="6917" sId="1">
    <nc r="W350">
      <f>V350</f>
    </nc>
  </rcc>
  <rcc rId="6918" sId="1">
    <nc r="W351">
      <f>V351</f>
    </nc>
  </rcc>
  <rcc rId="6919" sId="1">
    <nc r="W352">
      <f>V352</f>
    </nc>
  </rcc>
  <rcc rId="6920" sId="1">
    <nc r="W353">
      <f>V353</f>
    </nc>
  </rcc>
  <rcc rId="6921" sId="1">
    <nc r="W354">
      <f>V354</f>
    </nc>
  </rcc>
  <rcc rId="6922" sId="1">
    <nc r="W355">
      <f>V355</f>
    </nc>
  </rcc>
  <rcc rId="6923" sId="1">
    <nc r="W356">
      <f>V356</f>
    </nc>
  </rcc>
  <rcc rId="6924" sId="1">
    <nc r="W357">
      <f>V357</f>
    </nc>
  </rcc>
  <rcc rId="6925" sId="1">
    <nc r="W358">
      <f>V358</f>
    </nc>
  </rcc>
  <rcc rId="6926" sId="1">
    <nc r="W359">
      <f>V359</f>
    </nc>
  </rcc>
  <rcc rId="6927" sId="1">
    <nc r="W360">
      <f>V360</f>
    </nc>
  </rcc>
  <rcc rId="6928" sId="1">
    <nc r="W361">
      <f>V361</f>
    </nc>
  </rcc>
  <rcc rId="6929" sId="1">
    <nc r="W362">
      <f>V362</f>
    </nc>
  </rcc>
  <rcc rId="6930" sId="1">
    <nc r="W363">
      <f>V363</f>
    </nc>
  </rcc>
</revisions>
</file>

<file path=xl/revisions/revisionLog5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931" sId="1">
    <nc r="Y344">
      <f>ROUNDDOWN(W344/HLOOKUP(D344,Table!$C$3:$D$4,2,0)*8,2)</f>
    </nc>
  </rcc>
  <rcc rId="6932" sId="1">
    <nc r="Y345">
      <f>ROUNDDOWN(W345/HLOOKUP(D345,Table!$C$3:$D$4,2,0)*8,2)</f>
    </nc>
  </rcc>
  <rcc rId="6933" sId="1">
    <nc r="Y346">
      <f>ROUNDDOWN(W346/HLOOKUP(D346,Table!$C$3:$D$4,2,0)*8,2)</f>
    </nc>
  </rcc>
  <rcc rId="6934" sId="1">
    <nc r="Y347">
      <f>ROUNDDOWN(W347/HLOOKUP(D347,Table!$C$3:$D$4,2,0)*8,2)</f>
    </nc>
  </rcc>
  <rcc rId="6935" sId="1">
    <nc r="Y348">
      <f>ROUNDDOWN(W348/HLOOKUP(D348,Table!$C$3:$D$4,2,0)*8,2)</f>
    </nc>
  </rcc>
  <rcc rId="6936" sId="1">
    <nc r="Y349">
      <f>ROUNDDOWN(W349/HLOOKUP(D349,Table!$C$3:$D$4,2,0)*8,2)</f>
    </nc>
  </rcc>
  <rcc rId="6937" sId="1">
    <nc r="Y350">
      <f>ROUNDDOWN(W350/HLOOKUP(D350,Table!$C$3:$D$4,2,0)*8,2)</f>
    </nc>
  </rcc>
  <rcc rId="6938" sId="1">
    <nc r="Y351">
      <f>ROUNDDOWN(W351/HLOOKUP(D351,Table!$C$3:$D$4,2,0)*8,2)</f>
    </nc>
  </rcc>
  <rcc rId="6939" sId="1">
    <nc r="Y352">
      <f>ROUNDDOWN(W352/HLOOKUP(D352,Table!$C$3:$D$4,2,0)*8,2)</f>
    </nc>
  </rcc>
  <rcc rId="6940" sId="1">
    <nc r="Y353">
      <f>ROUNDDOWN(W353/HLOOKUP(D353,Table!$C$3:$D$4,2,0)*8,2)</f>
    </nc>
  </rcc>
  <rcc rId="6941" sId="1">
    <nc r="Y354">
      <f>ROUNDDOWN(W354/HLOOKUP(D354,Table!$C$3:$D$4,2,0)*8,2)</f>
    </nc>
  </rcc>
  <rcc rId="6942" sId="1">
    <nc r="Y355">
      <f>ROUNDDOWN(W355/HLOOKUP(D355,Table!$C$3:$D$4,2,0)*8,2)</f>
    </nc>
  </rcc>
  <rcc rId="6943" sId="1">
    <nc r="Y356">
      <f>ROUNDDOWN(W356/HLOOKUP(D356,Table!$C$3:$D$4,2,0)*8,2)</f>
    </nc>
  </rcc>
  <rcc rId="6944" sId="1">
    <nc r="Y357">
      <f>ROUNDDOWN(W357/HLOOKUP(D357,Table!$C$3:$D$4,2,0)*8,2)</f>
    </nc>
  </rcc>
  <rcc rId="6945" sId="1">
    <nc r="Y358">
      <f>ROUNDDOWN(W358/HLOOKUP(D358,Table!$C$3:$D$4,2,0)*8,2)</f>
    </nc>
  </rcc>
  <rcc rId="6946" sId="1">
    <nc r="Y359">
      <f>ROUNDDOWN(W359/HLOOKUP(D359,Table!$C$3:$D$4,2,0)*8,2)</f>
    </nc>
  </rcc>
  <rcc rId="6947" sId="1">
    <nc r="Y360">
      <f>ROUNDDOWN(W360/HLOOKUP(D360,Table!$C$3:$D$4,2,0)*8,2)</f>
    </nc>
  </rcc>
  <rcc rId="6948" sId="1">
    <nc r="Y361">
      <f>ROUNDDOWN(W361/HLOOKUP(D361,Table!$C$3:$D$4,2,0)*8,2)</f>
    </nc>
  </rcc>
  <rcc rId="6949" sId="1">
    <nc r="Y362">
      <f>ROUNDDOWN(W362/HLOOKUP(D362,Table!$C$3:$D$4,2,0)*8,2)</f>
    </nc>
  </rcc>
  <rcc rId="6950" sId="1">
    <nc r="Y363">
      <f>ROUNDDOWN(W363/HLOOKUP(D363,Table!$C$3:$D$4,2,0)*8,2)</f>
    </nc>
  </rcc>
</revisions>
</file>

<file path=xl/revisions/revisionLog5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951" sId="1" numFmtId="19">
    <nc r="AD344">
      <v>44015</v>
    </nc>
  </rcc>
  <rcc rId="6952" sId="1" numFmtId="19">
    <nc r="AD357">
      <v>44015</v>
    </nc>
  </rcc>
  <rcc rId="6953" sId="1" numFmtId="19">
    <nc r="AD345">
      <v>44015</v>
    </nc>
  </rcc>
  <rcc rId="6954" sId="1" numFmtId="19">
    <nc r="AD346">
      <v>44015</v>
    </nc>
  </rcc>
  <rcc rId="6955" sId="1" numFmtId="19">
    <nc r="AD347">
      <v>44015</v>
    </nc>
  </rcc>
  <rcc rId="6956" sId="1" numFmtId="19">
    <nc r="AD348">
      <v>44015</v>
    </nc>
  </rcc>
  <rcc rId="6957" sId="1" numFmtId="19">
    <nc r="AD349">
      <v>44015</v>
    </nc>
  </rcc>
  <rcc rId="6958" sId="1" numFmtId="19">
    <nc r="AD350">
      <v>44015</v>
    </nc>
  </rcc>
  <rcc rId="6959" sId="1" numFmtId="19">
    <nc r="AD351">
      <v>44015</v>
    </nc>
  </rcc>
  <rcc rId="6960" sId="1" numFmtId="19">
    <nc r="AD352">
      <v>44015</v>
    </nc>
  </rcc>
  <rcc rId="6961" sId="1" numFmtId="19">
    <nc r="AD353">
      <v>44015</v>
    </nc>
  </rcc>
  <rcc rId="6962" sId="1" numFmtId="19">
    <nc r="AD354">
      <v>44015</v>
    </nc>
  </rcc>
  <rcc rId="6963" sId="1" numFmtId="19">
    <nc r="AD355">
      <v>44015</v>
    </nc>
  </rcc>
  <rcc rId="6964" sId="1" numFmtId="19">
    <nc r="AD356">
      <v>44015</v>
    </nc>
  </rcc>
</revisions>
</file>

<file path=xl/revisions/revisionLog5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965" sId="1" numFmtId="19">
    <nc r="AC344">
      <v>44014</v>
    </nc>
  </rcc>
  <rcc rId="6966" sId="1" numFmtId="19">
    <nc r="AC345">
      <v>44014</v>
    </nc>
  </rcc>
  <rcc rId="6967" sId="1" numFmtId="19">
    <nc r="AC346">
      <v>44014</v>
    </nc>
  </rcc>
  <rcc rId="6968" sId="1" numFmtId="19">
    <nc r="AC347">
      <v>44014</v>
    </nc>
  </rcc>
  <rcc rId="6969" sId="1" numFmtId="19">
    <nc r="AC348">
      <v>44014</v>
    </nc>
  </rcc>
  <rcc rId="6970" sId="1" numFmtId="19">
    <nc r="AC349">
      <v>44014</v>
    </nc>
  </rcc>
  <rcc rId="6971" sId="1" numFmtId="19">
    <nc r="AC350">
      <v>44014</v>
    </nc>
  </rcc>
  <rcc rId="6972" sId="1" numFmtId="19">
    <nc r="AC351">
      <v>44014</v>
    </nc>
  </rcc>
  <rcc rId="6973" sId="1" numFmtId="19">
    <nc r="AC352">
      <v>44014</v>
    </nc>
  </rcc>
  <rcc rId="6974" sId="1" numFmtId="19">
    <nc r="AC353">
      <v>44014</v>
    </nc>
  </rcc>
  <rcc rId="6975" sId="1" numFmtId="19">
    <nc r="AC354">
      <v>44014</v>
    </nc>
  </rcc>
  <rcc rId="6976" sId="1" numFmtId="19">
    <nc r="AC355">
      <v>44014</v>
    </nc>
  </rcc>
  <rcc rId="6977" sId="1" numFmtId="19">
    <nc r="AC356">
      <v>44014</v>
    </nc>
  </rcc>
  <rcc rId="6978" sId="1" numFmtId="19">
    <nc r="AC357">
      <v>44014</v>
    </nc>
  </rcc>
</revisions>
</file>

<file path=xl/revisions/revisionLog5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979" sId="1">
    <nc r="S358" t="inlineStr">
      <is>
        <t>nam.phan-the</t>
      </is>
    </nc>
  </rcc>
  <rcc rId="6980" sId="1">
    <nc r="S360" t="inlineStr">
      <is>
        <t>nam.phan-the</t>
      </is>
    </nc>
  </rcc>
  <rcc rId="6981" sId="1">
    <nc r="S359" t="inlineStr">
      <is>
        <t>huy.nguyen-hoang</t>
      </is>
    </nc>
  </rcc>
  <rcc rId="6982" sId="1">
    <nc r="S361" t="inlineStr">
      <is>
        <t>huy.nguyen-hoang</t>
      </is>
    </nc>
  </rcc>
  <rcc rId="6983" sId="1">
    <nc r="S362" t="inlineStr">
      <is>
        <t>chung.ly</t>
      </is>
    </nc>
  </rcc>
  <rcc rId="6984" sId="1">
    <nc r="S363" t="inlineStr">
      <is>
        <t>chung.ly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Merged_COEM!$B$59:$AN$377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989" sId="1" numFmtId="19">
    <nc r="AD358">
      <v>44015</v>
    </nc>
  </rcc>
  <rcc rId="6990" sId="1" numFmtId="19">
    <nc r="AD359">
      <v>44015</v>
    </nc>
  </rcc>
  <rcc rId="6991" sId="1" numFmtId="19">
    <nc r="AD360">
      <v>44015</v>
    </nc>
  </rcc>
  <rcc rId="6992" sId="1" numFmtId="19">
    <nc r="AD361">
      <v>44015</v>
    </nc>
  </rcc>
  <rcc rId="6993" sId="1" numFmtId="19">
    <nc r="AD362">
      <v>44015</v>
    </nc>
  </rcc>
  <rcc rId="6994" sId="1" numFmtId="19">
    <nc r="AD363">
      <v>44015</v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997" sId="1" numFmtId="19">
    <nc r="AC358">
      <v>44014</v>
    </nc>
  </rcc>
  <rcc rId="6998" sId="1" numFmtId="19">
    <nc r="AC359">
      <v>44014</v>
    </nc>
  </rcc>
  <rcc rId="6999" sId="1" numFmtId="19">
    <nc r="AC360">
      <v>44014</v>
    </nc>
  </rcc>
  <rcc rId="7000" sId="1" numFmtId="19">
    <nc r="AC361">
      <v>44014</v>
    </nc>
  </rcc>
  <rcc rId="7001" sId="1" numFmtId="19">
    <nc r="AC362">
      <v>44014</v>
    </nc>
  </rcc>
  <rcc rId="7002" sId="1" numFmtId="19">
    <nc r="AC363">
      <v>44014</v>
    </nc>
  </rcc>
</revisions>
</file>

<file path=xl/revisions/revisionLog5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D344:AD363">
    <dxf>
      <fill>
        <patternFill patternType="solid">
          <bgColor rgb="FFFF0000"/>
        </patternFill>
      </fill>
    </dxf>
  </rfmt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344:B363">
    <dxf>
      <fill>
        <patternFill patternType="solid">
          <bgColor theme="5" tint="0.79998168889431442"/>
        </patternFill>
      </fill>
    </dxf>
  </rfmt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13" sId="1">
    <nc r="S344" t="inlineStr">
      <is>
        <t>hieu.nguyen-trung</t>
      </is>
    </nc>
  </rcc>
  <rcc rId="7014" sId="1">
    <nc r="S345" t="inlineStr">
      <is>
        <t>hieu.nguyen-trung</t>
      </is>
    </nc>
  </rcc>
  <rcc rId="7015" sId="1">
    <nc r="S346" t="inlineStr">
      <is>
        <t>hieu.nguyen-trung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20" sId="1" numFmtId="19">
    <oc r="AD344">
      <v>44015</v>
    </oc>
    <nc r="AD344">
      <v>44016</v>
    </nc>
  </rcc>
  <rcc rId="7021" sId="1" numFmtId="19">
    <oc r="AD345">
      <v>44015</v>
    </oc>
    <nc r="AD345">
      <v>44016</v>
    </nc>
  </rcc>
  <rcc rId="7022" sId="1" numFmtId="19">
    <oc r="AD346">
      <v>44015</v>
    </oc>
    <nc r="AD346">
      <v>44016</v>
    </nc>
  </rcc>
  <rcc rId="7023" sId="1" numFmtId="19">
    <oc r="AD347">
      <v>44015</v>
    </oc>
    <nc r="AD347">
      <v>44016</v>
    </nc>
  </rcc>
  <rcc rId="7024" sId="1" numFmtId="19">
    <oc r="AD348">
      <v>44015</v>
    </oc>
    <nc r="AD348">
      <v>44016</v>
    </nc>
  </rcc>
  <rcc rId="7025" sId="1" numFmtId="19">
    <oc r="AD349">
      <v>44015</v>
    </oc>
    <nc r="AD349">
      <v>44016</v>
    </nc>
  </rcc>
  <rcc rId="7026" sId="1" numFmtId="19">
    <oc r="AD350">
      <v>44015</v>
    </oc>
    <nc r="AD350">
      <v>44016</v>
    </nc>
  </rcc>
  <rcc rId="7027" sId="1" numFmtId="19">
    <oc r="AD351">
      <v>44015</v>
    </oc>
    <nc r="AD351">
      <v>44016</v>
    </nc>
  </rcc>
  <rcc rId="7028" sId="1" numFmtId="19">
    <oc r="AD352">
      <v>44015</v>
    </oc>
    <nc r="AD352">
      <v>44016</v>
    </nc>
  </rcc>
  <rcc rId="7029" sId="1" numFmtId="19">
    <oc r="AD353">
      <v>44015</v>
    </oc>
    <nc r="AD353">
      <v>44016</v>
    </nc>
  </rcc>
  <rcc rId="7030" sId="1" numFmtId="19">
    <oc r="AD354">
      <v>44015</v>
    </oc>
    <nc r="AD354">
      <v>44016</v>
    </nc>
  </rcc>
  <rcc rId="7031" sId="1" numFmtId="19">
    <oc r="AD355">
      <v>44015</v>
    </oc>
    <nc r="AD355">
      <v>44016</v>
    </nc>
  </rcc>
  <rcc rId="7032" sId="1" numFmtId="19">
    <oc r="AD356">
      <v>44015</v>
    </oc>
    <nc r="AD356">
      <v>44016</v>
    </nc>
  </rcc>
  <rcc rId="7033" sId="1" numFmtId="19">
    <oc r="AD357">
      <v>44015</v>
    </oc>
    <nc r="AD357">
      <v>44016</v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36" sId="1">
    <oc r="S358" t="inlineStr">
      <is>
        <t>nam.phan-the</t>
      </is>
    </oc>
    <nc r="S358" t="inlineStr">
      <is>
        <t>chung.ly</t>
      </is>
    </nc>
  </rcc>
  <rcc rId="7037" sId="1">
    <oc r="S359" t="inlineStr">
      <is>
        <t>huy.nguyen-hoang</t>
      </is>
    </oc>
    <nc r="S359" t="inlineStr">
      <is>
        <t>chung.ly</t>
      </is>
    </nc>
  </rcc>
  <rcc rId="7038" sId="1">
    <oc r="S360" t="inlineStr">
      <is>
        <t>nam.phan-the</t>
      </is>
    </oc>
    <nc r="S360" t="inlineStr">
      <is>
        <t>chung.ly</t>
      </is>
    </nc>
  </rcc>
  <rcc rId="7039" sId="1">
    <oc r="S361" t="inlineStr">
      <is>
        <t>huy.nguyen-hoang</t>
      </is>
    </oc>
    <nc r="S361" t="inlineStr">
      <is>
        <t>chung.ly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42" sId="1">
    <nc r="S347" t="inlineStr">
      <is>
        <t>huy.nguyen-hoang</t>
      </is>
    </nc>
  </rcc>
  <rcc rId="7043" sId="1">
    <nc r="S348" t="inlineStr">
      <is>
        <t>huy.nguyen-hoang</t>
      </is>
    </nc>
  </rcc>
  <rcc rId="7044" sId="1">
    <nc r="S349" t="inlineStr">
      <is>
        <t>huy.nguyen-hoang</t>
      </is>
    </nc>
  </rcc>
  <rcc rId="7045" sId="1">
    <nc r="S350" t="inlineStr">
      <is>
        <t>huy.nguyen-hoang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48" sId="1">
    <nc r="S351" t="inlineStr">
      <is>
        <t>nam.phan-the</t>
      </is>
    </nc>
  </rcc>
  <rcc rId="7049" sId="1">
    <nc r="S352" t="inlineStr">
      <is>
        <t>nam.phan-the</t>
      </is>
    </nc>
  </rcc>
  <rcc rId="7050" sId="1">
    <nc r="S353" t="inlineStr">
      <is>
        <t>nam.phan-the</t>
      </is>
    </nc>
  </rcc>
  <rcc rId="7051" sId="1">
    <nc r="S354" t="inlineStr">
      <is>
        <t>nam.phan-the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60D2C030-4E31-4E07-8E1C-44D2EE84B177}" action="delete"/>
  <rdn rId="0" localSheetId="1" customView="1" name="Z_60D2C030_4E31_4E07_8E1C_44D2EE84B177_.wvu.FilterData" hidden="1" oldHidden="1">
    <formula>Merged_COEM!$A$59:$AN$377</formula>
    <oldFormula>Merged_COEM!$A$59:$AN$377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5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9C03E1E-B6A8-49A1-B29C-5DC4FAB2FBC6}" action="delete"/>
  <rdn rId="0" localSheetId="1" customView="1" name="Z_89C03E1E_B6A8_49A1_B29C_5DC4FAB2FBC6_.wvu.FilterData" hidden="1" oldHidden="1">
    <formula>Merged_COEM!$B$59:$AN$377</formula>
    <oldFormula>Merged_COEM!$B$59:$AN$377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5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Merged_COEM!$B$59:$AN$377</formula>
    <oldFormula>Merged_COEM!$B$59:$AN$377</oldFormula>
  </rdn>
  <rdn rId="0" localSheetId="2" customView="1" name="Z_99BC1C51_34DC_4BF2_906C_1E31B6171D71_.wvu.FilterData" hidden="1" oldHidden="1">
    <formula>Merged_JOEM!$B$59:$AN$247</formula>
    <oldFormula>Merged_JOEM!$B$59:$AN$247</oldFormula>
  </rdn>
  <rcv guid="{99BC1C51-34DC-4BF2-906C-1E31B6171D71}" action="add"/>
</revisions>
</file>

<file path=xl/revisions/revisionLog5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Merged_COEM!$B$59:$AN$377</formula>
    <oldFormula>Merged_COEM!$B$59:$AN$377</oldFormula>
  </rdn>
  <rdn rId="0" localSheetId="2" customView="1" name="Z_FECB4C41_27E8_4A22_AFB3_4F54CDD4960E_.wvu.FilterData" hidden="1" oldHidden="1">
    <formula>Merged_JOEM!$B$59:$AN$274</formula>
    <oldFormula>Merged_JOEM!$B$59:$AN$274</oldFormula>
  </rdn>
  <rcv guid="{FECB4C41-27E8-4A22-AFB3-4F54CDD4960E}" action="add"/>
</revisions>
</file>

<file path=xl/revisions/revisionLog5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66" sId="2" odxf="1" dxf="1">
    <oc r="AL221" t="inlineStr">
      <is>
        <t>Line #12, can't cover full MCDC case FALSE because when TCSPlus_DelayCounter = C_TCSPlus_DmgCounter_Tempo_Count_Ph1 =&gt; condition at line #10 FALSE =&gt; line #12 can't be reached.</t>
      </is>
    </oc>
    <nc r="AL221"/>
    <o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odxf>
    <ndxf>
      <border outline="0">
        <left/>
        <right/>
        <top/>
        <bottom/>
      </border>
    </ndxf>
  </rcc>
  <rcc rId="7067" sId="2">
    <nc r="X222">
      <v>35.1</v>
    </nc>
  </rcc>
  <rcc rId="7068" sId="2">
    <nc r="Z222">
      <v>2</v>
    </nc>
  </rcc>
  <rcc rId="7069" sId="2">
    <nc r="AA222" t="inlineStr">
      <is>
        <t>Ready for review</t>
      </is>
    </nc>
  </rcc>
  <rcc rId="7070" sId="2" numFmtId="19">
    <nc r="AE222">
      <v>44014</v>
    </nc>
  </rcc>
  <rcc rId="7071" sId="2" numFmtId="19">
    <nc r="AF222">
      <v>44014</v>
    </nc>
  </rcc>
  <rcc rId="7072" sId="2">
    <nc r="AG222" t="inlineStr">
      <is>
        <t>OK</t>
      </is>
    </nc>
  </rcc>
  <rcc rId="7073" sId="2" numFmtId="14">
    <nc r="AJ222">
      <v>1</v>
    </nc>
  </rcc>
  <rcc rId="7074" sId="2" quotePrefix="1">
    <nc r="AK222" t="inlineStr">
      <is>
        <t>None</t>
      </is>
    </nc>
  </rcc>
  <rcc rId="7075" sId="2" numFmtId="14">
    <nc r="AH222">
      <v>1</v>
    </nc>
  </rcc>
  <rcc rId="7076" sId="2" numFmtId="14">
    <nc r="AI222">
      <v>1</v>
    </nc>
  </rcc>
  <rcv guid="{3B3E6719-EACB-4D2C-89C1-05FFAB6020FD}" action="delete"/>
  <rdn rId="0" localSheetId="1" customView="1" name="Z_3B3E6719_EACB_4D2C_89C1_05FFAB6020FD_.wvu.FilterData" hidden="1" oldHidden="1">
    <formula>Merged_COEM!$B$59:$AN$377</formula>
    <oldFormula>Merged_COEM!$B$59:$AN$377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5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79" sId="2" odxf="1" dxf="1" quotePrefix="1">
    <nc r="AL222" t="inlineStr">
      <is>
        <t>-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080" sId="2" odxf="1" dxf="1" quotePrefix="1">
    <nc r="AM222" t="inlineStr">
      <is>
        <t>-</t>
      </is>
    </nc>
    <odxf>
      <alignment horizontal="left" readingOrder="0"/>
    </odxf>
    <ndxf>
      <alignment horizontal="general" readingOrder="0"/>
    </ndxf>
  </rcc>
  <rcc rId="7081" sId="2" odxf="1" dxf="1" quotePrefix="1">
    <nc r="AN222" t="inlineStr">
      <is>
        <t>-</t>
      </is>
    </nc>
    <odxf>
      <alignment horizontal="left" readingOrder="0"/>
    </odxf>
    <ndxf>
      <alignment horizontal="general" readingOrder="0"/>
    </ndxf>
  </rcc>
</revisions>
</file>

<file path=xl/revisions/revisionLog5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82" sId="2">
    <nc r="AM221" t="inlineStr">
      <is>
        <t>-</t>
      </is>
    </nc>
  </rcc>
  <rcc rId="7083" sId="2">
    <nc r="AN221" t="inlineStr">
      <is>
        <t>-</t>
      </is>
    </nc>
  </rcc>
</revisions>
</file>

<file path=xl/revisions/revisionLog5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84" sId="2" odxf="1" dxf="1" quotePrefix="1">
    <nc r="AL221" t="inlineStr">
      <is>
        <t>Line #12, can't cover full MCDC case FALSE because when TCSPlus_DelayCounter = C_TCSPlus_DmgCounter_Tempo_Count_Ph1 =&gt; condition at line #10 FALSE =&gt; line #12 can't be reached.</t>
      </is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</revisions>
</file>

<file path=xl/revisions/revisionLog5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Merged_COEM!$B$59:$AN$377</formula>
    <oldFormula>Merged_COEM!$B$59:$AN$377</oldFormula>
  </rdn>
  <rdn rId="0" localSheetId="2" customView="1" name="Z_FECB4C41_27E8_4A22_AFB3_4F54CDD4960E_.wvu.FilterData" hidden="1" oldHidden="1">
    <formula>Merged_JOEM!$B$59:$AN$274</formula>
    <oldFormula>Merged_JOEM!$B$59:$AN$274</oldFormula>
  </rdn>
  <rcv guid="{FECB4C41-27E8-4A22-AFB3-4F54CDD4960E}" action="add"/>
</revisions>
</file>

<file path=xl/revisions/revisionLog5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Merged_COEM!$B$59:$AN$377</formula>
    <oldFormula>Merged_COEM!$B$59:$AN$377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5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89" sId="2">
    <nc r="AA215" t="inlineStr">
      <is>
        <t>Ready for review</t>
      </is>
    </nc>
  </rcc>
  <rcc rId="7090" sId="2">
    <nc r="X215">
      <v>32.5</v>
    </nc>
  </rcc>
  <rcv guid="{3B3E6719-EACB-4D2C-89C1-05FFAB6020FD}" action="delete"/>
  <rdn rId="0" localSheetId="1" customView="1" name="Z_3B3E6719_EACB_4D2C_89C1_05FFAB6020FD_.wvu.FilterData" hidden="1" oldHidden="1">
    <formula>Merged_COEM!$B$59:$AN$377</formula>
    <oldFormula>Merged_COEM!$B$59:$AN$377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5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93" sId="2">
    <nc r="Z215">
      <v>2</v>
    </nc>
  </rcc>
</revisions>
</file>

<file path=xl/revisions/revisionLog5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98" sId="1">
    <nc r="S355" t="inlineStr">
      <is>
        <t>thanh.nguyen-kim</t>
      </is>
    </nc>
  </rcc>
  <rcc rId="7099" sId="1">
    <nc r="S356" t="inlineStr">
      <is>
        <t>loc.do-phu</t>
      </is>
    </nc>
  </rcc>
  <rcc rId="7100" sId="1">
    <nc r="S357" t="inlineStr">
      <is>
        <t>loc.do-phu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117" sId="1">
    <oc r="S355" t="inlineStr">
      <is>
        <t>thanh.nguyen-kim</t>
      </is>
    </oc>
    <nc r="S355" t="inlineStr">
      <is>
        <t>phuong.nguyen-thanh</t>
      </is>
    </nc>
  </rcc>
  <rcc rId="7118" sId="1">
    <oc r="S356" t="inlineStr">
      <is>
        <t>loc.do-phu</t>
      </is>
    </oc>
    <nc r="S356" t="inlineStr">
      <is>
        <t>phuong.nguyen-thanh</t>
      </is>
    </nc>
  </rcc>
  <rcc rId="7119" sId="1">
    <oc r="S357" t="inlineStr">
      <is>
        <t>loc.do-phu</t>
      </is>
    </oc>
    <nc r="S357" t="inlineStr">
      <is>
        <t>phuong.nguyen-thanh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124" sId="1">
    <oc r="S355" t="inlineStr">
      <is>
        <t>phuong.nguyen-thanh</t>
      </is>
    </oc>
    <nc r="S355" t="inlineStr">
      <is>
        <t>duong.nguyen-tuan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127" sId="1">
    <oc r="S356" t="inlineStr">
      <is>
        <t>phuong.nguyen-thanh</t>
      </is>
    </oc>
    <nc r="S356" t="inlineStr">
      <is>
        <t>duong.nguyen-tuan</t>
      </is>
    </nc>
  </rcc>
  <rcc rId="7128" sId="1">
    <oc r="S357" t="inlineStr">
      <is>
        <t>phuong.nguyen-thanh</t>
      </is>
    </oc>
    <nc r="S357" t="inlineStr">
      <is>
        <t>duong.nguyen-tuan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135" sId="1" xfDxf="1" dxf="1" quotePrefix="1">
    <oc r="F358" t="inlineStr">
      <is>
        <t xml:space="preserve">rb\as\sokonib2\core\app\dcom\RBAPLCust\src\               </t>
      </is>
    </oc>
    <nc r="F358" t="inlineStr">
      <is>
        <t>SOKON_IB2_Int\iBoosterGen2\rba\Bldr\config\ApplicationLayer\rba_BldrCmp\src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sqref="F358" start="0" length="2147483647">
    <dxf>
      <font>
        <b/>
      </font>
    </dxf>
  </rfmt>
</revisions>
</file>

<file path=xl/revisions/revisionLog5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136" sId="1">
    <nc r="X358">
      <f>W358</f>
    </nc>
  </rcc>
  <rcc rId="7137" sId="1">
    <nc r="AA358" t="inlineStr">
      <is>
        <t>Ready for review</t>
      </is>
    </nc>
  </rcc>
  <rcc rId="7138" sId="1">
    <nc r="Z358">
      <v>2</v>
    </nc>
  </rcc>
  <rcc rId="7139" sId="1" numFmtId="19">
    <nc r="AE358">
      <v>44014</v>
    </nc>
  </rcc>
  <rcc rId="7140" sId="1" numFmtId="19">
    <nc r="AF358">
      <v>44014</v>
    </nc>
  </rcc>
  <rcc rId="7141" sId="1">
    <nc r="AG358" t="inlineStr">
      <is>
        <t>OK</t>
      </is>
    </nc>
  </rcc>
  <rcc rId="7142" sId="1" numFmtId="14">
    <nc r="AH358">
      <v>1</v>
    </nc>
  </rcc>
  <rcc rId="7143" sId="1" numFmtId="14">
    <nc r="AI358">
      <v>1</v>
    </nc>
  </rcc>
  <rcc rId="7144" sId="1" numFmtId="14">
    <nc r="AJ358">
      <v>1</v>
    </nc>
  </rcc>
  <rcc rId="7145" sId="1">
    <nc r="AK358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Merged_COEM!$A$59:$AN$377</formula>
    <oldFormula>Merged_COEM!$A$59:$AN$377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5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148" sId="2">
    <nc r="X170">
      <f>W170</f>
    </nc>
  </rcc>
  <rcc rId="7149" sId="2">
    <nc r="Z170">
      <v>1.5</v>
    </nc>
  </rcc>
  <rcc rId="7150" sId="2">
    <nc r="AA170" t="inlineStr">
      <is>
        <t>Ready for review</t>
      </is>
    </nc>
  </rcc>
  <rcc rId="7151" sId="2" numFmtId="19">
    <nc r="AE170">
      <v>44013</v>
    </nc>
  </rcc>
  <rcc rId="7152" sId="2" numFmtId="19">
    <nc r="AF170">
      <v>44013</v>
    </nc>
  </rcc>
  <rcc rId="7153" sId="2">
    <nc r="AG170" t="inlineStr">
      <is>
        <t>OK</t>
      </is>
    </nc>
  </rcc>
  <rcc rId="7154" sId="2" numFmtId="14">
    <nc r="AH170">
      <v>1</v>
    </nc>
  </rcc>
  <rcc rId="7155" sId="2" numFmtId="14">
    <nc r="AI170">
      <v>1</v>
    </nc>
  </rcc>
  <rcc rId="7156" sId="2" numFmtId="14">
    <nc r="AJ170">
      <v>1</v>
    </nc>
  </rcc>
  <rcc rId="7157" sId="2" quotePrefix="1">
    <nc r="AK170" t="inlineStr">
      <is>
        <t>None</t>
      </is>
    </nc>
  </rcc>
  <rcc rId="7158" sId="2" quotePrefix="1">
    <nc r="AL170" t="inlineStr">
      <is>
        <t>-</t>
      </is>
    </nc>
  </rcc>
  <rcc rId="7159" sId="2" odxf="1" dxf="1" quotePrefix="1">
    <nc r="AM170" t="inlineStr">
      <is>
        <t>-</t>
      </is>
    </nc>
    <odxf>
      <alignment horizontal="left" readingOrder="0"/>
    </odxf>
    <ndxf>
      <alignment horizontal="general" readingOrder="0"/>
    </ndxf>
  </rcc>
  <rcc rId="7160" sId="2" odxf="1" dxf="1" quotePrefix="1">
    <nc r="AN170" t="inlineStr">
      <is>
        <t>-</t>
      </is>
    </nc>
    <odxf>
      <alignment horizontal="left" readingOrder="0"/>
    </odxf>
    <ndxf>
      <alignment horizontal="general" readingOrder="0"/>
    </ndxf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163" sId="2" numFmtId="14">
    <nc r="AH171">
      <v>0.81</v>
    </nc>
  </rcc>
  <rcc rId="7164" sId="2" numFmtId="14">
    <nc r="AI171">
      <v>0.81</v>
    </nc>
  </rcc>
  <rcc rId="7165" sId="2" odxf="1" dxf="1" quotePrefix="1">
    <nc r="AJ171" t="inlineStr">
      <is>
        <t>-</t>
      </is>
    </nc>
    <odxf/>
    <ndxf/>
  </rcc>
  <rcc rId="7166" sId="2" quotePrefix="1">
    <nc r="AK171" t="inlineStr">
      <is>
        <t>None</t>
      </is>
    </nc>
  </rcc>
  <rcc rId="7167" sId="2">
    <nc r="AG171" t="inlineStr">
      <is>
        <t>OK</t>
      </is>
    </nc>
  </rcc>
  <rcc rId="7168" sId="2" quotePrefix="1">
    <nc r="AL171" t="inlineStr">
      <is>
        <t>-Param 1D can't cover full C0/C1
-This class don't have MCDC</t>
      </is>
    </nc>
  </rcc>
  <rcc rId="7169" sId="2" odxf="1" dxf="1" quotePrefix="1">
    <nc r="AM171" t="inlineStr">
      <is>
        <t>-</t>
      </is>
    </nc>
    <odxf>
      <alignment horizontal="left" readingOrder="0"/>
    </odxf>
    <ndxf>
      <alignment horizontal="general" readingOrder="0"/>
    </ndxf>
  </rcc>
  <rcc rId="7170" sId="2" odxf="1" dxf="1" quotePrefix="1">
    <nc r="AN171" t="inlineStr">
      <is>
        <t>-</t>
      </is>
    </nc>
    <odxf>
      <alignment horizontal="left" readingOrder="0"/>
    </odxf>
    <ndxf>
      <alignment horizontal="general" readingOrder="0"/>
    </ndxf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173" sId="2" numFmtId="14">
    <oc r="AH170">
      <v>1</v>
    </oc>
    <nc r="AH170">
      <v>0.81</v>
    </nc>
  </rcc>
  <rcc rId="7174" sId="2" numFmtId="14">
    <oc r="AI170">
      <v>1</v>
    </oc>
    <nc r="AI170">
      <v>0.81</v>
    </nc>
  </rcc>
  <rcc rId="7175" sId="2" odxf="1" dxf="1" numFmtId="14" quotePrefix="1">
    <oc r="AJ170">
      <v>1</v>
    </oc>
    <nc r="AJ170" t="inlineStr">
      <is>
        <t>-</t>
      </is>
    </nc>
    <odxf/>
    <ndxf/>
  </rcc>
  <rcc rId="7176" sId="2" quotePrefix="1">
    <oc r="AL170" t="inlineStr">
      <is>
        <t>-</t>
      </is>
    </oc>
    <nc r="AL170" t="inlineStr">
      <is>
        <t>-Param 1D can't cover full C0/C1
-This class don't have MCDC</t>
      </is>
    </nc>
  </rcc>
  <rcc rId="7177" sId="2">
    <oc r="AG171" t="inlineStr">
      <is>
        <t>OK</t>
      </is>
    </oc>
    <nc r="AG171"/>
  </rcc>
  <rcc rId="7178" sId="2" numFmtId="14">
    <oc r="AH171">
      <v>0.81</v>
    </oc>
    <nc r="AH171"/>
  </rcc>
  <rcc rId="7179" sId="2" numFmtId="14">
    <oc r="AI171">
      <v>0.81</v>
    </oc>
    <nc r="AI171"/>
  </rcc>
  <rcc rId="7180" sId="2" odxf="1" dxf="1">
    <oc r="AJ171" t="inlineStr">
      <is>
        <t>-</t>
      </is>
    </oc>
    <nc r="AJ171"/>
    <odxf/>
    <ndxf/>
  </rcc>
  <rcc rId="7181" sId="2">
    <oc r="AK171" t="inlineStr">
      <is>
        <t>None</t>
      </is>
    </oc>
    <nc r="AK171"/>
  </rcc>
  <rcc rId="7182" sId="2">
    <oc r="AL171" t="inlineStr">
      <is>
        <t>-Param 1D can't cover full C0/C1
-This class don't have MCDC</t>
      </is>
    </oc>
    <nc r="AL171"/>
  </rcc>
  <rcc rId="7183" sId="2" odxf="1" dxf="1">
    <oc r="AM171" t="inlineStr">
      <is>
        <t>-</t>
      </is>
    </oc>
    <nc r="AM171"/>
    <odxf>
      <alignment horizontal="general" readingOrder="0"/>
    </odxf>
    <ndxf>
      <alignment horizontal="left" readingOrder="0"/>
    </ndxf>
  </rcc>
  <rcc rId="7184" sId="2" odxf="1" dxf="1">
    <oc r="AN171" t="inlineStr">
      <is>
        <t>-</t>
      </is>
    </oc>
    <nc r="AN171"/>
    <odxf>
      <alignment horizontal="general" readingOrder="0"/>
    </odxf>
    <ndxf>
      <alignment horizontal="left" readingOrder="0"/>
    </ndxf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5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187" sId="1" quotePrefix="1">
    <oc r="AL314" t="inlineStr">
      <is>
        <t>-</t>
      </is>
    </oc>
    <nc r="AL314" t="inlineStr">
      <is>
        <t>-Can’t cover MCDC for these decisions at line#113 and 117, because RBA_BLDRCMP_CFG_31ROUTINECONTROL_CHKPD_CHKMEM is defined RBA_BLDRCMP_ENABLE.</t>
      </is>
    </nc>
  </rcc>
  <rcc rId="7188" sId="1">
    <nc r="AK316" t="inlineStr">
      <is>
        <t>OPL</t>
      </is>
    </nc>
  </rcc>
  <rcc rId="7189" sId="1" numFmtId="14">
    <nc r="AH316">
      <v>1</v>
    </nc>
  </rcc>
  <rcc rId="7190" sId="1" numFmtId="14">
    <nc r="AI316">
      <v>1</v>
    </nc>
  </rcc>
  <rcc rId="7191" sId="1" numFmtId="14">
    <nc r="AJ316">
      <v>0.72</v>
    </nc>
  </rcc>
  <rcc rId="7192" sId="1">
    <nc r="AG316" t="inlineStr">
      <is>
        <t>NG</t>
      </is>
    </nc>
  </rcc>
  <rcc rId="7193" sId="1" numFmtId="19">
    <nc r="AE316">
      <v>44014</v>
    </nc>
  </rcc>
  <rcc rId="7194" sId="1" numFmtId="19">
    <nc r="AF316">
      <v>44014</v>
    </nc>
  </rcc>
  <rcv guid="{4E06BDBF-2CED-473B-850B-2A6C7311FF41}" action="delete"/>
  <rdn rId="0" localSheetId="1" customView="1" name="Z_4E06BDBF_2CED_473B_850B_2A6C7311FF41_.wvu.FilterData" hidden="1" oldHidden="1">
    <formula>Merged_COEM!$A$59:$AN$377</formula>
    <oldFormula>Merged_COEM!$A$59:$AN$377</oldFormula>
  </rdn>
  <rdn rId="0" localSheetId="2" customView="1" name="Z_4E06BDBF_2CED_473B_850B_2A6C7311FF41_.wvu.FilterData" hidden="1" oldHidden="1">
    <formula>Merged_JOEM!$B$59:$AN$247</formula>
    <oldFormula>Merged_JOEM!$B$59:$AN$247</oldFormula>
  </rdn>
  <rcv guid="{4E06BDBF-2CED-473B-850B-2A6C7311FF41}" action="add"/>
</revisions>
</file>

<file path=xl/revisions/revisionLog5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197" sId="1">
    <nc r="X316">
      <f>W316</f>
    </nc>
  </rcc>
  <rcc rId="7198" sId="1">
    <nc r="Z316">
      <f>Y316</f>
    </nc>
  </rcc>
  <rcc rId="7199" sId="1">
    <nc r="AA316" t="inlineStr">
      <is>
        <t>Ready for review</t>
      </is>
    </nc>
  </rcc>
  <rcv guid="{4E06BDBF-2CED-473B-850B-2A6C7311FF41}" action="delete"/>
  <rdn rId="0" localSheetId="1" customView="1" name="Z_4E06BDBF_2CED_473B_850B_2A6C7311FF41_.wvu.FilterData" hidden="1" oldHidden="1">
    <formula>Merged_COEM!$A$59:$AN$377</formula>
    <oldFormula>Merged_COEM!$A$59:$AN$377</oldFormula>
  </rdn>
  <rdn rId="0" localSheetId="2" customView="1" name="Z_4E06BDBF_2CED_473B_850B_2A6C7311FF41_.wvu.FilterData" hidden="1" oldHidden="1">
    <formula>Merged_JOEM!$B$59:$AN$247</formula>
    <oldFormula>Merged_JOEM!$B$59:$AN$247</oldFormula>
  </rdn>
  <rcv guid="{4E06BDBF-2CED-473B-850B-2A6C7311FF41}" action="add"/>
</revisions>
</file>

<file path=xl/revisions/revisionLog5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202" sId="1">
    <oc r="AA327" t="inlineStr">
      <is>
        <t>Ready for review</t>
      </is>
    </oc>
    <nc r="AA327"/>
  </rcc>
  <rcc rId="7203" sId="1">
    <nc r="Z351">
      <v>0.05</v>
    </nc>
  </rcc>
  <rcc rId="7204" sId="1">
    <nc r="X351">
      <f>W351</f>
    </nc>
  </rcc>
  <rcc rId="7205" sId="1">
    <nc r="X352">
      <f>W352</f>
    </nc>
  </rcc>
  <rcc rId="7206" sId="1">
    <nc r="Z352">
      <v>0.3</v>
    </nc>
  </rcc>
  <rcc rId="7207" sId="1" numFmtId="19">
    <nc r="AE351">
      <v>44014</v>
    </nc>
  </rcc>
  <rcc rId="7208" sId="1" numFmtId="19">
    <nc r="AE352">
      <v>44014</v>
    </nc>
  </rcc>
  <rcc rId="7209" sId="1">
    <nc r="AG351" t="inlineStr">
      <is>
        <t>OK</t>
      </is>
    </nc>
  </rcc>
  <rcc rId="7210" sId="1" numFmtId="14">
    <nc r="AH351">
      <v>1</v>
    </nc>
  </rcc>
  <rcc rId="7211" sId="1" numFmtId="14">
    <nc r="AI351">
      <v>1</v>
    </nc>
  </rcc>
  <rcc rId="7212" sId="1" numFmtId="14">
    <nc r="AJ351">
      <v>1</v>
    </nc>
  </rcc>
  <rcc rId="7213" sId="1">
    <nc r="AG352" t="inlineStr">
      <is>
        <t>OK</t>
      </is>
    </nc>
  </rcc>
  <rcc rId="7214" sId="1" numFmtId="14">
    <nc r="AH352">
      <v>1</v>
    </nc>
  </rcc>
  <rcc rId="7215" sId="1" numFmtId="14">
    <nc r="AI352">
      <v>1</v>
    </nc>
  </rcc>
  <rcc rId="7216" sId="1" numFmtId="14">
    <nc r="AJ352">
      <v>1</v>
    </nc>
  </rcc>
  <rcv guid="{89C03E1E-B6A8-49A1-B29C-5DC4FAB2FBC6}" action="delete"/>
  <rdn rId="0" localSheetId="1" customView="1" name="Z_89C03E1E_B6A8_49A1_B29C_5DC4FAB2FBC6_.wvu.FilterData" hidden="1" oldHidden="1">
    <formula>Merged_COEM!$B$59:$AN$377</formula>
    <oldFormula>Merged_COEM!$B$59:$AN$377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5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6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221" sId="1" xfDxf="1" dxf="1" quotePrefix="1">
    <oc r="F359" t="inlineStr">
      <is>
        <t xml:space="preserve">rb\as\sokonib2\core\app\dcom\\RBAPLOBD\src\               </t>
      </is>
    </oc>
    <nc r="F359" t="inlineStr">
      <is>
        <t>SOKON_IB2_Int\iBoosterGen2\rb\as\sokonib2\core\app\dcom\RBAPLOBD\src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sqref="F359" start="0" length="2147483647">
    <dxf>
      <font>
        <b/>
      </font>
    </dxf>
  </rfmt>
  <rfmt sheetId="1" sqref="F358:F359">
    <dxf>
      <fill>
        <patternFill patternType="solid">
          <bgColor rgb="FFFF0000"/>
        </patternFill>
      </fill>
    </dxf>
  </rfmt>
  <rcc rId="7222" sId="1" quotePrefix="1">
    <oc r="F360" t="inlineStr">
      <is>
        <t xml:space="preserve">rb\as\sokonib2\prj\dcompr\\src\                           </t>
      </is>
    </oc>
    <nc r="F360" t="inlineStr">
      <is>
        <t xml:space="preserve">rb\as\sokonib2\prj\dcompr\src\                           </t>
      </is>
    </nc>
  </rcc>
  <rcc rId="7223" sId="1">
    <nc r="X359">
      <f>W359</f>
    </nc>
  </rcc>
  <rcc rId="7224" sId="1">
    <nc r="X360">
      <f>W360</f>
    </nc>
  </rcc>
  <rcc rId="7225" sId="1">
    <nc r="Z359">
      <v>1</v>
    </nc>
  </rcc>
  <rcc rId="7226" sId="1">
    <nc r="Z360">
      <v>0.2</v>
    </nc>
  </rcc>
  <rcc rId="7227" sId="1" numFmtId="19">
    <nc r="AE359">
      <v>44014</v>
    </nc>
  </rcc>
  <rcc rId="7228" sId="1" numFmtId="19">
    <nc r="AF359">
      <v>44014</v>
    </nc>
  </rcc>
  <rcc rId="7229" sId="1">
    <nc r="AG359" t="inlineStr">
      <is>
        <t>OK</t>
      </is>
    </nc>
  </rcc>
  <rcc rId="7230" sId="1" numFmtId="14">
    <nc r="AH359">
      <v>1</v>
    </nc>
  </rcc>
  <rcc rId="7231" sId="1" numFmtId="14">
    <nc r="AI359">
      <v>1</v>
    </nc>
  </rcc>
  <rcc rId="7232" sId="1" numFmtId="14">
    <nc r="AJ359">
      <v>1</v>
    </nc>
  </rcc>
  <rcc rId="7233" sId="1">
    <nc r="AK359" t="inlineStr">
      <is>
        <t>None</t>
      </is>
    </nc>
  </rcc>
  <rcc rId="7234" sId="1" numFmtId="19">
    <nc r="AE360">
      <v>44014</v>
    </nc>
  </rcc>
  <rcc rId="7235" sId="1" numFmtId="19">
    <nc r="AF360">
      <v>44014</v>
    </nc>
  </rcc>
  <rcc rId="7236" sId="1">
    <nc r="AG360" t="inlineStr">
      <is>
        <t>OK</t>
      </is>
    </nc>
  </rcc>
  <rcc rId="7237" sId="1">
    <nc r="AK360" t="inlineStr">
      <is>
        <t>None</t>
      </is>
    </nc>
  </rcc>
  <rcc rId="7238" sId="1" numFmtId="14">
    <nc r="AH360" t="inlineStr">
      <is>
        <t>-</t>
      </is>
    </nc>
  </rcc>
  <rcc rId="7239" sId="1" numFmtId="14">
    <nc r="AI360" t="inlineStr">
      <is>
        <t>-</t>
      </is>
    </nc>
  </rcc>
  <rcc rId="7240" sId="1" numFmtId="14">
    <nc r="AJ360" t="inlineStr">
      <is>
        <t>-</t>
      </is>
    </nc>
  </rcc>
  <rcc rId="7241" sId="1" quotePrefix="1">
    <oc r="AL360" t="inlineStr">
      <is>
        <t>-</t>
      </is>
    </oc>
    <nc r="AL360" t="inlineStr">
      <is>
        <t>- Don't have function to test</t>
      </is>
    </nc>
  </rcc>
  <rcv guid="{60D2C030-4E31-4E07-8E1C-44D2EE84B177}" action="delete"/>
  <rdn rId="0" localSheetId="1" customView="1" name="Z_60D2C030_4E31_4E07_8E1C_44D2EE84B177_.wvu.FilterData" hidden="1" oldHidden="1">
    <formula>Merged_COEM!$A$59:$AN$377</formula>
    <oldFormula>Merged_COEM!$A$59:$AN$377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6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244" sId="1">
    <nc r="X362">
      <f>W362</f>
    </nc>
  </rcc>
  <rcc rId="7245" sId="1">
    <nc r="Z362">
      <v>1</v>
    </nc>
  </rcc>
  <rcc rId="7246" sId="1">
    <nc r="AA362" t="inlineStr">
      <is>
        <t>Ready for review</t>
      </is>
    </nc>
  </rcc>
  <rcc rId="7247" sId="1">
    <nc r="AA360" t="inlineStr">
      <is>
        <t>Ready for review</t>
      </is>
    </nc>
  </rcc>
  <rcc rId="7248" sId="1">
    <nc r="AA359" t="inlineStr">
      <is>
        <t>Ready for review</t>
      </is>
    </nc>
  </rcc>
  <rcc rId="7249" sId="1" numFmtId="19">
    <nc r="AE361">
      <v>44014</v>
    </nc>
  </rcc>
  <rcc rId="7250" sId="1" numFmtId="19">
    <nc r="AF361">
      <v>44014</v>
    </nc>
  </rcc>
  <rcc rId="7251" sId="1">
    <nc r="AG361" t="inlineStr">
      <is>
        <t>OK</t>
      </is>
    </nc>
  </rcc>
  <rcc rId="7252" sId="1" numFmtId="14">
    <nc r="AH361">
      <v>1</v>
    </nc>
  </rcc>
  <rcc rId="7253" sId="1" numFmtId="14">
    <nc r="AI361">
      <v>1</v>
    </nc>
  </rcc>
  <rcc rId="7254" sId="1" numFmtId="14">
    <nc r="AJ361">
      <v>1</v>
    </nc>
  </rcc>
  <rcc rId="7255" sId="1">
    <nc r="AK361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Merged_COEM!$A$59:$AN$377</formula>
    <oldFormula>Merged_COEM!$A$59:$AN$377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6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258" sId="1" odxf="1" dxf="1" quotePrefix="1">
    <oc r="F361" t="inlineStr">
      <is>
        <t>rba\Bldr\SokonIB\\config\ApplicationLayer\rba_BldrCmp\src\</t>
      </is>
    </oc>
    <nc r="F361" t="inlineStr">
      <is>
        <t>SOKON_IB2_Int\iBoosterGen2\rba\Bldr\config\ApplicationLayer\rba_BldrCmp\src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b/>
        <sz val="11"/>
        <color theme="1"/>
        <name val="Calibri"/>
        <scheme val="minor"/>
      </font>
      <fill>
        <patternFill patternType="solid">
          <bgColor rgb="FFFF0000"/>
        </patternFill>
      </fill>
    </ndxf>
  </rcc>
  <rcc rId="7259" sId="1" odxf="1" dxf="1" quotePrefix="1">
    <oc r="F362" t="inlineStr">
      <is>
        <t xml:space="preserve">rba\Bldr\SokonIB\config\ApplicationLayer\rba_BldrCmp\src\ </t>
      </is>
    </oc>
    <nc r="F362" t="inlineStr">
      <is>
        <t>SOKON_IB2_Int\iBoosterGen2\rba\Bldr\config\ApplicationLayer\rba_BldrCmp\src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b/>
        <sz val="11"/>
        <color theme="1"/>
        <name val="Calibri"/>
        <scheme val="minor"/>
      </font>
      <fill>
        <patternFill patternType="solid">
          <bgColor rgb="FFFF0000"/>
        </patternFill>
      </fill>
    </ndxf>
  </rcc>
  <rcc rId="7260" sId="1" odxf="1" dxf="1" quotePrefix="1">
    <oc r="F363" t="inlineStr">
      <is>
        <t>rba\Bldr\SokonIB\config\ApplicationLayer\rba_BldrCmp\src\</t>
      </is>
    </oc>
    <nc r="F363" t="inlineStr">
      <is>
        <t>SOKON_IB2_Int\iBoosterGen2\rba\Bldr\config\ApplicationLayer\rba_BldrCmp\src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b/>
        <sz val="11"/>
        <color theme="1"/>
        <name val="Calibri"/>
        <scheme val="minor"/>
      </font>
      <fill>
        <patternFill patternType="solid">
          <bgColor rgb="FFFF0000"/>
        </patternFill>
      </fill>
    </ndxf>
  </rcc>
</revisions>
</file>

<file path=xl/revisions/revisionLog6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261" sId="2">
    <nc r="X171">
      <f>W171</f>
    </nc>
  </rcc>
  <rcc rId="7262" sId="2">
    <nc r="Z171">
      <v>1.5</v>
    </nc>
  </rcc>
  <rcc rId="7263" sId="2">
    <nc r="AA171" t="inlineStr">
      <is>
        <t>Ready for review</t>
      </is>
    </nc>
  </rcc>
  <rcc rId="7264" sId="2" numFmtId="19">
    <nc r="AE171">
      <v>44014</v>
    </nc>
  </rcc>
  <rcc rId="7265" sId="2" numFmtId="19">
    <nc r="AF171">
      <v>44014</v>
    </nc>
  </rcc>
  <rcc rId="7266" sId="2">
    <nc r="AG171" t="inlineStr">
      <is>
        <t>OK</t>
      </is>
    </nc>
  </rcc>
  <rcc rId="7267" sId="2" numFmtId="14">
    <nc r="AH171">
      <v>0.88200000000000001</v>
    </nc>
  </rcc>
  <rcc rId="7268" sId="2" numFmtId="14">
    <nc r="AI171">
      <v>0.88900000000000001</v>
    </nc>
  </rcc>
  <rcc rId="7269" sId="2" numFmtId="14">
    <nc r="AJ171">
      <v>1</v>
    </nc>
  </rcc>
  <rcc rId="7270" sId="2" quotePrefix="1">
    <nc r="AK171" t="inlineStr">
      <is>
        <t>None</t>
      </is>
    </nc>
  </rcc>
  <rcc rId="7271" sId="2" odxf="1" dxf="1" quotePrefix="1">
    <nc r="AM171" t="inlineStr">
      <is>
        <t>-</t>
      </is>
    </nc>
    <odxf>
      <alignment horizontal="left" readingOrder="0"/>
    </odxf>
    <ndxf>
      <alignment horizontal="general" readingOrder="0"/>
    </ndxf>
  </rcc>
  <rcc rId="7272" sId="2" odxf="1" dxf="1" quotePrefix="1">
    <nc r="AN171" t="inlineStr">
      <is>
        <t>-</t>
      </is>
    </nc>
    <odxf>
      <alignment horizontal="left" readingOrder="0"/>
    </odxf>
    <ndxf>
      <alignment horizontal="general" readingOrder="0"/>
    </ndxf>
  </rcc>
  <rcc rId="7273" sId="2" quotePrefix="1">
    <nc r="AL171" t="inlineStr">
      <is>
        <t>-Param 1D can't cover full C0/C1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6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6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6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6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282" sId="2">
    <nc r="X224">
      <v>32.5</v>
    </nc>
  </rcc>
</revisions>
</file>

<file path=xl/revisions/revisionLog6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283" sId="2">
    <nc r="Z224">
      <v>2</v>
    </nc>
  </rcc>
  <rcc rId="7284" sId="2">
    <nc r="AA224" t="inlineStr">
      <is>
        <t>Ready for review</t>
      </is>
    </nc>
  </rcc>
  <rcc rId="7285" sId="2" numFmtId="19">
    <nc r="AE224">
      <v>44014</v>
    </nc>
  </rcc>
  <rcc rId="7286" sId="2" numFmtId="19">
    <nc r="AF224">
      <v>44014</v>
    </nc>
  </rcc>
  <rcc rId="7287" sId="2">
    <nc r="AG224" t="inlineStr">
      <is>
        <t>OK</t>
      </is>
    </nc>
  </rcc>
  <rcc rId="7288" sId="2" numFmtId="14">
    <nc r="AH224">
      <v>1</v>
    </nc>
  </rcc>
  <rcc rId="7289" sId="2" numFmtId="14">
    <nc r="AI224">
      <v>1</v>
    </nc>
  </rcc>
  <rcc rId="7290" sId="2" numFmtId="14">
    <nc r="AJ224">
      <v>1</v>
    </nc>
  </rcc>
  <rcc rId="7291" sId="2" quotePrefix="1">
    <nc r="AK224" t="inlineStr">
      <is>
        <t>None</t>
      </is>
    </nc>
  </rcc>
  <rcc rId="7292" sId="2" odxf="1" dxf="1" quotePrefix="1">
    <nc r="AL224" t="inlineStr">
      <is>
        <t>-</t>
      </is>
    </nc>
    <odxf>
      <alignment wrapText="1" readingOrder="0"/>
    </odxf>
    <ndxf>
      <alignment wrapText="0" readingOrder="0"/>
    </ndxf>
  </rcc>
  <rcc rId="7293" sId="2" odxf="1" dxf="1" quotePrefix="1">
    <nc r="AM224" t="inlineStr">
      <is>
        <t>-</t>
      </is>
    </nc>
    <odxf>
      <alignment horizontal="left" readingOrder="0"/>
    </odxf>
    <ndxf>
      <alignment horizontal="general" readingOrder="0"/>
    </ndxf>
  </rcc>
  <rcc rId="7294" sId="2" odxf="1" dxf="1" quotePrefix="1">
    <nc r="AN224" t="inlineStr">
      <is>
        <t>-</t>
      </is>
    </nc>
    <odxf>
      <alignment horizontal="left" readingOrder="0"/>
    </odxf>
    <ndxf>
      <alignment horizontal="general" readingOrder="0"/>
    </ndxf>
  </rcc>
  <rcv guid="{3B3E6719-EACB-4D2C-89C1-05FFAB6020FD}" action="delete"/>
  <rdn rId="0" localSheetId="1" customView="1" name="Z_3B3E6719_EACB_4D2C_89C1_05FFAB6020FD_.wvu.FilterData" hidden="1" oldHidden="1">
    <formula>Merged_COEM!$B$59:$AN$377</formula>
    <oldFormula>Merged_COEM!$B$59:$AN$377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6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297" sId="2" odxf="1" dxf="1" quotePrefix="1">
    <oc r="AL224" t="inlineStr">
      <is>
        <t>-</t>
      </is>
    </oc>
    <nc r="AL224" t="inlineStr">
      <is>
        <t>'Param 1D can't cover full C0/C1</t>
      </is>
    </nc>
    <ndxf/>
  </rcc>
</revisions>
</file>

<file path=xl/revisions/revisionLog6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298" sId="2" numFmtId="14">
    <oc r="AH224">
      <v>1</v>
    </oc>
    <nc r="AH224">
      <v>0.81</v>
    </nc>
  </rcc>
  <rcc rId="7299" sId="2" numFmtId="14">
    <oc r="AI224">
      <v>1</v>
    </oc>
    <nc r="AI224">
      <v>0.81</v>
    </nc>
  </rcc>
</revisions>
</file>

<file path=xl/revisions/revisionLog6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00" sId="2" numFmtId="14">
    <oc r="AJ224">
      <v>1</v>
    </oc>
    <nc r="AJ224" t="inlineStr">
      <is>
        <t>-</t>
      </is>
    </nc>
  </rcc>
</revisions>
</file>

<file path=xl/revisions/revisionLog6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01" sId="2" odxf="1" dxf="1" quotePrefix="1">
    <oc r="AL224" t="inlineStr">
      <is>
        <t>'Param 1D can't cover full C0/C1</t>
      </is>
    </oc>
    <nc r="AL224" t="inlineStr">
      <is>
        <t>'Param 1D can't cover full C0/C1
Can't cover FALSE case at line #40. Because l_nDrvUnitTar can't reach 65535 due to it's limitation</t>
      </is>
    </nc>
    <odxf>
      <alignment vertical="bottom" wrapText="0" readingOrder="0"/>
    </odxf>
    <ndxf>
      <alignment vertical="top" wrapText="1" readingOrder="0"/>
    </ndxf>
  </rcc>
</revisions>
</file>

<file path=xl/revisions/revisionLog6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24">
    <dxf>
      <alignment wrapText="0" readingOrder="0"/>
    </dxf>
  </rfmt>
</revisions>
</file>

<file path=xl/revisions/revisionLog6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02" sId="2" odxf="1" dxf="1" quotePrefix="1">
    <oc r="AL224" t="inlineStr">
      <is>
        <t>'Param 1D can't cover full C0/C1
Can't cover FALSE case at line #40. Because l_nDrvUnitTar can't reach 65535 due to it's limitation</t>
      </is>
    </oc>
    <nc r="AL224" t="inlineStr">
      <is>
        <t>'Param 1D can't cover full C0/C1
Can't cover FALSE case at line #40. Because l_nDrvUnitTar can't reach 65535</t>
      </is>
    </nc>
    <odxf>
      <alignment wrapText="0" readingOrder="0"/>
    </odxf>
    <ndxf>
      <alignment wrapText="1" readingOrder="0"/>
    </ndxf>
  </rcc>
</revisions>
</file>

<file path=xl/revisions/revisionLog6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03" sId="2" quotePrefix="1">
    <oc r="AL224" t="inlineStr">
      <is>
        <t>'Param 1D can't cover full C0/C1
Can't cover FALSE case at line #40. Because l_nDrvUnitTar can't reach 65535</t>
      </is>
    </oc>
    <nc r="AL224" t="inlineStr">
      <is>
        <t>'Param 1D can't cover full C0/C1
Can't cover FALSE case at line #40. Because l_nDrvUnitTar can't greater than 65535</t>
      </is>
    </nc>
  </rcc>
</revisions>
</file>

<file path=xl/revisions/revisionLog6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24">
    <dxf>
      <alignment wrapText="0" readingOrder="0"/>
    </dxf>
  </rfmt>
</revisions>
</file>

<file path=xl/revisions/revisionLog6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04" sId="1" quotePrefix="1">
    <nc r="AN253" t="inlineStr">
      <is>
        <t>Cmt at line 117 for Ut test</t>
      </is>
    </nc>
  </rcc>
  <rcv guid="{FECB4C41-27E8-4A22-AFB3-4F54CDD4960E}" action="delete"/>
  <rdn rId="0" localSheetId="1" customView="1" name="Z_FECB4C41_27E8_4A22_AFB3_4F54CDD4960E_.wvu.FilterData" hidden="1" oldHidden="1">
    <formula>Merged_COEM!$B$59:$AN$377</formula>
    <oldFormula>Merged_COEM!$B$59:$AN$377</oldFormula>
  </rdn>
  <rdn rId="0" localSheetId="2" customView="1" name="Z_FECB4C41_27E8_4A22_AFB3_4F54CDD4960E_.wvu.FilterData" hidden="1" oldHidden="1">
    <formula>Merged_JOEM!$B$59:$AN$274</formula>
    <oldFormula>Merged_JOEM!$B$59:$AN$274</oldFormula>
  </rdn>
  <rcv guid="{FECB4C41-27E8-4A22-AFB3-4F54CDD4960E}" action="add"/>
</revisions>
</file>

<file path=xl/revisions/revisionLog6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07" sId="1">
    <nc r="X318">
      <f>W318</f>
    </nc>
  </rcc>
</revisions>
</file>

<file path=xl/revisions/revisionLog6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08" sId="1">
    <nc r="Z318">
      <f>Y318</f>
    </nc>
  </rcc>
  <rcc rId="7309" sId="1">
    <nc r="AA318" t="inlineStr">
      <is>
        <t>Ready for review</t>
      </is>
    </nc>
  </rcc>
  <rcc rId="7310" sId="1" numFmtId="19">
    <nc r="AE318">
      <v>44015</v>
    </nc>
  </rcc>
  <rcc rId="7311" sId="1" numFmtId="19">
    <nc r="AF318">
      <v>44015</v>
    </nc>
  </rcc>
  <rcc rId="7312" sId="1">
    <nc r="AG318" t="inlineStr">
      <is>
        <t>OK</t>
      </is>
    </nc>
  </rcc>
  <rcc rId="7313" sId="1" numFmtId="14">
    <nc r="AH318">
      <v>1</v>
    </nc>
  </rcc>
  <rcc rId="7314" sId="1" numFmtId="14">
    <nc r="AI318">
      <v>1</v>
    </nc>
  </rcc>
  <rcc rId="7315" sId="1" numFmtId="14">
    <nc r="AJ318">
      <v>1</v>
    </nc>
  </rcc>
  <rcc rId="7316" sId="1">
    <nc r="AK318" t="inlineStr">
      <is>
        <t>None</t>
      </is>
    </nc>
  </rcc>
  <rcc rId="7317" sId="1">
    <nc r="X319">
      <f>W319</f>
    </nc>
  </rcc>
  <rcc rId="7318" sId="1">
    <nc r="Z319">
      <f>Y319</f>
    </nc>
  </rcc>
  <rcc rId="7319" sId="1">
    <nc r="AA319" t="inlineStr">
      <is>
        <t>Ready for review</t>
      </is>
    </nc>
  </rcc>
  <rcc rId="7320" sId="1" numFmtId="19">
    <nc r="AE319">
      <v>44015</v>
    </nc>
  </rcc>
  <rcc rId="7321" sId="1" numFmtId="19">
    <nc r="AF319">
      <v>44015</v>
    </nc>
  </rcc>
  <rcc rId="7322" sId="1">
    <nc r="AG319" t="inlineStr">
      <is>
        <t>OK</t>
      </is>
    </nc>
  </rcc>
  <rcc rId="7323" sId="1" numFmtId="14">
    <nc r="AH319">
      <v>1</v>
    </nc>
  </rcc>
  <rcc rId="7324" sId="1" numFmtId="14">
    <nc r="AI319">
      <v>1</v>
    </nc>
  </rcc>
  <rcc rId="7325" sId="1" numFmtId="14">
    <nc r="AJ319">
      <v>1</v>
    </nc>
  </rcc>
  <rcc rId="7326" sId="1">
    <nc r="AK319" t="inlineStr">
      <is>
        <t>None</t>
      </is>
    </nc>
  </rcc>
  <rcv guid="{C94451EF-7A3E-4D72-B5A4-3D1B193192CC}" action="delete"/>
  <rdn rId="0" localSheetId="1" customView="1" name="Z_C94451EF_7A3E_4D72_B5A4_3D1B193192CC_.wvu.FilterData" hidden="1" oldHidden="1">
    <formula>Merged_COEM!$B$59:$AN$377</formula>
    <oldFormula>Merged_COEM!$B$59:$AN$377</oldFormula>
  </rdn>
  <rdn rId="0" localSheetId="2" customView="1" name="Z_C94451EF_7A3E_4D72_B5A4_3D1B193192CC_.wvu.FilterData" hidden="1" oldHidden="1">
    <formula>Merged_JOEM!$B$59:$AN$274</formula>
    <oldFormula>Merged_JOEM!$B$59:$AN$274</oldFormula>
  </rdn>
  <rcv guid="{C94451EF-7A3E-4D72-B5A4-3D1B193192CC}" action="add"/>
</revisions>
</file>

<file path=xl/revisions/revisionLog6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29" sId="1">
    <oc r="AG358" t="inlineStr">
      <is>
        <t>OK</t>
      </is>
    </oc>
    <nc r="AG358" t="inlineStr">
      <is>
        <t>NG</t>
      </is>
    </nc>
  </rcc>
  <rcc rId="7330" sId="1" numFmtId="14">
    <oc r="AJ358">
      <v>1</v>
    </oc>
    <nc r="AJ358">
      <v>0.96</v>
    </nc>
  </rcc>
  <rcv guid="{60D2C030-4E31-4E07-8E1C-44D2EE84B177}" action="delete"/>
  <rdn rId="0" localSheetId="1" customView="1" name="Z_60D2C030_4E31_4E07_8E1C_44D2EE84B177_.wvu.FilterData" hidden="1" oldHidden="1">
    <formula>Merged_COEM!$A$59:$AN$377</formula>
    <oldFormula>Merged_COEM!$A$59:$AN$377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6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33" sId="1" quotePrefix="1">
    <oc r="AL358" t="inlineStr">
      <is>
        <t>-</t>
      </is>
    </oc>
    <nc r="AL358" t="inlineStr">
      <is>
        <t>-Issue is not impact</t>
      </is>
    </nc>
  </rcc>
  <rcv guid="{60D2C030-4E31-4E07-8E1C-44D2EE84B177}" action="delete"/>
  <rdn rId="0" localSheetId="1" customView="1" name="Z_60D2C030_4E31_4E07_8E1C_44D2EE84B177_.wvu.FilterData" hidden="1" oldHidden="1">
    <formula>Merged_COEM!$A$59:$AN$377</formula>
    <oldFormula>Merged_COEM!$A$59:$AN$377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6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36" sId="1" numFmtId="19">
    <nc r="AE362">
      <v>44014</v>
    </nc>
  </rcc>
  <rcc rId="7337" sId="1" numFmtId="19">
    <nc r="AF362">
      <v>44014</v>
    </nc>
  </rcc>
  <rcc rId="7338" sId="1">
    <nc r="AG362" t="inlineStr">
      <is>
        <t>OK</t>
      </is>
    </nc>
  </rcc>
  <rcc rId="7339" sId="1" numFmtId="14">
    <nc r="AH362">
      <v>1</v>
    </nc>
  </rcc>
  <rcc rId="7340" sId="1" numFmtId="14">
    <nc r="AI362">
      <v>1</v>
    </nc>
  </rcc>
  <rcc rId="7341" sId="1" numFmtId="14">
    <nc r="AJ362">
      <v>1</v>
    </nc>
  </rcc>
  <rcc rId="7342" sId="1">
    <nc r="AK362" t="inlineStr">
      <is>
        <t>None</t>
      </is>
    </nc>
  </rcc>
</revisions>
</file>

<file path=xl/revisions/revisionLog6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43" sId="1">
    <nc r="X361">
      <f>W361</f>
    </nc>
  </rcc>
  <rcc rId="7344" sId="1">
    <nc r="Z361">
      <v>1</v>
    </nc>
  </rcc>
</revisions>
</file>

<file path=xl/revisions/revisionLog6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45" sId="1">
    <nc r="AA361" t="inlineStr">
      <is>
        <t>Ready for review</t>
      </is>
    </nc>
  </rcc>
  <rcv guid="{60D2C030-4E31-4E07-8E1C-44D2EE84B177}" action="delete"/>
  <rdn rId="0" localSheetId="1" customView="1" name="Z_60D2C030_4E31_4E07_8E1C_44D2EE84B177_.wvu.FilterData" hidden="1" oldHidden="1">
    <formula>Merged_COEM!$A$59:$AN$377</formula>
    <oldFormula>Merged_COEM!$A$59:$AN$377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6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48" sId="1">
    <oc r="S355" t="inlineStr">
      <is>
        <t>duong.nguyen-tuan</t>
      </is>
    </oc>
    <nc r="S355" t="inlineStr">
      <is>
        <t>loc.do-phu</t>
      </is>
    </nc>
  </rcc>
  <rcc rId="7349" sId="1">
    <oc r="S356" t="inlineStr">
      <is>
        <t>duong.nguyen-tuan</t>
      </is>
    </oc>
    <nc r="S356" t="inlineStr">
      <is>
        <t>loc.do-phu</t>
      </is>
    </nc>
  </rcc>
  <rcc rId="7350" sId="1">
    <oc r="S357" t="inlineStr">
      <is>
        <t>duong.nguyen-tuan</t>
      </is>
    </oc>
    <nc r="S357" t="inlineStr">
      <is>
        <t>loc.do-phu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6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6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6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6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6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61" sId="1" xfDxf="1" dxf="1" quotePrefix="1">
    <oc r="F358" t="inlineStr">
      <is>
        <t>SOKON_IB2_Int\iBoosterGen2\rba\Bldr\config\ApplicationLayer\rba_BldrCmp\src</t>
      </is>
    </oc>
    <nc r="F358" t="inlineStr">
      <is>
        <t>SOKON_IB2_Int\iBoosterGen2\rb\as\sokonib2\core\app\dcom\RBAPLCust\src</t>
      </is>
    </nc>
    <ndxf>
      <font>
        <b/>
      </font>
      <fill>
        <patternFill patternType="solid">
          <bgColor rgb="FFFF00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v guid="{60D2C030-4E31-4E07-8E1C-44D2EE84B177}" action="delete"/>
  <rdn rId="0" localSheetId="1" customView="1" name="Z_60D2C030_4E31_4E07_8E1C_44D2EE84B177_.wvu.FilterData" hidden="1" oldHidden="1">
    <formula>Merged_COEM!$A$59:$AN$377</formula>
    <oldFormula>Merged_COEM!$A$59:$AN$377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6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64" sId="1">
    <nc r="X363">
      <f>W363</f>
    </nc>
  </rcc>
  <rcc rId="7365" sId="1">
    <nc r="Z363">
      <v>2</v>
    </nc>
  </rcc>
  <rcc rId="7366" sId="1">
    <nc r="AA363" t="inlineStr">
      <is>
        <t>Ready for review</t>
      </is>
    </nc>
  </rcc>
  <rcc rId="7367" sId="1" numFmtId="19">
    <nc r="AE363">
      <v>44014</v>
    </nc>
  </rcc>
  <rcc rId="7368" sId="1" numFmtId="19">
    <nc r="AF363">
      <v>44014</v>
    </nc>
  </rcc>
  <rcc rId="7369" sId="1">
    <nc r="AG363" t="inlineStr">
      <is>
        <t>OK</t>
      </is>
    </nc>
  </rcc>
  <rcc rId="7370" sId="1" numFmtId="14">
    <nc r="AH363">
      <v>1</v>
    </nc>
  </rcc>
  <rcc rId="7371" sId="1" numFmtId="14">
    <nc r="AI363">
      <v>1</v>
    </nc>
  </rcc>
  <rcc rId="7372" sId="1" numFmtId="14">
    <nc r="AJ363">
      <v>1</v>
    </nc>
  </rcc>
  <rcc rId="7373" sId="1">
    <nc r="AK363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Merged_COEM!$A$59:$AN$377</formula>
    <oldFormula>Merged_COEM!$A$59:$AN$377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6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76" sId="1">
    <nc r="K309" t="inlineStr">
      <is>
        <t>Test: Manual; Cmt: Manual</t>
      </is>
    </nc>
  </rcc>
  <rcv guid="{970EE037-F5E5-47AF-896A-0F6222879EBC}" action="delete"/>
  <rdn rId="0" localSheetId="1" customView="1" name="Z_970EE037_F5E5_47AF_896A_0F6222879EBC_.wvu.FilterData" hidden="1" oldHidden="1">
    <formula>Merged_COEM!$A$59:$AN$377</formula>
    <oldFormula>Merged_COEM!$B$59:$AN$377</oldFormula>
  </rdn>
  <rdn rId="0" localSheetId="2" customView="1" name="Z_970EE037_F5E5_47AF_896A_0F6222879EBC_.wvu.FilterData" hidden="1" oldHidden="1">
    <formula>Merged_JOEM!$A$59:$AN$247</formula>
    <oldFormula>Merged_JOEM!$B$59:$AN$247</oldFormula>
  </rdn>
  <rcv guid="{970EE037-F5E5-47AF-896A-0F6222879EBC}" action="add"/>
</revisions>
</file>

<file path=xl/revisions/revisionLog6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79" sId="1">
    <oc r="K307" t="inlineStr">
      <is>
        <t>Test: Manual; Cmt: Auto</t>
      </is>
    </oc>
    <nc r="K307" t="inlineStr">
      <is>
        <t>Test: Manual; Cmt: Manual</t>
      </is>
    </nc>
  </rcc>
  <rcc rId="7380" sId="1">
    <oc r="K308" t="inlineStr">
      <is>
        <t>Test: Auto; Cmt: Manual</t>
      </is>
    </oc>
    <nc r="K308" t="inlineStr">
      <is>
        <t>Test: Manual; Cmt: Manual</t>
      </is>
    </nc>
  </rcc>
  <rcv guid="{970EE037-F5E5-47AF-896A-0F6222879EBC}" action="delete"/>
  <rdn rId="0" localSheetId="1" customView="1" name="Z_970EE037_F5E5_47AF_896A_0F6222879EBC_.wvu.FilterData" hidden="1" oldHidden="1">
    <formula>Merged_COEM!$A$59:$AN$377</formula>
    <oldFormula>Merged_COEM!$A$59:$AN$377</oldFormula>
  </rdn>
  <rdn rId="0" localSheetId="2" customView="1" name="Z_970EE037_F5E5_47AF_896A_0F6222879EBC_.wvu.FilterData" hidden="1" oldHidden="1">
    <formula>Merged_JOEM!$A$59:$AN$247</formula>
    <oldFormula>Merged_JOEM!$A$59:$AN$247</oldFormula>
  </rdn>
  <rcv guid="{970EE037-F5E5-47AF-896A-0F6222879EBC}" action="add"/>
</revisions>
</file>

<file path=xl/revisions/revisionLog6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Merged_COEM!$A$59:$AN$377</formula>
    <oldFormula>Merged_COEM!$A$59:$AN$377</oldFormula>
  </rdn>
  <rdn rId="0" localSheetId="2" customView="1" name="Z_970EE037_F5E5_47AF_896A_0F6222879EBC_.wvu.FilterData" hidden="1" oldHidden="1">
    <formula>Merged_JOEM!$A$59:$AN$247</formula>
    <oldFormula>Merged_JOEM!$A$59:$AN$247</oldFormula>
  </rdn>
  <rcv guid="{970EE037-F5E5-47AF-896A-0F6222879EBC}" action="add"/>
</revisions>
</file>

<file path=xl/revisions/revisionLog6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85" sId="1">
    <oc r="AN281" t="inlineStr">
      <is>
        <t>Please comment LV1</t>
      </is>
    </oc>
    <nc r="AN281" t="inlineStr">
      <is>
        <t>Please comment LV1  No impact</t>
      </is>
    </nc>
  </rcc>
  <rcc rId="7386" sId="1">
    <oc r="AN282" t="inlineStr">
      <is>
        <t>Please comment LV1</t>
      </is>
    </oc>
    <nc r="AN282" t="inlineStr">
      <is>
        <t>Please comment LV1  No impact</t>
      </is>
    </nc>
  </rcc>
  <rcc rId="7387" sId="1">
    <oc r="AN285" t="inlineStr">
      <is>
        <t>Please comment LV1</t>
      </is>
    </oc>
    <nc r="AN285" t="inlineStr">
      <is>
        <t>Please comment LV1  No impact</t>
      </is>
    </nc>
  </rcc>
  <rcv guid="{4E06BDBF-2CED-473B-850B-2A6C7311FF41}" action="delete"/>
  <rdn rId="0" localSheetId="1" customView="1" name="Z_4E06BDBF_2CED_473B_850B_2A6C7311FF41_.wvu.FilterData" hidden="1" oldHidden="1">
    <formula>Merged_COEM!$A$59:$AN$377</formula>
    <oldFormula>Merged_COEM!$A$59:$AN$377</oldFormula>
  </rdn>
  <rdn rId="0" localSheetId="2" customView="1" name="Z_4E06BDBF_2CED_473B_850B_2A6C7311FF41_.wvu.FilterData" hidden="1" oldHidden="1">
    <formula>Merged_JOEM!$B$59:$AN$247</formula>
    <oldFormula>Merged_JOEM!$B$59:$AN$247</oldFormula>
  </rdn>
  <rcv guid="{4E06BDBF-2CED-473B-850B-2A6C7311FF41}" action="add"/>
</revisions>
</file>

<file path=xl/revisions/revisionLog6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90" sId="1">
    <oc r="AN314" t="inlineStr">
      <is>
        <t>Please comment LV1</t>
      </is>
    </oc>
    <nc r="AN314" t="inlineStr">
      <is>
        <t>Please comment LV1  No impact</t>
      </is>
    </nc>
  </rcc>
  <rcc rId="7391" sId="1">
    <oc r="AN316" t="inlineStr">
      <is>
        <t>Please comment LV1</t>
      </is>
    </oc>
    <nc r="AN316" t="inlineStr">
      <is>
        <t>Please comment LV1  No impact</t>
      </is>
    </nc>
  </rcc>
</revisions>
</file>

<file path=xl/revisions/revisionLog6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92" sId="1">
    <nc r="K344" t="inlineStr">
      <is>
        <t>Test: Manual; Cmt: Auto</t>
      </is>
    </nc>
  </rcc>
  <rcc rId="7393" sId="1">
    <nc r="K345" t="inlineStr">
      <is>
        <t>Test: Manual; Cmt: Auto</t>
      </is>
    </nc>
  </rcc>
  <rcc rId="7394" sId="1">
    <nc r="K346" t="inlineStr">
      <is>
        <t>Test: Manual; Cmt: Auto</t>
      </is>
    </nc>
  </rcc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Merged_COEM!$A$59:$AN$377</oldFormula>
  </rdn>
  <rdn rId="0" localSheetId="2" customView="1" name="Z_970EE037_F5E5_47AF_896A_0F6222879EBC_.wvu.FilterData" hidden="1" oldHidden="1">
    <formula>Merged_JOEM!$A$59:$AN$247</formula>
    <oldFormula>Merged_JOEM!$A$59:$AN$247</oldFormula>
  </rdn>
  <rcv guid="{970EE037-F5E5-47AF-896A-0F6222879EBC}" action="add"/>
</revisions>
</file>

<file path=xl/revisions/revisionLog6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97" sId="1">
    <oc r="AL344" t="inlineStr">
      <is>
        <t>-</t>
      </is>
    </oc>
    <nc r="AL344"/>
  </rcc>
  <rcc rId="7398" sId="1">
    <oc r="AM344" t="inlineStr">
      <is>
        <t>-</t>
      </is>
    </oc>
    <nc r="AM344"/>
  </rcc>
  <rcc rId="7399" sId="1">
    <oc r="AN344" t="inlineStr">
      <is>
        <t>-</t>
      </is>
    </oc>
    <nc r="AN344"/>
  </rcc>
  <rcc rId="7400" sId="1">
    <oc r="AL345" t="inlineStr">
      <is>
        <t>-</t>
      </is>
    </oc>
    <nc r="AL345"/>
  </rcc>
  <rcc rId="7401" sId="1">
    <oc r="AM345" t="inlineStr">
      <is>
        <t>-</t>
      </is>
    </oc>
    <nc r="AM345"/>
  </rcc>
  <rcc rId="7402" sId="1">
    <oc r="AN345" t="inlineStr">
      <is>
        <t>-</t>
      </is>
    </oc>
    <nc r="AN345"/>
  </rcc>
  <rcc rId="7403" sId="1">
    <oc r="AL346" t="inlineStr">
      <is>
        <t>-</t>
      </is>
    </oc>
    <nc r="AL346"/>
  </rcc>
  <rcc rId="7404" sId="1">
    <oc r="AM346" t="inlineStr">
      <is>
        <t>-</t>
      </is>
    </oc>
    <nc r="AM346"/>
  </rcc>
  <rcc rId="7405" sId="1">
    <oc r="AN346" t="inlineStr">
      <is>
        <t>-</t>
      </is>
    </oc>
    <nc r="AN346"/>
  </rcc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Merged_JOEM!$A$59:$AN$247</formula>
    <oldFormula>Merged_JOEM!$A$59:$AN$247</oldFormula>
  </rdn>
  <rcv guid="{970EE037-F5E5-47AF-896A-0F6222879EBC}" action="add"/>
</revisions>
</file>

<file path=xl/revisions/revisionLog6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408" sId="6" odxf="1" dxf="1">
    <nc r="L126" t="inlineStr">
      <is>
        <t>Nguyen Tuan Duong</t>
      </is>
    </nc>
    <odxf>
      <alignment horizontal="general" vertical="bottom" readingOrder="0"/>
      <border outline="0">
        <left/>
        <right/>
        <top/>
        <bottom/>
      </border>
    </odxf>
    <ndxf>
      <alignment horizontal="left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409" sId="6" odxf="1" dxf="1">
    <nc r="L127" t="inlineStr">
      <is>
        <t>Nguyen Thanh Phuong</t>
      </is>
    </nc>
    <odxf>
      <alignment horizontal="general" vertical="bottom" readingOrder="0"/>
      <border outline="0">
        <left/>
        <right/>
        <top/>
        <bottom/>
      </border>
    </odxf>
    <ndxf>
      <alignment horizontal="left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</revisions>
</file>

<file path=xl/revisions/revisionLog6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410" sId="1" numFmtId="19">
    <oc r="AD344">
      <v>44016</v>
    </oc>
    <nc r="AD344">
      <v>44017</v>
    </nc>
  </rcc>
  <rcc rId="7411" sId="1" numFmtId="19">
    <oc r="AD345">
      <v>44016</v>
    </oc>
    <nc r="AD345">
      <v>44017</v>
    </nc>
  </rcc>
  <rcc rId="7412" sId="1" numFmtId="19">
    <oc r="AD346">
      <v>44016</v>
    </oc>
    <nc r="AD346">
      <v>44017</v>
    </nc>
  </rcc>
  <rcc rId="7413" sId="1" numFmtId="19">
    <oc r="AD347">
      <v>44016</v>
    </oc>
    <nc r="AD347">
      <v>44017</v>
    </nc>
  </rcc>
  <rcc rId="7414" sId="1" numFmtId="19">
    <oc r="AD348">
      <v>44016</v>
    </oc>
    <nc r="AD348">
      <v>44017</v>
    </nc>
  </rcc>
  <rcc rId="7415" sId="1" numFmtId="19">
    <oc r="AD349">
      <v>44016</v>
    </oc>
    <nc r="AD349">
      <v>44017</v>
    </nc>
  </rcc>
  <rcc rId="7416" sId="1" numFmtId="19">
    <oc r="AD350">
      <v>44016</v>
    </oc>
    <nc r="AD350">
      <v>44017</v>
    </nc>
  </rcc>
  <rcc rId="7417" sId="1" numFmtId="19">
    <oc r="AD351">
      <v>44016</v>
    </oc>
    <nc r="AD351">
      <v>44017</v>
    </nc>
  </rcc>
  <rcc rId="7418" sId="1" numFmtId="19">
    <oc r="AD352">
      <v>44016</v>
    </oc>
    <nc r="AD352">
      <v>44017</v>
    </nc>
  </rcc>
  <rcc rId="7419" sId="1" numFmtId="19">
    <oc r="AD353">
      <v>44016</v>
    </oc>
    <nc r="AD353">
      <v>44017</v>
    </nc>
  </rcc>
  <rcc rId="7420" sId="1" numFmtId="19">
    <oc r="AD354">
      <v>44016</v>
    </oc>
    <nc r="AD354">
      <v>44017</v>
    </nc>
  </rcc>
  <rcc rId="7421" sId="1" numFmtId="19">
    <oc r="AD355">
      <v>44016</v>
    </oc>
    <nc r="AD355">
      <v>44017</v>
    </nc>
  </rcc>
  <rcc rId="7422" sId="1" numFmtId="19">
    <oc r="AD356">
      <v>44016</v>
    </oc>
    <nc r="AD356">
      <v>44017</v>
    </nc>
  </rcc>
  <rcc rId="7423" sId="1" numFmtId="19">
    <oc r="AD357">
      <v>44016</v>
    </oc>
    <nc r="AD357">
      <v>44017</v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6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6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428" sId="1">
    <oc r="AN299" t="inlineStr">
      <is>
        <t>Please comment LV1.
Actual LOC: 153
Waiting owner</t>
      </is>
    </oc>
    <nc r="AN299" t="inlineStr">
      <is>
        <t>Please comment LV1.
Actual LOC: 153
Owner confirm it's no impact</t>
      </is>
    </nc>
  </rcc>
  <rcc rId="7429" sId="1">
    <oc r="AN301" t="inlineStr">
      <is>
        <t>Please comment LV1
Actual LOC: 52
Waiting owner</t>
      </is>
    </oc>
    <nc r="AN301" t="inlineStr">
      <is>
        <t>Please comment LV1
Actual LOC: 52
Owner confirm it's no impact</t>
      </is>
    </nc>
  </rcc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Merged_JOEM!$A$59:$AN$247</formula>
    <oldFormula>Merged_JOEM!$A$59:$AN$247</oldFormula>
  </rdn>
  <rcv guid="{970EE037-F5E5-47AF-896A-0F6222879EBC}" action="add"/>
</revisions>
</file>

<file path=xl/revisions/revisionLog6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432" sId="1">
    <nc r="K355" t="inlineStr">
      <is>
        <t>Test: Manual; Cmt: Auto</t>
      </is>
    </nc>
  </rcc>
  <rcc rId="7433" sId="1">
    <nc r="K356" t="inlineStr">
      <is>
        <t>Test: Manual; Cmt: Auto</t>
      </is>
    </nc>
  </rcc>
  <rcc rId="7434" sId="1">
    <nc r="K357" t="inlineStr">
      <is>
        <t>Test: Manual; Cmt: Auto</t>
      </is>
    </nc>
  </rcc>
  <rcv guid="{C94451EF-7A3E-4D72-B5A4-3D1B193192CC}" action="delete"/>
  <rdn rId="0" localSheetId="1" customView="1" name="Z_C94451EF_7A3E_4D72_B5A4_3D1B193192CC_.wvu.FilterData" hidden="1" oldHidden="1">
    <formula>Merged_COEM!$B$59:$AN$363</formula>
    <oldFormula>Merged_COEM!$B$59:$AN$377</oldFormula>
  </rdn>
  <rdn rId="0" localSheetId="2" customView="1" name="Z_C94451EF_7A3E_4D72_B5A4_3D1B193192CC_.wvu.FilterData" hidden="1" oldHidden="1">
    <formula>Merged_JOEM!$B$59:$AN$247</formula>
    <oldFormula>Merged_JOEM!$B$59:$AN$274</oldFormula>
  </rdn>
  <rcv guid="{C94451EF-7A3E-4D72-B5A4-3D1B193192CC}" action="add"/>
</revisions>
</file>

<file path=xl/revisions/revisionLog6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437" sId="2">
    <nc r="X209">
      <f>W209</f>
    </nc>
  </rcc>
  <rcc rId="7438" sId="2">
    <nc r="AA209" t="inlineStr">
      <is>
        <t>Ready for review</t>
      </is>
    </nc>
  </rcc>
  <rcc rId="7439" sId="2">
    <nc r="Z209">
      <v>1</v>
    </nc>
  </rcc>
  <rcc rId="7440" sId="2" numFmtId="19">
    <nc r="AE209">
      <v>44012</v>
    </nc>
  </rcc>
  <rcc rId="7441" sId="2" numFmtId="19">
    <nc r="AF209">
      <v>44012</v>
    </nc>
  </rcc>
  <rcc rId="7442" sId="2">
    <nc r="AG209" t="inlineStr">
      <is>
        <t>OK</t>
      </is>
    </nc>
  </rcc>
  <rcc rId="7443" sId="2" numFmtId="19">
    <nc r="AE214">
      <v>44012</v>
    </nc>
  </rcc>
  <rcc rId="7444" sId="2" numFmtId="19">
    <nc r="AF214">
      <v>44012</v>
    </nc>
  </rcc>
  <rcc rId="7445" sId="2">
    <nc r="AG214" t="inlineStr">
      <is>
        <t>OK</t>
      </is>
    </nc>
  </rcc>
  <rcc rId="7446" sId="2">
    <nc r="Z214">
      <v>1</v>
    </nc>
  </rcc>
  <rcc rId="7447" sId="2">
    <nc r="AA214" t="inlineStr">
      <is>
        <t>Ready for review</t>
      </is>
    </nc>
  </rcc>
  <rcc rId="7448" sId="2">
    <nc r="X214">
      <f>W214</f>
    </nc>
  </rcc>
  <rcv guid="{A2C66332-A809-458E-971B-FDB6D62C74C3}" action="delete"/>
  <rdn rId="0" localSheetId="1" customView="1" name="Z_A2C66332_A809_458E_971B_FDB6D62C74C3_.wvu.FilterData" hidden="1" oldHidden="1">
    <formula>Merged_COEM!$B$59:$AN$363</formula>
    <oldFormula>Merged_COEM!$B$59:$AN$377</oldFormula>
  </rdn>
  <rdn rId="0" localSheetId="2" customView="1" name="Z_A2C66332_A809_458E_971B_FDB6D62C74C3_.wvu.FilterData" hidden="1" oldHidden="1">
    <formula>Merged_JOEM!$A$59:$AN$247</formula>
    <oldFormula>Merged_JOEM!$A$59:$AN$247</oldFormula>
  </rdn>
  <rcv guid="{A2C66332-A809-458E-971B-FDB6D62C74C3}" action="add"/>
</revisions>
</file>

<file path=xl/revisions/revisionLog6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Merged_JOEM!$A$59:$AN$247</formula>
    <oldFormula>Merged_JOEM!$A$59:$AN$247</oldFormula>
  </rdn>
  <rcv guid="{970EE037-F5E5-47AF-896A-0F6222879EBC}" action="add"/>
</revisions>
</file>

<file path=xl/revisions/revisionLog6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358:F359" start="0" length="2147483647">
    <dxf>
      <font>
        <b val="0"/>
      </font>
    </dxf>
  </rfmt>
  <rfmt sheetId="1" sqref="F358:F359" start="0" length="2147483647">
    <dxf>
      <font>
        <b/>
      </font>
    </dxf>
  </rfmt>
  <rfmt sheetId="1" sqref="F358:F363">
    <dxf>
      <fill>
        <patternFill patternType="none">
          <bgColor auto="1"/>
        </patternFill>
      </fill>
    </dxf>
  </rfmt>
</revisions>
</file>

<file path=xl/revisions/revisionLog6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453" sId="1" quotePrefix="1">
    <oc r="AN360" t="inlineStr">
      <is>
        <t>-</t>
      </is>
    </oc>
    <nc r="AN360" t="inlineStr">
      <is>
        <t>No have function to test</t>
      </is>
    </nc>
  </rcc>
  <rcc rId="7454" sId="1" quotePrefix="1">
    <oc r="AL360" t="inlineStr">
      <is>
        <t>- Don't have function to test</t>
      </is>
    </oc>
    <nc r="AL360" t="inlineStr">
      <is>
        <t>-</t>
      </is>
    </nc>
  </rcc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Merged_JOEM!$A$59:$AN$247</formula>
    <oldFormula>Merged_JOEM!$A$59:$AN$247</oldFormula>
  </rdn>
  <rcv guid="{970EE037-F5E5-47AF-896A-0F6222879EBC}" action="add"/>
</revisions>
</file>

<file path=xl/revisions/revisionLog6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360">
    <dxf>
      <fill>
        <patternFill patternType="solid">
          <bgColor rgb="FFFFC000"/>
        </patternFill>
      </fill>
    </dxf>
  </rfmt>
</revisions>
</file>

<file path=xl/revisions/revisionLog6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457" sId="2" numFmtId="14">
    <nc r="AH203">
      <v>0.875</v>
    </nc>
  </rcc>
  <rcc rId="7458" sId="2" numFmtId="14">
    <nc r="AI203">
      <v>0.88200000000000001</v>
    </nc>
  </rcc>
  <rcc rId="7459" sId="2" numFmtId="14">
    <nc r="AJ203">
      <v>1</v>
    </nc>
  </rcc>
  <rcc rId="7460" sId="2" numFmtId="14">
    <nc r="AH204">
      <v>0.85199999999999998</v>
    </nc>
  </rcc>
  <rcc rId="7461" sId="2" numFmtId="14">
    <nc r="AI204">
      <v>0.85199999999999998</v>
    </nc>
  </rcc>
  <rcc rId="7462" sId="2" numFmtId="14">
    <nc r="AJ204">
      <v>1</v>
    </nc>
  </rcc>
  <rcc rId="7463" sId="2" numFmtId="14">
    <nc r="AH205">
      <v>1</v>
    </nc>
  </rcc>
  <rcc rId="7464" sId="2" numFmtId="14">
    <nc r="AI205">
      <v>1</v>
    </nc>
  </rcc>
  <rcc rId="7465" sId="2">
    <nc r="AJ205" t="inlineStr">
      <is>
        <t>NA</t>
      </is>
    </nc>
  </rcc>
  <rcc rId="7466" sId="2" numFmtId="14">
    <nc r="AH206">
      <v>1</v>
    </nc>
  </rcc>
  <rcc rId="7467" sId="2" numFmtId="14">
    <nc r="AI206">
      <v>1</v>
    </nc>
  </rcc>
  <rcc rId="7468" sId="2" numFmtId="14">
    <nc r="AJ206">
      <v>1</v>
    </nc>
  </rcc>
  <rcc rId="7469" sId="2" numFmtId="14">
    <nc r="AH207">
      <v>1</v>
    </nc>
  </rcc>
  <rcc rId="7470" sId="2" numFmtId="14">
    <nc r="AI207">
      <v>1</v>
    </nc>
  </rcc>
  <rcc rId="7471" sId="2" numFmtId="14">
    <nc r="AJ207">
      <v>1</v>
    </nc>
  </rcc>
  <rcc rId="7472" sId="2" numFmtId="14">
    <nc r="AH208">
      <v>1</v>
    </nc>
  </rcc>
  <rcc rId="7473" sId="2" numFmtId="14">
    <nc r="AI208">
      <v>1</v>
    </nc>
  </rcc>
  <rcc rId="7474" sId="2" numFmtId="14">
    <nc r="AJ208">
      <v>1</v>
    </nc>
  </rcc>
  <rcc rId="7475" sId="2" numFmtId="14">
    <nc r="AH209">
      <v>0.94199999999999995</v>
    </nc>
  </rcc>
  <rcc rId="7476" sId="2" numFmtId="14">
    <nc r="AI209">
      <v>0.94399999999999995</v>
    </nc>
  </rcc>
  <rcc rId="7477" sId="2" numFmtId="14">
    <nc r="AJ209">
      <v>1</v>
    </nc>
  </rcc>
  <rcc rId="7478" sId="2" numFmtId="14">
    <nc r="AH210">
      <v>0.88200000000000001</v>
    </nc>
  </rcc>
  <rcc rId="7479" sId="2" numFmtId="14">
    <nc r="AI210">
      <v>0.88200000000000001</v>
    </nc>
  </rcc>
  <rcc rId="7480" sId="2" numFmtId="14">
    <nc r="AJ210">
      <v>1</v>
    </nc>
  </rcc>
  <rcc rId="7481" sId="2" numFmtId="14">
    <nc r="AH211">
      <v>0.97099999999999997</v>
    </nc>
  </rcc>
  <rcc rId="7482" sId="2" numFmtId="14">
    <nc r="AI211">
      <v>0.97199999999999998</v>
    </nc>
  </rcc>
  <rcc rId="7483" sId="2" numFmtId="14">
    <nc r="AJ211">
      <v>1</v>
    </nc>
  </rcc>
  <rcc rId="7484" sId="2" numFmtId="14">
    <nc r="AH212">
      <v>0.81799999999999995</v>
    </nc>
  </rcc>
  <rcc rId="7485" sId="2" numFmtId="14">
    <nc r="AI212">
      <v>0.81799999999999995</v>
    </nc>
  </rcc>
  <rcc rId="7486" sId="2" numFmtId="14">
    <nc r="AJ212">
      <v>1</v>
    </nc>
  </rcc>
  <rcc rId="7487" sId="2" numFmtId="14">
    <nc r="AH213">
      <v>0.88200000000000001</v>
    </nc>
  </rcc>
  <rcc rId="7488" sId="2" numFmtId="14">
    <nc r="AI213">
      <v>0.88600000000000001</v>
    </nc>
  </rcc>
  <rcc rId="7489" sId="2" numFmtId="14">
    <nc r="AJ213">
      <v>1</v>
    </nc>
  </rcc>
  <rcc rId="7490" sId="2" numFmtId="14">
    <nc r="AH214">
      <v>0.88200000000000001</v>
    </nc>
  </rcc>
  <rcc rId="7491" sId="2" numFmtId="14">
    <nc r="AI214">
      <v>0.89500000000000002</v>
    </nc>
  </rcc>
  <rcc rId="7492" sId="2" numFmtId="14">
    <nc r="AJ214">
      <v>1</v>
    </nc>
  </rcc>
  <rcv guid="{A2C66332-A809-458E-971B-FDB6D62C74C3}" action="delete"/>
  <rdn rId="0" localSheetId="1" customView="1" name="Z_A2C66332_A809_458E_971B_FDB6D62C74C3_.wvu.FilterData" hidden="1" oldHidden="1">
    <formula>Merged_COEM!$B$59:$AN$363</formula>
    <oldFormula>Merged_COEM!$B$59:$AN$363</oldFormula>
  </rdn>
  <rdn rId="0" localSheetId="2" customView="1" name="Z_A2C66332_A809_458E_971B_FDB6D62C74C3_.wvu.FilterData" hidden="1" oldHidden="1">
    <formula>Merged_JOEM!$A$59:$AN$247</formula>
    <oldFormula>Merged_JOEM!$A$59:$AN$247</oldFormula>
  </rdn>
  <rcv guid="{A2C66332-A809-458E-971B-FDB6D62C74C3}" action="add"/>
</revisions>
</file>

<file path=xl/revisions/revisionLog6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Merged_JOEM!$A$59:$AN$247</formula>
    <oldFormula>Merged_JOEM!$A$59:$AN$247</oldFormula>
  </rdn>
  <rcv guid="{970EE037-F5E5-47AF-896A-0F6222879EBC}" action="add"/>
</revisions>
</file>

<file path=xl/revisions/revisionLog6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497" sId="2" odxf="1" dxf="1" quotePrefix="1">
    <nc r="AL204" t="inlineStr">
      <is>
        <t>+ Cant cover full C0/C1 because Param 1D.
+ At line #21: cant cover out range max vSlipTarTCSPlus_Stability_Axe &gt; 6400 because vSlipTarTCSPlus_Basic_Axe * MTCTargetSlip_StabilityFactor always is &lt;= 6400.
+ At line #45: cant cover out range max StabFactor_ETR_Axe_Adapted &gt; 8192 because StabFactor_ETR_Axe_Adapted * MTCTargetSlip_StabilityFactor always is &lt;= 8192.</t>
      </is>
    </nc>
    <odxf>
      <alignment wrapText="0" readingOrder="0"/>
    </odxf>
    <ndxf>
      <alignment wrapText="1" readingOrder="0"/>
    </ndxf>
  </rcc>
  <rfmt sheetId="2" sqref="AL204">
    <dxf>
      <alignment wrapText="0" readingOrder="0"/>
    </dxf>
  </rfmt>
  <rcc rId="7498" sId="2" odxf="1" dxf="1" quotePrefix="1">
    <nc r="AL209" t="inlineStr">
      <is>
        <t>+ Cannot cover full C0/C1 because Param1D
+ At line #59, #159: cant cover out range max "(t_NoAxControl + P_dT_TCS) &gt; 2500" because Ps_Switcher.AxControl_CycleTime have range [0;5] and P_TCSPlus_vSlipTarMTC_AxControl_CycleTime_Snow_Brio have range[0;5].</t>
      </is>
    </nc>
    <odxf>
      <alignment wrapText="0" readingOrder="0"/>
    </odxf>
    <ndxf>
      <alignment wrapText="1" readingOrder="0"/>
    </ndxf>
  </rcc>
  <rfmt sheetId="2" sqref="AL209">
    <dxf>
      <alignment wrapText="0" readingOrder="0"/>
    </dxf>
  </rfmt>
  <rcc rId="7499" sId="2" quotePrefix="1">
    <nc r="AL210" t="inlineStr">
      <is>
        <t>+ Cant cover full C0/C1 because Param1D</t>
      </is>
    </nc>
  </rcc>
  <rcc rId="7500" sId="2" quotePrefix="1">
    <nc r="AL211" t="inlineStr">
      <is>
        <t>+At line #46 cant cover _t1sint16 &lt; (sint16)vSlipTar_FA because it is dependent line #45</t>
      </is>
    </nc>
  </rcc>
  <rcc rId="7501" sId="2" quotePrefix="1">
    <nc r="AL212" t="inlineStr">
      <is>
        <t>+ Cant cover full C0/C1 because Param1D</t>
      </is>
    </nc>
  </rcc>
  <rcc rId="7502" sId="2" quotePrefix="1">
    <nc r="AL203" t="inlineStr">
      <is>
        <t>+ Cant cover full C0/C1 because Param1D</t>
      </is>
    </nc>
  </rcc>
  <rcc rId="7503" sId="2" quotePrefix="1">
    <nc r="AL213" t="inlineStr">
      <is>
        <t>+ Cant cover full C0/C1 because Param1D</t>
      </is>
    </nc>
  </rcc>
  <rcc rId="7504" sId="2" quotePrefix="1">
    <nc r="AL214" t="inlineStr">
      <is>
        <t>+ Cant cover full C0/C1 because Param1D</t>
      </is>
    </nc>
  </rcc>
</revisions>
</file>

<file path=xl/revisions/revisionLog6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505" sId="4" odxf="1" dxf="1">
    <nc r="B94" t="inlineStr">
      <is>
        <t>Project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fmt sheetId="4" sqref="C94" start="0" length="0">
    <dxf>
      <font>
        <b/>
        <sz val="11"/>
        <color theme="1"/>
        <name val="Calibri"/>
        <scheme val="minor"/>
      </font>
    </dxf>
  </rfmt>
  <rcc rId="7506" sId="4" odxf="1" dxf="1">
    <nc r="B95" t="inlineStr">
      <is>
        <t>Time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7507" sId="4">
    <nc r="C95">
      <f>SUM(G101:G102)</f>
    </nc>
  </rcc>
  <rcc rId="7508" sId="4">
    <nc r="D95" t="inlineStr">
      <is>
        <t>days</t>
      </is>
    </nc>
  </rcc>
  <rfmt sheetId="4" sqref="J95" start="0" length="0">
    <dxf/>
  </rfmt>
  <rfmt sheetId="4" sqref="K95" start="0" length="0">
    <dxf/>
  </rfmt>
  <rcc rId="7509" sId="4" odxf="1" dxf="1">
    <nc r="B96" t="inlineStr">
      <is>
        <t>Duration (Plan)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7510" sId="4">
    <nc r="C96">
      <f>SUM(INT((WEEKDAY(F96-{2,3,4,5,6})+H96-F96)/7))</f>
    </nc>
  </rcc>
  <rcc rId="7511" sId="4">
    <nc r="D96" t="inlineStr">
      <is>
        <t>days</t>
      </is>
    </nc>
  </rcc>
  <rcc rId="7512" sId="4">
    <nc r="E96" t="inlineStr">
      <is>
        <t>10h00</t>
      </is>
    </nc>
  </rcc>
  <rfmt sheetId="4" sqref="F96" start="0" length="0">
    <dxf>
      <numFmt numFmtId="19" formatCode="m/d/yyyy"/>
    </dxf>
  </rfmt>
  <rcc rId="7513" sId="4" odxf="1" dxf="1">
    <nc r="G96" t="inlineStr">
      <is>
        <t>17h00</t>
      </is>
    </nc>
    <odxf>
      <numFmt numFmtId="0" formatCode="General"/>
    </odxf>
    <ndxf>
      <numFmt numFmtId="19" formatCode="m/d/yyyy"/>
    </ndxf>
  </rcc>
  <rfmt sheetId="4" sqref="H96" start="0" length="0">
    <dxf>
      <numFmt numFmtId="19" formatCode="m/d/yyyy"/>
    </dxf>
  </rfmt>
  <rcc rId="7514" sId="4" odxf="1" dxf="1">
    <nc r="B97" t="inlineStr">
      <is>
        <t>Duration (Actual)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7515" sId="4">
    <nc r="C97">
      <f>SUM(INT((WEEKDAY(F97-{2,3,4,5,6})+H97-F97)/7))</f>
    </nc>
  </rcc>
  <rcc rId="7516" sId="4">
    <nc r="D97" t="inlineStr">
      <is>
        <t>days</t>
      </is>
    </nc>
  </rcc>
  <rcc rId="7517" sId="4">
    <nc r="E97" t="inlineStr">
      <is>
        <t>10h00</t>
      </is>
    </nc>
  </rcc>
  <rfmt sheetId="4" sqref="F97" start="0" length="0">
    <dxf>
      <numFmt numFmtId="19" formatCode="m/d/yyyy"/>
    </dxf>
  </rfmt>
  <rcc rId="7518" sId="4" odxf="1" dxf="1">
    <nc r="G97" t="inlineStr">
      <is>
        <t>17h00</t>
      </is>
    </nc>
    <odxf>
      <numFmt numFmtId="0" formatCode="General"/>
    </odxf>
    <ndxf>
      <numFmt numFmtId="19" formatCode="m/d/yyyy"/>
    </ndxf>
  </rcc>
  <rfmt sheetId="4" sqref="H97" start="0" length="0">
    <dxf>
      <numFmt numFmtId="19" formatCode="m/d/yyyy"/>
    </dxf>
  </rfmt>
  <rcc rId="7519" sId="4" odxf="1" dxf="1">
    <nc r="B98" t="inlineStr">
      <is>
        <t>Status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7520" sId="4">
    <nc r="C98">
      <f>IF(AND(F101=E101,F102=E102),IF(SUM(H101:H102)&gt;SUM(G101:G102),"Delayed",IF(SUM(H101:H102)&lt;SUM(G101:G102),"InAdvanced","Ontime")),"N/A")</f>
    </nc>
  </rcc>
  <rfmt sheetId="4" sqref="F98" start="0" length="0">
    <dxf>
      <numFmt numFmtId="19" formatCode="m/d/yyyy"/>
    </dxf>
  </rfmt>
  <rfmt sheetId="4" sqref="G98" start="0" length="0">
    <dxf>
      <numFmt numFmtId="19" formatCode="m/d/yyyy"/>
    </dxf>
  </rfmt>
  <rfmt sheetId="4" sqref="H98" start="0" length="0">
    <dxf>
      <numFmt numFmtId="19" formatCode="m/d/yyyy"/>
    </dxf>
  </rfmt>
  <rcc rId="7521" sId="4" odxf="1" dxf="1">
    <nc r="C100" t="inlineStr">
      <is>
        <t>#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22" sId="4" odxf="1" dxf="1">
    <nc r="D100" t="inlineStr">
      <is>
        <t>Types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23" sId="4" odxf="1" dxf="1">
    <nc r="E100" t="inlineStr">
      <is>
        <t>Assigned
ELOCs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24" sId="4" odxf="1" dxf="1">
    <nc r="F100" t="inlineStr">
      <is>
        <t>Completed
ELOCs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25" sId="4" odxf="1" dxf="1">
    <nc r="G100" t="inlineStr">
      <is>
        <t>Effort
(days)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26" sId="4" odxf="1" dxf="1">
    <nc r="H100" t="inlineStr">
      <is>
        <t>Actual Effort
(days)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27" sId="4" odxf="1" dxf="1">
    <nc r="I100" t="inlineStr">
      <is>
        <t>Status (%)
(Completed/Assigned)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28" sId="4" odxf="1" dxf="1">
    <nc r="J100">
      <f>Table!$C$41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29" sId="4" odxf="1" dxf="1">
    <nc r="K100">
      <f>Table!$C$42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30" sId="4" odxf="1" dxf="1">
    <nc r="C101">
      <v>1</v>
    </nc>
    <odxf>
      <alignment horizontal="general" vertical="bottom" readingOrder="0"/>
      <border outline="0">
        <left/>
        <right/>
        <top/>
        <bottom/>
      </border>
    </odxf>
    <ndxf>
      <alignment horizontal="right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31" sId="4" odxf="1" dxf="1">
    <nc r="D101">
      <f>Table!$D$3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32" sId="4" odxf="1" dxf="1">
    <nc r="E101">
      <f>SUMIFS(Merged_COEM!$W$60:$W$377,Merged_COEM!$D$60:$D$377,D101, Merged_COEM!$C$60:$C$377,C94)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33" sId="4" odxf="1" dxf="1">
    <nc r="F101">
      <f>SUMIFS(Merged_COEM!$X$60:$X$377,Merged_COEM!$D$60:$D$377,D101, Merged_COEM!$C$60:$C$377,C94)-SUM(SUMIFS(Merged_COEM!$X$60:$X$377,Merged_COEM!$D$60:$D$377,Table!$D$3,Merged_COEM!$AA$60:$AA$377,{"Ongoing","N/A",""},Merged_COEM!$C$60:$C$377,C94))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34" sId="4" odxf="1" dxf="1">
    <nc r="G101">
      <f>1/8*(SUMIFS(Merged_COEM!$Y$60:$Y$377,Merged_COEM!$D$60:$D$377,D101, Merged_COEM!$C$60:$C$377,C94))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35" sId="4" odxf="1" dxf="1">
    <nc r="H101">
      <f>1/8*(SUMIFS(Merged_COEM!$Z$60:$Z$377,Merged_COEM!$D$60:$D$377,D101, Merged_COEM!$C$60:$C$377,C94)-SUM(SUMIFS(Merged_COEM!$Z$60:$Z$377,Merged_COEM!$D$60:$D$377,D101,Merged_COEM!$AA$60:$AA$377,{"Ongoing","N/A",""},Merged_COEM!$C$60:$C$377,C94)))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36" sId="4" odxf="1" dxf="1">
    <nc r="I101">
      <f>IFERROR(F101/E101,"N/A")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4" formatCode="0.00%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37" sId="4" odxf="1" dxf="1">
    <nc r="J101">
      <f>COUNTIFS(Merged_COEM!$AK$60:$AK$377,J100,Merged_COEM!$D$60:$D$377,D101,Merged_COEM!$C$60:$C$377,C94)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38" sId="4" odxf="1" dxf="1">
    <nc r="K101">
      <f>COUNTIFS(Merged_COEM!$AK$60:$AK$377,K100,Merged_COEM!$D$60:$D$377,D101,Merged_COEM!$C$60:$C$377,C94)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39" sId="4" odxf="1" dxf="1">
    <nc r="C102">
      <v>2</v>
    </nc>
    <odxf>
      <alignment horizontal="general" vertical="bottom" readingOrder="0"/>
      <border outline="0">
        <left/>
        <right/>
        <top/>
        <bottom/>
      </border>
    </odxf>
    <ndxf>
      <alignment horizontal="right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40" sId="4" odxf="1" dxf="1">
    <nc r="D102">
      <f>Table!$C$3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41" sId="4" odxf="1" dxf="1">
    <nc r="E102">
      <f>SUMIFS(Merged_COEM!$W$60:$W$377,Merged_COEM!$D$60:$D$377,D102, Merged_COEM!$C$60:$C$377,C94)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42" sId="4" odxf="1" dxf="1">
    <nc r="F102">
      <f>SUMIFS(Merged_COEM!$X$60:$X$377,Merged_COEM!$D$60:$D$377,D102, Merged_COEM!$C$60:$C$377,C94)-SUM(SUMIFS(Merged_COEM!$X$60:$X$377,Merged_COEM!$D$60:$D$377,D102,Merged_COEM!$AA$60:$AA$377,{"Ongoing","N/A",""},Merged_COEM!$C$60:$C$377,C94))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43" sId="4" odxf="1" dxf="1">
    <nc r="G102">
      <f>1/8*(SUMIFS(Merged_COEM!$Y$60:$Y$377,Merged_COEM!$D$60:$D$377,D102, Merged_COEM!$C$60:$C$377,C94))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44" sId="4" odxf="1" dxf="1">
    <nc r="H102">
      <f>1/8*(SUMIFS(Merged_COEM!$Z$60:$Z$377,Merged_COEM!$D$60:$D$377,D102, Merged_COEM!$C$60:$C$377,C94)-SUM(SUMIFS(Merged_COEM!$Z$60:$Z$377,Merged_COEM!$D$60:$D$377,D102,Merged_COEM!$AA$60:$AA$377,{"Ongoing","N/A",""},Merged_COEM!$C$60:$C$377,C94)))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45" sId="4" odxf="1" dxf="1">
    <nc r="I102">
      <f>IFERROR(F102/E102,"N/A")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4" formatCode="0.00%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46" sId="4" odxf="1" dxf="1">
    <nc r="J102">
      <f>COUNTIFS(Merged_COEM!$AK$60:$AK$377,J100,Merged_COEM!$D$60:$D$377,D102,Merged_COEM!$C$60:$C$377,C94)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47" sId="4" odxf="1" dxf="1">
    <nc r="K102">
      <f>COUNTIFS(Merged_COEM!$AK$60:$AK$377,K100,Merged_COEM!$D$60:$D$377,D102,Merged_COEM!$C$60:$C$377,C94)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48" sId="4">
    <nc r="C104" t="inlineStr">
      <is>
        <t>Brief Description:</t>
      </is>
    </nc>
  </rcc>
  <rcc rId="7549" sId="4" odxf="1" dxf="1" quotePrefix="1">
    <nc r="D105" t="inlineStr">
      <is>
        <t>- No comment</t>
      </is>
    </nc>
    <odxf>
      <font>
        <sz val="11"/>
        <color theme="1"/>
        <name val="Calibri"/>
        <scheme val="minor"/>
      </font>
    </odxf>
    <ndxf>
      <font>
        <sz val="11"/>
        <color auto="1"/>
        <name val="Calibri"/>
        <scheme val="minor"/>
      </font>
    </ndxf>
  </rcc>
  <rcc rId="7550" sId="4">
    <nc r="A94">
      <v>8</v>
    </nc>
  </rcc>
  <rcc rId="7551" sId="4">
    <nc r="C94">
      <v>20200626</v>
    </nc>
  </rcc>
  <rcc rId="7552" sId="4" odxf="1" dxf="1">
    <nc r="B107" t="inlineStr">
      <is>
        <t>Project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fmt sheetId="4" sqref="C107" start="0" length="0">
    <dxf>
      <font>
        <b/>
        <sz val="11"/>
        <color theme="1"/>
        <name val="Calibri"/>
        <scheme val="minor"/>
      </font>
    </dxf>
  </rfmt>
  <rcc rId="7553" sId="4" odxf="1" dxf="1">
    <nc r="B108" t="inlineStr">
      <is>
        <t>Time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7554" sId="4">
    <nc r="C108">
      <f>SUM(G114:G115)</f>
    </nc>
  </rcc>
  <rcc rId="7555" sId="4">
    <nc r="D108" t="inlineStr">
      <is>
        <t>days</t>
      </is>
    </nc>
  </rcc>
  <rfmt sheetId="4" sqref="J108" start="0" length="0">
    <dxf/>
  </rfmt>
  <rfmt sheetId="4" sqref="K108" start="0" length="0">
    <dxf/>
  </rfmt>
  <rcc rId="7556" sId="4" odxf="1" dxf="1">
    <nc r="B109" t="inlineStr">
      <is>
        <t>Duration (Plan)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7557" sId="4">
    <nc r="C109">
      <f>SUM(INT((WEEKDAY(F109-{2,3,4,5,6})+H109-F109)/7))</f>
    </nc>
  </rcc>
  <rcc rId="7558" sId="4">
    <nc r="D109" t="inlineStr">
      <is>
        <t>days</t>
      </is>
    </nc>
  </rcc>
  <rcc rId="7559" sId="4">
    <nc r="E109" t="inlineStr">
      <is>
        <t>10h00</t>
      </is>
    </nc>
  </rcc>
  <rfmt sheetId="4" sqref="F109" start="0" length="0">
    <dxf>
      <numFmt numFmtId="19" formatCode="m/d/yyyy"/>
    </dxf>
  </rfmt>
  <rcc rId="7560" sId="4" odxf="1" dxf="1">
    <nc r="G109" t="inlineStr">
      <is>
        <t>17h00</t>
      </is>
    </nc>
    <odxf>
      <numFmt numFmtId="0" formatCode="General"/>
    </odxf>
    <ndxf>
      <numFmt numFmtId="19" formatCode="m/d/yyyy"/>
    </ndxf>
  </rcc>
  <rfmt sheetId="4" sqref="H109" start="0" length="0">
    <dxf>
      <numFmt numFmtId="19" formatCode="m/d/yyyy"/>
    </dxf>
  </rfmt>
  <rcc rId="7561" sId="4" odxf="1" dxf="1">
    <nc r="B110" t="inlineStr">
      <is>
        <t>Duration (Actual)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7562" sId="4">
    <nc r="C110">
      <f>SUM(INT((WEEKDAY(F110-{2,3,4,5,6})+H110-F110)/7))</f>
    </nc>
  </rcc>
  <rcc rId="7563" sId="4">
    <nc r="D110" t="inlineStr">
      <is>
        <t>days</t>
      </is>
    </nc>
  </rcc>
  <rcc rId="7564" sId="4">
    <nc r="E110" t="inlineStr">
      <is>
        <t>10h00</t>
      </is>
    </nc>
  </rcc>
  <rfmt sheetId="4" sqref="F110" start="0" length="0">
    <dxf>
      <numFmt numFmtId="19" formatCode="m/d/yyyy"/>
    </dxf>
  </rfmt>
  <rcc rId="7565" sId="4" odxf="1" dxf="1">
    <nc r="G110" t="inlineStr">
      <is>
        <t>17h00</t>
      </is>
    </nc>
    <odxf>
      <numFmt numFmtId="0" formatCode="General"/>
    </odxf>
    <ndxf>
      <numFmt numFmtId="19" formatCode="m/d/yyyy"/>
    </ndxf>
  </rcc>
  <rfmt sheetId="4" sqref="H110" start="0" length="0">
    <dxf>
      <numFmt numFmtId="19" formatCode="m/d/yyyy"/>
    </dxf>
  </rfmt>
  <rcc rId="7566" sId="4" odxf="1" dxf="1">
    <nc r="B111" t="inlineStr">
      <is>
        <t>Status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7567" sId="4">
    <nc r="C111">
      <f>IF(AND(F114=E114,F115=E115),IF(SUM(H114:H115)&gt;SUM(G114:G115),"Delayed",IF(SUM(H114:H115)&lt;SUM(G114:G115),"InAdvanced","Ontime")),"N/A")</f>
    </nc>
  </rcc>
  <rfmt sheetId="4" sqref="F111" start="0" length="0">
    <dxf>
      <numFmt numFmtId="19" formatCode="m/d/yyyy"/>
    </dxf>
  </rfmt>
  <rfmt sheetId="4" sqref="G111" start="0" length="0">
    <dxf>
      <numFmt numFmtId="19" formatCode="m/d/yyyy"/>
    </dxf>
  </rfmt>
  <rfmt sheetId="4" sqref="H111" start="0" length="0">
    <dxf>
      <numFmt numFmtId="19" formatCode="m/d/yyyy"/>
    </dxf>
  </rfmt>
  <rcc rId="7568" sId="4" odxf="1" dxf="1">
    <nc r="C113" t="inlineStr">
      <is>
        <t>#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69" sId="4" odxf="1" dxf="1">
    <nc r="D113" t="inlineStr">
      <is>
        <t>Types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70" sId="4" odxf="1" dxf="1">
    <nc r="E113" t="inlineStr">
      <is>
        <t>Assigned
ELOCs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71" sId="4" odxf="1" dxf="1">
    <nc r="F113" t="inlineStr">
      <is>
        <t>Completed
ELOCs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72" sId="4" odxf="1" dxf="1">
    <nc r="G113" t="inlineStr">
      <is>
        <t>Effort
(days)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73" sId="4" odxf="1" dxf="1">
    <nc r="H113" t="inlineStr">
      <is>
        <t>Actual Effort
(days)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74" sId="4" odxf="1" dxf="1">
    <nc r="I113" t="inlineStr">
      <is>
        <t>Status (%)
(Completed/Assigned)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75" sId="4" odxf="1" dxf="1">
    <nc r="J113">
      <f>Table!$C$41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76" sId="4" odxf="1" dxf="1">
    <nc r="K113">
      <f>Table!$C$42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77" sId="4" odxf="1" dxf="1">
    <nc r="C114">
      <v>1</v>
    </nc>
    <odxf>
      <alignment horizontal="general" vertical="bottom" readingOrder="0"/>
      <border outline="0">
        <left/>
        <right/>
        <top/>
        <bottom/>
      </border>
    </odxf>
    <ndxf>
      <alignment horizontal="right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78" sId="4" odxf="1" dxf="1">
    <nc r="D114">
      <f>Table!$D$3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79" sId="4" odxf="1" dxf="1">
    <nc r="E114">
      <f>SUMIFS(Merged_COEM!$W$60:$W$377,Merged_COEM!$D$60:$D$377,D114, Merged_COEM!$C$60:$C$377,C107)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80" sId="4" odxf="1" dxf="1">
    <nc r="F114">
      <f>SUMIFS(Merged_COEM!$X$60:$X$377,Merged_COEM!$D$60:$D$377,D114, Merged_COEM!$C$60:$C$377,C107)-SUM(SUMIFS(Merged_COEM!$X$60:$X$377,Merged_COEM!$D$60:$D$377,Table!$D$3,Merged_COEM!$AA$60:$AA$377,{"Ongoing","N/A",""},Merged_COEM!$C$60:$C$377,C107))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81" sId="4" odxf="1" dxf="1">
    <nc r="G114">
      <f>1/8*(SUMIFS(Merged_COEM!$Y$60:$Y$377,Merged_COEM!$D$60:$D$377,D114, Merged_COEM!$C$60:$C$377,C107))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82" sId="4" odxf="1" dxf="1">
    <nc r="H114">
      <f>1/8*(SUMIFS(Merged_COEM!$Z$60:$Z$377,Merged_COEM!$D$60:$D$377,D114, Merged_COEM!$C$60:$C$377,C107)-SUM(SUMIFS(Merged_COEM!$Z$60:$Z$377,Merged_COEM!$D$60:$D$377,D114,Merged_COEM!$AA$60:$AA$377,{"Ongoing","N/A",""},Merged_COEM!$C$60:$C$377,C107)))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83" sId="4" odxf="1" dxf="1">
    <nc r="I114">
      <f>IFERROR(F114/E114,"N/A")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4" formatCode="0.00%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84" sId="4" odxf="1" dxf="1">
    <nc r="J114">
      <f>COUNTIFS(Merged_COEM!$AK$60:$AK$377,J113,Merged_COEM!$D$60:$D$377,D114,Merged_COEM!$C$60:$C$377,C107)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85" sId="4" odxf="1" dxf="1">
    <nc r="K114">
      <f>COUNTIFS(Merged_COEM!$AK$60:$AK$377,K113,Merged_COEM!$D$60:$D$377,D114,Merged_COEM!$C$60:$C$377,C107)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86" sId="4" odxf="1" dxf="1">
    <nc r="C115">
      <v>2</v>
    </nc>
    <odxf>
      <alignment horizontal="general" vertical="bottom" readingOrder="0"/>
      <border outline="0">
        <left/>
        <right/>
        <top/>
        <bottom/>
      </border>
    </odxf>
    <ndxf>
      <alignment horizontal="right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87" sId="4" odxf="1" dxf="1">
    <nc r="D115">
      <f>Table!$C$3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88" sId="4" odxf="1" dxf="1">
    <nc r="E115">
      <f>SUMIFS(Merged_COEM!$W$60:$W$377,Merged_COEM!$D$60:$D$377,D115, Merged_COEM!$C$60:$C$377,C107)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89" sId="4" odxf="1" dxf="1">
    <nc r="F115">
      <f>SUMIFS(Merged_COEM!$X$60:$X$377,Merged_COEM!$D$60:$D$377,D115, Merged_COEM!$C$60:$C$377,C107)-SUM(SUMIFS(Merged_COEM!$X$60:$X$377,Merged_COEM!$D$60:$D$377,D115,Merged_COEM!$AA$60:$AA$377,{"Ongoing","N/A",""},Merged_COEM!$C$60:$C$377,C107))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90" sId="4" odxf="1" dxf="1">
    <nc r="G115">
      <f>1/8*(SUMIFS(Merged_COEM!$Y$60:$Y$377,Merged_COEM!$D$60:$D$377,D115, Merged_COEM!$C$60:$C$377,C107))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91" sId="4" odxf="1" dxf="1">
    <nc r="H115">
      <f>1/8*(SUMIFS(Merged_COEM!$Z$60:$Z$377,Merged_COEM!$D$60:$D$377,D115, Merged_COEM!$C$60:$C$377,C107)-SUM(SUMIFS(Merged_COEM!$Z$60:$Z$377,Merged_COEM!$D$60:$D$377,D115,Merged_COEM!$AA$60:$AA$377,{"Ongoing","N/A",""},Merged_COEM!$C$60:$C$377,C107)))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92" sId="4" odxf="1" dxf="1">
    <nc r="I115">
      <f>IFERROR(F115/E115,"N/A")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4" formatCode="0.00%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93" sId="4" odxf="1" dxf="1">
    <nc r="J115">
      <f>COUNTIFS(Merged_COEM!$AK$60:$AK$377,J113,Merged_COEM!$D$60:$D$377,D115,Merged_COEM!$C$60:$C$377,C107)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94" sId="4" odxf="1" dxf="1">
    <nc r="K115">
      <f>COUNTIFS(Merged_COEM!$AK$60:$AK$377,K113,Merged_COEM!$D$60:$D$377,D115,Merged_COEM!$C$60:$C$377,C107)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595" sId="4">
    <nc r="C117" t="inlineStr">
      <is>
        <t>Brief Description:</t>
      </is>
    </nc>
  </rcc>
  <rcc rId="7596" sId="4" odxf="1" dxf="1" quotePrefix="1">
    <nc r="D118" t="inlineStr">
      <is>
        <t>- No comment</t>
      </is>
    </nc>
    <odxf>
      <font>
        <sz val="11"/>
        <color theme="1"/>
        <name val="Calibri"/>
        <scheme val="minor"/>
      </font>
    </odxf>
    <ndxf>
      <font>
        <sz val="11"/>
        <color auto="1"/>
        <name val="Calibri"/>
        <scheme val="minor"/>
      </font>
    </ndxf>
  </rcc>
  <rcc rId="7597" sId="4">
    <nc r="A107">
      <v>9</v>
    </nc>
  </rcc>
  <rcc rId="7598" sId="4">
    <nc r="C107">
      <v>20200629</v>
    </nc>
  </rcc>
  <rcc rId="7599" sId="4" odxf="1" dxf="1">
    <nc r="B120" t="inlineStr">
      <is>
        <t>Project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fmt sheetId="4" sqref="C120" start="0" length="0">
    <dxf>
      <font>
        <b/>
        <sz val="11"/>
        <color theme="1"/>
        <name val="Calibri"/>
        <scheme val="minor"/>
      </font>
    </dxf>
  </rfmt>
  <rcc rId="7600" sId="4" odxf="1" dxf="1">
    <nc r="B121" t="inlineStr">
      <is>
        <t>Time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7601" sId="4">
    <nc r="C121">
      <f>SUM(G127:G128)</f>
    </nc>
  </rcc>
  <rcc rId="7602" sId="4">
    <nc r="D121" t="inlineStr">
      <is>
        <t>days</t>
      </is>
    </nc>
  </rcc>
  <rfmt sheetId="4" sqref="J121" start="0" length="0">
    <dxf/>
  </rfmt>
  <rfmt sheetId="4" sqref="K121" start="0" length="0">
    <dxf/>
  </rfmt>
  <rcc rId="7603" sId="4" odxf="1" dxf="1">
    <nc r="B122" t="inlineStr">
      <is>
        <t>Duration (Plan)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7604" sId="4">
    <nc r="C122">
      <f>SUM(INT((WEEKDAY(F122-{2,3,4,5,6})+H122-F122)/7))</f>
    </nc>
  </rcc>
  <rcc rId="7605" sId="4">
    <nc r="D122" t="inlineStr">
      <is>
        <t>days</t>
      </is>
    </nc>
  </rcc>
  <rcc rId="7606" sId="4">
    <nc r="E122" t="inlineStr">
      <is>
        <t>10h00</t>
      </is>
    </nc>
  </rcc>
  <rfmt sheetId="4" sqref="F122" start="0" length="0">
    <dxf>
      <numFmt numFmtId="19" formatCode="m/d/yyyy"/>
    </dxf>
  </rfmt>
  <rcc rId="7607" sId="4" odxf="1" dxf="1">
    <nc r="G122" t="inlineStr">
      <is>
        <t>17h00</t>
      </is>
    </nc>
    <odxf>
      <numFmt numFmtId="0" formatCode="General"/>
    </odxf>
    <ndxf>
      <numFmt numFmtId="19" formatCode="m/d/yyyy"/>
    </ndxf>
  </rcc>
  <rfmt sheetId="4" sqref="H122" start="0" length="0">
    <dxf>
      <numFmt numFmtId="19" formatCode="m/d/yyyy"/>
    </dxf>
  </rfmt>
  <rcc rId="7608" sId="4" odxf="1" dxf="1">
    <nc r="B123" t="inlineStr">
      <is>
        <t>Duration (Actual)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7609" sId="4">
    <nc r="C123">
      <f>SUM(INT((WEEKDAY(F123-{2,3,4,5,6})+H123-F123)/7))</f>
    </nc>
  </rcc>
  <rcc rId="7610" sId="4">
    <nc r="D123" t="inlineStr">
      <is>
        <t>days</t>
      </is>
    </nc>
  </rcc>
  <rcc rId="7611" sId="4">
    <nc r="E123" t="inlineStr">
      <is>
        <t>10h00</t>
      </is>
    </nc>
  </rcc>
  <rfmt sheetId="4" sqref="F123" start="0" length="0">
    <dxf>
      <numFmt numFmtId="19" formatCode="m/d/yyyy"/>
    </dxf>
  </rfmt>
  <rcc rId="7612" sId="4" odxf="1" dxf="1">
    <nc r="G123" t="inlineStr">
      <is>
        <t>17h00</t>
      </is>
    </nc>
    <odxf>
      <numFmt numFmtId="0" formatCode="General"/>
    </odxf>
    <ndxf>
      <numFmt numFmtId="19" formatCode="m/d/yyyy"/>
    </ndxf>
  </rcc>
  <rfmt sheetId="4" sqref="H123" start="0" length="0">
    <dxf>
      <numFmt numFmtId="19" formatCode="m/d/yyyy"/>
    </dxf>
  </rfmt>
  <rcc rId="7613" sId="4" odxf="1" dxf="1">
    <nc r="B124" t="inlineStr">
      <is>
        <t>Status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7614" sId="4">
    <nc r="C124">
      <f>IF(AND(F127=E127,F128=E128),IF(SUM(H127:H128)&gt;SUM(G127:G128),"Delayed",IF(SUM(H127:H128)&lt;SUM(G127:G128),"InAdvanced","Ontime")),"N/A")</f>
    </nc>
  </rcc>
  <rfmt sheetId="4" sqref="F124" start="0" length="0">
    <dxf>
      <numFmt numFmtId="19" formatCode="m/d/yyyy"/>
    </dxf>
  </rfmt>
  <rfmt sheetId="4" sqref="G124" start="0" length="0">
    <dxf>
      <numFmt numFmtId="19" formatCode="m/d/yyyy"/>
    </dxf>
  </rfmt>
  <rfmt sheetId="4" sqref="H124" start="0" length="0">
    <dxf>
      <numFmt numFmtId="19" formatCode="m/d/yyyy"/>
    </dxf>
  </rfmt>
  <rcc rId="7615" sId="4" odxf="1" dxf="1">
    <nc r="C126" t="inlineStr">
      <is>
        <t>#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16" sId="4" odxf="1" dxf="1">
    <nc r="D126" t="inlineStr">
      <is>
        <t>Types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17" sId="4" odxf="1" dxf="1">
    <nc r="E126" t="inlineStr">
      <is>
        <t>Assigned
ELOCs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18" sId="4" odxf="1" dxf="1">
    <nc r="F126" t="inlineStr">
      <is>
        <t>Completed
ELOCs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19" sId="4" odxf="1" dxf="1">
    <nc r="G126" t="inlineStr">
      <is>
        <t>Effort
(days)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20" sId="4" odxf="1" dxf="1">
    <nc r="H126" t="inlineStr">
      <is>
        <t>Actual Effort
(days)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21" sId="4" odxf="1" dxf="1">
    <nc r="I126" t="inlineStr">
      <is>
        <t>Status (%)
(Completed/Assigned)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22" sId="4" odxf="1" dxf="1">
    <nc r="J126">
      <f>Table!$C$41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23" sId="4" odxf="1" dxf="1">
    <nc r="K126">
      <f>Table!$C$42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24" sId="4" odxf="1" dxf="1">
    <nc r="C127">
      <v>1</v>
    </nc>
    <odxf>
      <alignment horizontal="general" vertical="bottom" readingOrder="0"/>
      <border outline="0">
        <left/>
        <right/>
        <top/>
        <bottom/>
      </border>
    </odxf>
    <ndxf>
      <alignment horizontal="right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25" sId="4" odxf="1" dxf="1">
    <nc r="D127">
      <f>Table!$D$3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26" sId="4" odxf="1" dxf="1">
    <nc r="E127">
      <f>SUMIFS(Merged_COEM!$W$60:$W$377,Merged_COEM!$D$60:$D$377,D127, Merged_COEM!$C$60:$C$377,C120)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27" sId="4" odxf="1" dxf="1">
    <nc r="F127">
      <f>SUMIFS(Merged_COEM!$X$60:$X$377,Merged_COEM!$D$60:$D$377,D127, Merged_COEM!$C$60:$C$377,C120)-SUM(SUMIFS(Merged_COEM!$X$60:$X$377,Merged_COEM!$D$60:$D$377,Table!$D$3,Merged_COEM!$AA$60:$AA$377,{"Ongoing","N/A",""},Merged_COEM!$C$60:$C$377,C120))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28" sId="4" odxf="1" dxf="1">
    <nc r="G127">
      <f>1/8*(SUMIFS(Merged_COEM!$Y$60:$Y$377,Merged_COEM!$D$60:$D$377,D127, Merged_COEM!$C$60:$C$377,C120))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29" sId="4" odxf="1" dxf="1">
    <nc r="H127">
      <f>1/8*(SUMIFS(Merged_COEM!$Z$60:$Z$377,Merged_COEM!$D$60:$D$377,D127, Merged_COEM!$C$60:$C$377,C120)-SUM(SUMIFS(Merged_COEM!$Z$60:$Z$377,Merged_COEM!$D$60:$D$377,D127,Merged_COEM!$AA$60:$AA$377,{"Ongoing","N/A",""},Merged_COEM!$C$60:$C$377,C120)))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30" sId="4" odxf="1" dxf="1">
    <nc r="I127">
      <f>IFERROR(F127/E127,"N/A")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4" formatCode="0.00%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31" sId="4" odxf="1" dxf="1">
    <nc r="J127">
      <f>COUNTIFS(Merged_COEM!$AK$60:$AK$377,J126,Merged_COEM!$D$60:$D$377,D127,Merged_COEM!$C$60:$C$377,C120)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32" sId="4" odxf="1" dxf="1">
    <nc r="K127">
      <f>COUNTIFS(Merged_COEM!$AK$60:$AK$377,K126,Merged_COEM!$D$60:$D$377,D127,Merged_COEM!$C$60:$C$377,C120)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33" sId="4" odxf="1" dxf="1">
    <nc r="C128">
      <v>2</v>
    </nc>
    <odxf>
      <alignment horizontal="general" vertical="bottom" readingOrder="0"/>
      <border outline="0">
        <left/>
        <right/>
        <top/>
        <bottom/>
      </border>
    </odxf>
    <ndxf>
      <alignment horizontal="right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34" sId="4" odxf="1" dxf="1">
    <nc r="D128">
      <f>Table!$C$3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35" sId="4" odxf="1" dxf="1">
    <nc r="E128">
      <f>SUMIFS(Merged_COEM!$W$60:$W$377,Merged_COEM!$D$60:$D$377,D128, Merged_COEM!$C$60:$C$377,C120)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36" sId="4" odxf="1" dxf="1">
    <nc r="F128">
      <f>SUMIFS(Merged_COEM!$X$60:$X$377,Merged_COEM!$D$60:$D$377,D128, Merged_COEM!$C$60:$C$377,C120)-SUM(SUMIFS(Merged_COEM!$X$60:$X$377,Merged_COEM!$D$60:$D$377,D128,Merged_COEM!$AA$60:$AA$377,{"Ongoing","N/A",""},Merged_COEM!$C$60:$C$377,C120))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37" sId="4" odxf="1" dxf="1">
    <nc r="G128">
      <f>1/8*(SUMIFS(Merged_COEM!$Y$60:$Y$377,Merged_COEM!$D$60:$D$377,D128, Merged_COEM!$C$60:$C$377,C120))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38" sId="4" odxf="1" dxf="1">
    <nc r="H128">
      <f>1/8*(SUMIFS(Merged_COEM!$Z$60:$Z$377,Merged_COEM!$D$60:$D$377,D128, Merged_COEM!$C$60:$C$377,C120)-SUM(SUMIFS(Merged_COEM!$Z$60:$Z$377,Merged_COEM!$D$60:$D$377,D128,Merged_COEM!$AA$60:$AA$377,{"Ongoing","N/A",""},Merged_COEM!$C$60:$C$377,C120)))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39" sId="4" odxf="1" dxf="1">
    <nc r="I128">
      <f>IFERROR(F128/E128,"N/A")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4" formatCode="0.00%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40" sId="4" odxf="1" dxf="1">
    <nc r="J128">
      <f>COUNTIFS(Merged_COEM!$AK$60:$AK$377,J126,Merged_COEM!$D$60:$D$377,D128,Merged_COEM!$C$60:$C$377,C120)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41" sId="4" odxf="1" dxf="1">
    <nc r="K128">
      <f>COUNTIFS(Merged_COEM!$AK$60:$AK$377,K126,Merged_COEM!$D$60:$D$377,D128,Merged_COEM!$C$60:$C$377,C120)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42" sId="4">
    <nc r="C130" t="inlineStr">
      <is>
        <t>Brief Description:</t>
      </is>
    </nc>
  </rcc>
  <rcc rId="7643" sId="4" odxf="1" dxf="1" quotePrefix="1">
    <nc r="D131" t="inlineStr">
      <is>
        <t>- No comment</t>
      </is>
    </nc>
    <odxf>
      <font>
        <sz val="11"/>
        <color theme="1"/>
        <name val="Calibri"/>
        <scheme val="minor"/>
      </font>
    </odxf>
    <ndxf>
      <font>
        <sz val="11"/>
        <color auto="1"/>
        <name val="Calibri"/>
        <scheme val="minor"/>
      </font>
    </ndxf>
  </rcc>
  <rcc rId="7644" sId="4">
    <nc r="A120">
      <v>10</v>
    </nc>
  </rcc>
  <rcc rId="7645" sId="4">
    <nc r="C120">
      <v>20200630</v>
    </nc>
  </rcc>
  <rcc rId="7646" sId="4" odxf="1" dxf="1">
    <nc r="B133" t="inlineStr">
      <is>
        <t>Project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fmt sheetId="4" sqref="C133" start="0" length="0">
    <dxf>
      <font>
        <b/>
        <sz val="11"/>
        <color theme="1"/>
        <name val="Calibri"/>
        <scheme val="minor"/>
      </font>
    </dxf>
  </rfmt>
  <rcc rId="7647" sId="4" odxf="1" dxf="1">
    <nc r="B134" t="inlineStr">
      <is>
        <t>Time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7648" sId="4">
    <nc r="C134">
      <f>SUM(G140:G141)</f>
    </nc>
  </rcc>
  <rcc rId="7649" sId="4">
    <nc r="D134" t="inlineStr">
      <is>
        <t>days</t>
      </is>
    </nc>
  </rcc>
  <rfmt sheetId="4" sqref="J134" start="0" length="0">
    <dxf/>
  </rfmt>
  <rfmt sheetId="4" sqref="K134" start="0" length="0">
    <dxf/>
  </rfmt>
  <rcc rId="7650" sId="4" odxf="1" dxf="1">
    <nc r="B135" t="inlineStr">
      <is>
        <t>Duration (Plan)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7651" sId="4">
    <nc r="C135">
      <f>SUM(INT((WEEKDAY(F135-{2,3,4,5,6})+H135-F135)/7))</f>
    </nc>
  </rcc>
  <rcc rId="7652" sId="4">
    <nc r="D135" t="inlineStr">
      <is>
        <t>days</t>
      </is>
    </nc>
  </rcc>
  <rcc rId="7653" sId="4">
    <nc r="E135" t="inlineStr">
      <is>
        <t>10h00</t>
      </is>
    </nc>
  </rcc>
  <rfmt sheetId="4" sqref="F135" start="0" length="0">
    <dxf>
      <numFmt numFmtId="19" formatCode="m/d/yyyy"/>
    </dxf>
  </rfmt>
  <rcc rId="7654" sId="4" odxf="1" dxf="1">
    <nc r="G135" t="inlineStr">
      <is>
        <t>17h00</t>
      </is>
    </nc>
    <odxf>
      <numFmt numFmtId="0" formatCode="General"/>
    </odxf>
    <ndxf>
      <numFmt numFmtId="19" formatCode="m/d/yyyy"/>
    </ndxf>
  </rcc>
  <rfmt sheetId="4" sqref="H135" start="0" length="0">
    <dxf>
      <numFmt numFmtId="19" formatCode="m/d/yyyy"/>
    </dxf>
  </rfmt>
  <rcc rId="7655" sId="4" odxf="1" dxf="1">
    <nc r="B136" t="inlineStr">
      <is>
        <t>Duration (Actual)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7656" sId="4">
    <nc r="C136">
      <f>SUM(INT((WEEKDAY(F136-{2,3,4,5,6})+H136-F136)/7))</f>
    </nc>
  </rcc>
  <rcc rId="7657" sId="4">
    <nc r="D136" t="inlineStr">
      <is>
        <t>days</t>
      </is>
    </nc>
  </rcc>
  <rcc rId="7658" sId="4">
    <nc r="E136" t="inlineStr">
      <is>
        <t>10h00</t>
      </is>
    </nc>
  </rcc>
  <rfmt sheetId="4" sqref="F136" start="0" length="0">
    <dxf>
      <numFmt numFmtId="19" formatCode="m/d/yyyy"/>
    </dxf>
  </rfmt>
  <rcc rId="7659" sId="4" odxf="1" dxf="1">
    <nc r="G136" t="inlineStr">
      <is>
        <t>17h00</t>
      </is>
    </nc>
    <odxf>
      <numFmt numFmtId="0" formatCode="General"/>
    </odxf>
    <ndxf>
      <numFmt numFmtId="19" formatCode="m/d/yyyy"/>
    </ndxf>
  </rcc>
  <rfmt sheetId="4" sqref="H136" start="0" length="0">
    <dxf>
      <numFmt numFmtId="19" formatCode="m/d/yyyy"/>
    </dxf>
  </rfmt>
  <rcc rId="7660" sId="4" odxf="1" dxf="1">
    <nc r="B137" t="inlineStr">
      <is>
        <t>Status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7661" sId="4">
    <nc r="C137">
      <f>IF(AND(F140=E140,F141=E141),IF(SUM(H140:H141)&gt;SUM(G140:G141),"Delayed",IF(SUM(H140:H141)&lt;SUM(G140:G141),"InAdvanced","Ontime")),"N/A")</f>
    </nc>
  </rcc>
  <rfmt sheetId="4" sqref="F137" start="0" length="0">
    <dxf>
      <numFmt numFmtId="19" formatCode="m/d/yyyy"/>
    </dxf>
  </rfmt>
  <rfmt sheetId="4" sqref="G137" start="0" length="0">
    <dxf>
      <numFmt numFmtId="19" formatCode="m/d/yyyy"/>
    </dxf>
  </rfmt>
  <rfmt sheetId="4" sqref="H137" start="0" length="0">
    <dxf>
      <numFmt numFmtId="19" formatCode="m/d/yyyy"/>
    </dxf>
  </rfmt>
  <rcc rId="7662" sId="4" odxf="1" dxf="1">
    <nc r="C139" t="inlineStr">
      <is>
        <t>#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63" sId="4" odxf="1" dxf="1">
    <nc r="D139" t="inlineStr">
      <is>
        <t>Types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64" sId="4" odxf="1" dxf="1">
    <nc r="E139" t="inlineStr">
      <is>
        <t>Assigned
ELOCs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65" sId="4" odxf="1" dxf="1">
    <nc r="F139" t="inlineStr">
      <is>
        <t>Completed
ELOCs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66" sId="4" odxf="1" dxf="1">
    <nc r="G139" t="inlineStr">
      <is>
        <t>Effort
(days)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67" sId="4" odxf="1" dxf="1">
    <nc r="H139" t="inlineStr">
      <is>
        <t>Actual Effort
(days)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68" sId="4" odxf="1" dxf="1">
    <nc r="I139" t="inlineStr">
      <is>
        <t>Status (%)
(Completed/Assigned)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69" sId="4" odxf="1" dxf="1">
    <nc r="J139">
      <f>Table!$C$41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70" sId="4" odxf="1" dxf="1">
    <nc r="K139">
      <f>Table!$C$42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71" sId="4" odxf="1" dxf="1">
    <nc r="C140">
      <v>1</v>
    </nc>
    <odxf>
      <alignment horizontal="general" vertical="bottom" readingOrder="0"/>
      <border outline="0">
        <left/>
        <right/>
        <top/>
        <bottom/>
      </border>
    </odxf>
    <ndxf>
      <alignment horizontal="right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72" sId="4" odxf="1" dxf="1">
    <nc r="D140">
      <f>Table!$D$3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73" sId="4" odxf="1" dxf="1">
    <nc r="E140">
      <f>SUMIFS(Merged_COEM!$W$60:$W$377,Merged_COEM!$D$60:$D$377,D140, Merged_COEM!$C$60:$C$377,C133)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74" sId="4" odxf="1" dxf="1">
    <nc r="F140">
      <f>SUMIFS(Merged_COEM!$X$60:$X$377,Merged_COEM!$D$60:$D$377,D140, Merged_COEM!$C$60:$C$377,C133)-SUM(SUMIFS(Merged_COEM!$X$60:$X$377,Merged_COEM!$D$60:$D$377,Table!$D$3,Merged_COEM!$AA$60:$AA$377,{"Ongoing","N/A",""},Merged_COEM!$C$60:$C$377,C133))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75" sId="4" odxf="1" dxf="1">
    <nc r="G140">
      <f>1/8*(SUMIFS(Merged_COEM!$Y$60:$Y$377,Merged_COEM!$D$60:$D$377,D140, Merged_COEM!$C$60:$C$377,C133))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76" sId="4" odxf="1" dxf="1">
    <nc r="H140">
      <f>1/8*(SUMIFS(Merged_COEM!$Z$60:$Z$377,Merged_COEM!$D$60:$D$377,D140, Merged_COEM!$C$60:$C$377,C133)-SUM(SUMIFS(Merged_COEM!$Z$60:$Z$377,Merged_COEM!$D$60:$D$377,D140,Merged_COEM!$AA$60:$AA$377,{"Ongoing","N/A",""},Merged_COEM!$C$60:$C$377,C133)))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77" sId="4" odxf="1" dxf="1">
    <nc r="I140">
      <f>IFERROR(F140/E140,"N/A")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4" formatCode="0.00%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78" sId="4" odxf="1" dxf="1">
    <nc r="J140">
      <f>COUNTIFS(Merged_COEM!$AK$60:$AK$377,J139,Merged_COEM!$D$60:$D$377,D140,Merged_COEM!$C$60:$C$377,C133)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79" sId="4" odxf="1" dxf="1">
    <nc r="K140">
      <f>COUNTIFS(Merged_COEM!$AK$60:$AK$377,K139,Merged_COEM!$D$60:$D$377,D140,Merged_COEM!$C$60:$C$377,C133)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80" sId="4" odxf="1" dxf="1">
    <nc r="C141">
      <v>2</v>
    </nc>
    <odxf>
      <alignment horizontal="general" vertical="bottom" readingOrder="0"/>
      <border outline="0">
        <left/>
        <right/>
        <top/>
        <bottom/>
      </border>
    </odxf>
    <ndxf>
      <alignment horizontal="right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81" sId="4" odxf="1" dxf="1">
    <nc r="D141">
      <f>Table!$C$3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82" sId="4" odxf="1" dxf="1">
    <nc r="E141">
      <f>SUMIFS(Merged_COEM!$W$60:$W$377,Merged_COEM!$D$60:$D$377,D141, Merged_COEM!$C$60:$C$377,C133)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83" sId="4" odxf="1" dxf="1">
    <nc r="F141">
      <f>SUMIFS(Merged_COEM!$X$60:$X$377,Merged_COEM!$D$60:$D$377,D141, Merged_COEM!$C$60:$C$377,C133)-SUM(SUMIFS(Merged_COEM!$X$60:$X$377,Merged_COEM!$D$60:$D$377,D141,Merged_COEM!$AA$60:$AA$377,{"Ongoing","N/A",""},Merged_COEM!$C$60:$C$377,C133))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84" sId="4" odxf="1" dxf="1">
    <nc r="G141">
      <f>1/8*(SUMIFS(Merged_COEM!$Y$60:$Y$377,Merged_COEM!$D$60:$D$377,D141, Merged_COEM!$C$60:$C$377,C133))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85" sId="4" odxf="1" dxf="1">
    <nc r="H141">
      <f>1/8*(SUMIFS(Merged_COEM!$Z$60:$Z$377,Merged_COEM!$D$60:$D$377,D141, Merged_COEM!$C$60:$C$377,C133)-SUM(SUMIFS(Merged_COEM!$Z$60:$Z$377,Merged_COEM!$D$60:$D$377,D141,Merged_COEM!$AA$60:$AA$377,{"Ongoing","N/A",""},Merged_COEM!$C$60:$C$377,C133)))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86" sId="4" odxf="1" dxf="1">
    <nc r="I141">
      <f>IFERROR(F141/E141,"N/A")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4" formatCode="0.00%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87" sId="4" odxf="1" dxf="1">
    <nc r="J141">
      <f>COUNTIFS(Merged_COEM!$AK$60:$AK$377,J139,Merged_COEM!$D$60:$D$377,D141,Merged_COEM!$C$60:$C$377,C133)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88" sId="4" odxf="1" dxf="1">
    <nc r="K141">
      <f>COUNTIFS(Merged_COEM!$AK$60:$AK$377,K139,Merged_COEM!$D$60:$D$377,D141,Merged_COEM!$C$60:$C$377,C133)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89" sId="4">
    <nc r="C143" t="inlineStr">
      <is>
        <t>Brief Description:</t>
      </is>
    </nc>
  </rcc>
  <rcc rId="7690" sId="4" odxf="1" dxf="1" quotePrefix="1">
    <nc r="D144" t="inlineStr">
      <is>
        <t>- No comment</t>
      </is>
    </nc>
    <odxf>
      <font>
        <sz val="11"/>
        <color theme="1"/>
        <name val="Calibri"/>
        <scheme val="minor"/>
      </font>
    </odxf>
    <ndxf>
      <font>
        <sz val="11"/>
        <color auto="1"/>
        <name val="Calibri"/>
        <scheme val="minor"/>
      </font>
    </ndxf>
  </rcc>
  <rcc rId="7691" sId="4">
    <nc r="A133">
      <v>11</v>
    </nc>
  </rcc>
  <rcc rId="7692" sId="4">
    <nc r="C133">
      <v>20200701</v>
    </nc>
  </rcc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Merged_JOEM!$A$59:$AN$247</formula>
    <oldFormula>Merged_JOEM!$A$59:$AN$247</oldFormula>
  </rdn>
  <rcv guid="{970EE037-F5E5-47AF-896A-0F6222879EBC}" action="add"/>
</revisions>
</file>

<file path=xl/revisions/revisionLog6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Merged_JOEM!$A$59:$AN$247</formula>
    <oldFormula>Merged_JOEM!$A$59:$AN$247</oldFormula>
  </rdn>
  <rcv guid="{970EE037-F5E5-47AF-896A-0F6222879EBC}" action="add"/>
</revisions>
</file>

<file path=xl/revisions/revisionLog6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697" sId="1" xfDxf="1" dxf="1" quotePrefix="1">
    <oc r="F344" t="inlineStr">
      <is>
        <t>rb\as\dfsk\core\app\dcom\RBAPLCust\src\common\</t>
      </is>
    </oc>
    <nc r="F344" t="inlineStr">
      <is>
        <t>DFSK_ESP_Carbon_Int/MainstreamF30/rb/as/dfsk/core/app/dcom/RBAPLCust/src/common/RBAPLCUST_RDBI_NVMData.c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98" sId="1" xfDxf="1" dxf="1" quotePrefix="1">
    <oc r="F345" t="inlineStr">
      <is>
        <t>rb\as\dfsk\core\app\dcom\RBAPLCust\src\common\</t>
      </is>
    </oc>
    <nc r="F345" t="inlineStr">
      <is>
        <t>DFSK_ESP_Carbon_Int/MainstreamF30/rb/as/dfsk/core/app/dcom/RBAPLCust/src/common/RBAPLCUST_WDBI_NVMData.c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699" sId="1" xfDxf="1" dxf="1" quotePrefix="1">
    <oc r="F346" t="inlineStr">
      <is>
        <t>rb\as\dfsk\core\app\dcom\RBAPLOBD\src\</t>
      </is>
    </oc>
    <nc r="F346" t="inlineStr">
      <is>
        <t>DFSK_ESP_Carbon_Int/MainstreamF30/rb/as/dfsk/core/app/dcom/RBAPLOBD/src/RBAPLOBD_Global.c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700" sId="1" xfDxf="1" dxf="1" quotePrefix="1">
    <oc r="F347" t="inlineStr">
      <is>
        <t xml:space="preserve">rb\as\dfsk\CpiwAPB\app\dsm\RBHMI\src\                    </t>
      </is>
    </oc>
    <nc r="F347" t="inlineStr">
      <is>
        <t>DFSK_ESP_Carbon_Int/MainstreamF30/rb/as/dfsk/CpiwAPB/app/dsm/RBHMI/src/RBHMI_ConfigOutputDriver_PRJ.c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701" sId="1" xfDxf="1" dxf="1" quotePrefix="1">
    <oc r="F348" t="inlineStr">
      <is>
        <t xml:space="preserve">rb\as\dfsk\CpiwAPB\app\dsm\RBVAR\src\                    </t>
      </is>
    </oc>
    <nc r="F348" t="inlineStr">
      <is>
        <t>DFSK_ESP_Carbon_Int/MainstreamF30/rb/as/dfsk/CpiwAPB/app/dsm/RBVAR/src/RBVAR_OutputDriver_PROJECT.c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702" sId="1" xfDxf="1" dxf="1" quotePrefix="1">
    <oc r="F349" t="inlineStr">
      <is>
        <t xml:space="preserve">rb\as\dfsk\CpiwAPB\app\net\RbNetPrj\RBNet_Can\src\       </t>
      </is>
    </oc>
    <nc r="F349" t="inlineStr">
      <is>
        <t>DFSK_ESP_Carbon_Int/MainstreamF30/rb/as/dfsk/CpiwAPB/app/net/RbNetPrj/RBNet_Can/src/NET_SCL_InitPrc_CNMS.c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703" sId="1" xfDxf="1" dxf="1" quotePrefix="1">
    <oc r="F350" t="inlineStr">
      <is>
        <t xml:space="preserve">rb\as\dfsk\CpiwAPB\app\net\RBScl\RBScl_DFSK\src\         </t>
      </is>
    </oc>
    <nc r="F350" t="inlineStr">
      <is>
        <t>DFSK_ESP_Carbon_Int/MainstreamF30/rb/as/dfsk/CpiwAPB/app/net/RBScl/RBScl_DFSK/src/NET_SCL_Rx_Clutch_DFSK.c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704" sId="1" xfDxf="1" dxf="1" quotePrefix="1">
    <oc r="F351" t="inlineStr">
      <is>
        <t xml:space="preserve">rb\as\dfsk\CpiwAPB\dsmpr\src\Cubas\ESM\EcuM\src\         </t>
      </is>
    </oc>
    <nc r="F351" t="inlineStr">
      <is>
        <t>DFSK_ESP_Carbon_Int/MainstreamF30/rb/as/dfsk/CpiwAPB/dsmpr/src/Cubas/ESM/EcuM/src/EcuM_stub.c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705" sId="1" xfDxf="1" dxf="1" quotePrefix="1">
    <oc r="F352" t="inlineStr">
      <is>
        <t xml:space="preserve">rb\as\dfsk\CpiwAPB\dsmpr\tst\Sim\FeatureTest\Src\        </t>
      </is>
    </oc>
    <nc r="F352" t="inlineStr">
      <is>
        <t>DFSK_ESP_Carbon_Int/MainstreamF30/rb/as/dfsk/CpiwAPB/dsmpr/tst/Sim/FeatureTest/Src/RBDSM_SWT_FeatureTest.c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706" sId="1" xfDxf="1" dxf="1" quotePrefix="1">
    <oc r="F353" t="inlineStr">
      <is>
        <t xml:space="preserve">rb\as\dfsk\CpiwAPB\dsmpr\src\                            </t>
      </is>
    </oc>
    <nc r="F353" t="inlineStr">
      <is>
        <t>DFSK_ESP_Carbon_Int/MainstreamF30/rb/as/dfsk/CpiwAPB/dsmpr/src/RBPduHandler_Callouts.c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707" sId="1" xfDxf="1" dxf="1" quotePrefix="1">
    <oc r="F354" t="inlineStr">
      <is>
        <t>rba\as\Bldr\CNMS\config\ApplicationLayer\rba_BldrCmp\src\</t>
      </is>
    </oc>
    <nc r="F354" t="inlineStr">
      <is>
        <t>DFSK_ESP_Carbon_Int/MainstreamF30/rba/as/Bldr/CNMS/config/ApplicationLayer/rba_BldrCmp/src/rba_BldrCmp_Cfg_CheckMem.c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708" sId="1" xfDxf="1" dxf="1" quotePrefix="1">
    <oc r="F355" t="inlineStr">
      <is>
        <t>rba\as\Bldr\CNMS\config\ApplicationLayer\rba_BldrCmp\src\</t>
      </is>
    </oc>
    <nc r="F355" t="inlineStr">
      <is>
        <t>DFSK_ESP_Carbon_Int/MainstreamF30/rba/as/Bldr/CNMS/config/ApplicationLayer/rba_BldrCmp/src/rba_BldrCmp_Cfg_NvmIf.c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7709" sId="1" xfDxf="1" dxf="1" quotePrefix="1">
    <oc r="F356" t="inlineStr">
      <is>
        <t xml:space="preserve">rba\as\Bldr\CNMS\comps\ApplicationLayer\rba_BldrCmp\src\ </t>
      </is>
    </oc>
    <nc r="F356" t="inlineStr">
      <is>
        <t>DFSK_ESP_Carbon_Int/MainstreamF30/rba/as/Bldr/CNMS/comps/ApplicationLayer/rba_BldrCmp/src/rba_BldrCmp_LogBlkHdl.c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sqref="F344:F356" start="0" length="2147483647">
    <dxf>
      <font>
        <b/>
      </font>
    </dxf>
  </rfmt>
  <rfmt sheetId="1" sqref="F357">
    <dxf>
      <fill>
        <patternFill patternType="solid">
          <bgColor rgb="FFFFC000"/>
        </patternFill>
      </fill>
    </dxf>
  </rfmt>
  <rcc rId="7710" sId="1" quotePrefix="1">
    <oc r="AN357" t="inlineStr">
      <is>
        <t>-</t>
      </is>
    </oc>
    <nc r="AN357" t="inlineStr">
      <is>
        <t>Wrong path =&gt; Correct "DFSK_ESP_Carbon_Int/MainstreamF30/rba/Bldr/config/Infrastruct/rba_AS_HWProt/src/rba_AS_HWProt.c"</t>
      </is>
    </nc>
  </rcc>
</revisions>
</file>

<file path=xl/revisions/revisionLog6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711" sId="2" odxf="1" s="1" dxf="1">
    <nc r="AL219" t="inlineStr">
      <is>
        <t>Param1D, Can't cover 100% C0/C1
Can't cover Full MCDC at line #20. Because line #27 and #28 can't be TRUE at the same time.
Can't cover maximum value of LOC_SasDegrees at line 46. Because SasInCor.abs() * Rad2Degrees can't reach value 65536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219">
    <dxf>
      <alignment wrapText="0" readingOrder="0"/>
    </dxf>
  </rfmt>
  <rcc rId="7712" sId="2" numFmtId="19">
    <nc r="AE219">
      <v>44015</v>
    </nc>
  </rcc>
  <rcc rId="7713" sId="2" numFmtId="19">
    <nc r="AF219">
      <v>44015</v>
    </nc>
  </rcc>
  <rcc rId="7714" sId="2">
    <nc r="AG219" t="inlineStr">
      <is>
        <t>OK</t>
      </is>
    </nc>
  </rcc>
  <rcc rId="7715" sId="2" numFmtId="14">
    <nc r="AH219">
      <v>0.87</v>
    </nc>
  </rcc>
  <rcc rId="7716" sId="2" numFmtId="14">
    <nc r="AI219">
      <v>0.875</v>
    </nc>
  </rcc>
  <rcc rId="7717" sId="2" numFmtId="14">
    <nc r="AJ219">
      <v>0.90700000000000003</v>
    </nc>
  </rcc>
  <rcv guid="{3B3E6719-EACB-4D2C-89C1-05FFAB6020FD}" action="delete"/>
  <rdn rId="0" localSheetId="1" customView="1" name="Z_3B3E6719_EACB_4D2C_89C1_05FFAB6020FD_.wvu.FilterData" hidden="1" oldHidden="1">
    <formula>Merged_COEM!$B$59:$AN$377</formula>
    <oldFormula>Merged_COEM!$B$59:$AN$377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6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720" sId="2" quotePrefix="1">
    <nc r="AK219" t="inlineStr">
      <is>
        <t>None</t>
      </is>
    </nc>
  </rcc>
  <rcv guid="{3B3E6719-EACB-4D2C-89C1-05FFAB6020FD}" action="delete"/>
  <rdn rId="0" localSheetId="1" customView="1" name="Z_3B3E6719_EACB_4D2C_89C1_05FFAB6020FD_.wvu.FilterData" hidden="1" oldHidden="1">
    <formula>Merged_COEM!$B$59:$AN$377</formula>
    <oldFormula>Merged_COEM!$B$59:$AN$377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6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Merged_JOEM!$A$59:$AN$247</formula>
    <oldFormula>Merged_JOEM!$A$59:$AN$247</oldFormula>
  </rdn>
  <rcv guid="{970EE037-F5E5-47AF-896A-0F6222879EBC}" action="add"/>
</revisions>
</file>

<file path=xl/revisions/revisionLog6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342:I342">
    <dxf>
      <fill>
        <patternFill>
          <bgColor rgb="FFFF0000"/>
        </patternFill>
      </fill>
    </dxf>
  </rfmt>
  <rcv guid="{C94451EF-7A3E-4D72-B5A4-3D1B193192CC}" action="delete"/>
  <rdn rId="0" localSheetId="1" customView="1" name="Z_C94451EF_7A3E_4D72_B5A4_3D1B193192CC_.wvu.FilterData" hidden="1" oldHidden="1">
    <formula>Merged_COEM!$B$59:$AN$363</formula>
    <oldFormula>Merged_COEM!$B$59:$AN$363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6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727" sId="1">
    <nc r="X344">
      <f>W344</f>
    </nc>
  </rcc>
  <rcc rId="7728" sId="1">
    <nc r="X345">
      <f>W345</f>
    </nc>
  </rcc>
  <rcc rId="7729" sId="1">
    <nc r="X346">
      <f>W346</f>
    </nc>
  </rcc>
  <rcc rId="7730" sId="1">
    <nc r="Z344">
      <v>2</v>
    </nc>
  </rcc>
  <rcc rId="7731" sId="1">
    <nc r="Z345">
      <v>1</v>
    </nc>
  </rcc>
  <rcc rId="7732" sId="1">
    <nc r="Z346">
      <v>0</v>
    </nc>
  </rcc>
  <rcc rId="7733" sId="1">
    <nc r="AA344" t="inlineStr">
      <is>
        <t>Ready for review</t>
      </is>
    </nc>
  </rcc>
  <rcc rId="7734" sId="1">
    <nc r="AA345" t="inlineStr">
      <is>
        <t>Ready for review</t>
      </is>
    </nc>
  </rcc>
  <rcc rId="7735" sId="1">
    <nc r="AA346" t="inlineStr">
      <is>
        <t>Ready for review</t>
      </is>
    </nc>
  </rcc>
  <rcc rId="7736" sId="1">
    <nc r="AG346" t="inlineStr">
      <is>
        <t>OK</t>
      </is>
    </nc>
  </rcc>
  <rcc rId="7737" sId="1">
    <nc r="AH346" t="inlineStr">
      <is>
        <t>-</t>
      </is>
    </nc>
  </rcc>
  <rcc rId="7738" sId="1">
    <nc r="AI346" t="inlineStr">
      <is>
        <t>-</t>
      </is>
    </nc>
  </rcc>
  <rcc rId="7739" sId="1">
    <nc r="AJ346" t="inlineStr">
      <is>
        <t>-</t>
      </is>
    </nc>
  </rcc>
  <rcc rId="7740" sId="1">
    <nc r="AK346" t="inlineStr">
      <is>
        <t>None</t>
      </is>
    </nc>
  </rcc>
  <rcc rId="7741" sId="1" quotePrefix="1">
    <nc r="AN346" t="inlineStr">
      <is>
        <t>No function to test</t>
      </is>
    </nc>
  </rcc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Merged_JOEM!$B$59:$AN$247</formula>
    <oldFormula>Merged_JOEM!$A$59:$AN$247</oldFormula>
  </rdn>
  <rcv guid="{970EE037-F5E5-47AF-896A-0F6222879EBC}" action="add"/>
</revisions>
</file>

<file path=xl/revisions/revisionLog6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744" sId="1" quotePrefix="1">
    <oc r="AN336" t="inlineStr">
      <is>
        <t>-No have function to test</t>
      </is>
    </oc>
    <nc r="AN336" t="inlineStr">
      <is>
        <t>No function to test</t>
      </is>
    </nc>
  </rcc>
</revisions>
</file>

<file path=xl/revisions/revisionLog6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745" sId="1">
    <nc r="AG344" t="inlineStr">
      <is>
        <t>OK</t>
      </is>
    </nc>
  </rcc>
  <rcc rId="7746" sId="1" numFmtId="14">
    <nc r="AH344">
      <v>1</v>
    </nc>
  </rcc>
  <rcc rId="7747" sId="1" numFmtId="14">
    <nc r="AI344">
      <v>1</v>
    </nc>
  </rcc>
  <rcc rId="7748" sId="1" numFmtId="14">
    <nc r="AJ344">
      <v>1</v>
    </nc>
  </rcc>
  <rcc rId="7749" sId="1">
    <nc r="AK344" t="inlineStr">
      <is>
        <t>None</t>
      </is>
    </nc>
  </rcc>
  <rcc rId="7750" sId="1">
    <nc r="AG345" t="inlineStr">
      <is>
        <t>OK</t>
      </is>
    </nc>
  </rcc>
  <rcc rId="7751" sId="1" numFmtId="14">
    <nc r="AH345">
      <v>1</v>
    </nc>
  </rcc>
  <rcc rId="7752" sId="1" numFmtId="14">
    <nc r="AI345">
      <v>1</v>
    </nc>
  </rcc>
  <rcc rId="7753" sId="1" numFmtId="14">
    <nc r="AJ345">
      <v>1</v>
    </nc>
  </rcc>
  <rcc rId="7754" sId="1">
    <nc r="AK345" t="inlineStr">
      <is>
        <t>None</t>
      </is>
    </nc>
  </rcc>
  <rcc rId="7755" sId="1" numFmtId="19">
    <nc r="AE344">
      <v>44015</v>
    </nc>
  </rcc>
  <rcc rId="7756" sId="1" numFmtId="19">
    <nc r="AF344">
      <v>44015</v>
    </nc>
  </rcc>
  <rcc rId="7757" sId="1" numFmtId="19">
    <nc r="AE345">
      <v>44015</v>
    </nc>
  </rcc>
  <rcc rId="7758" sId="1" numFmtId="19">
    <nc r="AF345">
      <v>44015</v>
    </nc>
  </rcc>
  <rcc rId="7759" sId="1" numFmtId="19">
    <nc r="AE346">
      <v>44015</v>
    </nc>
  </rcc>
  <rcc rId="7760" sId="1" numFmtId="19">
    <nc r="AF346">
      <v>44015</v>
    </nc>
  </rcc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6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6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6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6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6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6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773" sId="1">
    <nc r="AP60">
      <f>X60=W60</f>
    </nc>
  </rcc>
  <rcc rId="7774" sId="1">
    <nc r="AP61">
      <f>X61=W61</f>
    </nc>
  </rcc>
  <rcc rId="7775" sId="1">
    <nc r="AP62">
      <f>X62=W62</f>
    </nc>
  </rcc>
  <rcc rId="7776" sId="1">
    <nc r="AP63">
      <f>X63=W63</f>
    </nc>
  </rcc>
  <rcc rId="7777" sId="1">
    <nc r="AP64">
      <f>X64=W64</f>
    </nc>
  </rcc>
  <rcc rId="7778" sId="1">
    <nc r="AP65">
      <f>X65=W65</f>
    </nc>
  </rcc>
  <rcc rId="7779" sId="1">
    <nc r="AP66">
      <f>X66=W66</f>
    </nc>
  </rcc>
  <rcc rId="7780" sId="1">
    <nc r="AP67">
      <f>X67=W67</f>
    </nc>
  </rcc>
  <rcc rId="7781" sId="1">
    <nc r="AP68">
      <f>X68=W68</f>
    </nc>
  </rcc>
  <rcc rId="7782" sId="1">
    <nc r="AP69">
      <f>X69=W69</f>
    </nc>
  </rcc>
  <rcc rId="7783" sId="1">
    <nc r="AP70">
      <f>X70=W70</f>
    </nc>
  </rcc>
  <rcc rId="7784" sId="1">
    <nc r="AP71">
      <f>X71=W71</f>
    </nc>
  </rcc>
  <rcc rId="7785" sId="1">
    <nc r="AP72">
      <f>X72=W72</f>
    </nc>
  </rcc>
  <rcc rId="7786" sId="1">
    <nc r="AP73">
      <f>X73=W73</f>
    </nc>
  </rcc>
  <rcc rId="7787" sId="1">
    <nc r="AP74">
      <f>X74=W74</f>
    </nc>
  </rcc>
  <rcc rId="7788" sId="1">
    <nc r="AP75">
      <f>X75=W75</f>
    </nc>
  </rcc>
  <rcc rId="7789" sId="1">
    <nc r="AP76">
      <f>X76=W76</f>
    </nc>
  </rcc>
  <rcc rId="7790" sId="1">
    <nc r="AP77">
      <f>X77=W77</f>
    </nc>
  </rcc>
  <rcc rId="7791" sId="1">
    <nc r="AP78">
      <f>X78=W78</f>
    </nc>
  </rcc>
  <rcc rId="7792" sId="1">
    <nc r="AP79">
      <f>X79=W79</f>
    </nc>
  </rcc>
  <rcc rId="7793" sId="1">
    <nc r="AP80">
      <f>X80=W80</f>
    </nc>
  </rcc>
  <rcc rId="7794" sId="1">
    <nc r="AP81">
      <f>X81=W81</f>
    </nc>
  </rcc>
  <rcc rId="7795" sId="1">
    <nc r="AP82">
      <f>X82=W82</f>
    </nc>
  </rcc>
  <rcc rId="7796" sId="1" odxf="1">
    <nc r="AP83">
      <f>X83=W83</f>
    </nc>
    <odxf/>
  </rcc>
  <rcc rId="7797" sId="1">
    <nc r="AP84">
      <f>X84=W84</f>
    </nc>
  </rcc>
  <rcc rId="7798" sId="1">
    <nc r="AP85">
      <f>X85=W85</f>
    </nc>
  </rcc>
  <rcc rId="7799" sId="1">
    <nc r="AP86">
      <f>X86=W86</f>
    </nc>
  </rcc>
  <rcc rId="7800" sId="1">
    <nc r="AP87">
      <f>X87=W87</f>
    </nc>
  </rcc>
  <rcc rId="7801" sId="1">
    <nc r="AP88">
      <f>X88=W88</f>
    </nc>
  </rcc>
  <rcc rId="7802" sId="1">
    <nc r="AP89">
      <f>X89=W89</f>
    </nc>
  </rcc>
  <rcc rId="7803" sId="1">
    <nc r="AP90">
      <f>X90=W90</f>
    </nc>
  </rcc>
  <rcc rId="7804" sId="1">
    <nc r="AP91">
      <f>X91=W91</f>
    </nc>
  </rcc>
  <rcc rId="7805" sId="1">
    <nc r="AP92">
      <f>X92=W92</f>
    </nc>
  </rcc>
  <rcc rId="7806" sId="1">
    <nc r="AP93">
      <f>X93=W93</f>
    </nc>
  </rcc>
  <rcc rId="7807" sId="1">
    <nc r="AP94">
      <f>X94=W94</f>
    </nc>
  </rcc>
  <rcc rId="7808" sId="1">
    <nc r="AP95">
      <f>X95=W95</f>
    </nc>
  </rcc>
  <rcc rId="7809" sId="1">
    <nc r="AP96">
      <f>X96=W96</f>
    </nc>
  </rcc>
  <rcc rId="7810" sId="1">
    <nc r="AP97">
      <f>X97=W97</f>
    </nc>
  </rcc>
  <rcc rId="7811" sId="1">
    <nc r="AP98">
      <f>X98=W98</f>
    </nc>
  </rcc>
  <rcc rId="7812" sId="1">
    <nc r="AP99">
      <f>X99=W99</f>
    </nc>
  </rcc>
  <rcc rId="7813" sId="1">
    <nc r="AP100">
      <f>X100=W100</f>
    </nc>
  </rcc>
  <rcc rId="7814" sId="1">
    <nc r="AP101">
      <f>X101=W101</f>
    </nc>
  </rcc>
  <rcc rId="7815" sId="1">
    <nc r="AP102">
      <f>X102=W102</f>
    </nc>
  </rcc>
  <rcc rId="7816" sId="1">
    <nc r="AP103">
      <f>X103=W103</f>
    </nc>
  </rcc>
  <rcc rId="7817" sId="1">
    <nc r="AP104">
      <f>X104=W104</f>
    </nc>
  </rcc>
  <rcc rId="7818" sId="1">
    <nc r="AP105">
      <f>X105=W105</f>
    </nc>
  </rcc>
  <rcc rId="7819" sId="1">
    <nc r="AP106">
      <f>X106=W106</f>
    </nc>
  </rcc>
  <rcc rId="7820" sId="1">
    <nc r="AP107">
      <f>X107=W107</f>
    </nc>
  </rcc>
  <rcc rId="7821" sId="1">
    <nc r="AP108">
      <f>X108=W108</f>
    </nc>
  </rcc>
  <rcc rId="7822" sId="1">
    <nc r="AP109">
      <f>X109=W109</f>
    </nc>
  </rcc>
  <rcc rId="7823" sId="1">
    <nc r="AP110">
      <f>X110=W110</f>
    </nc>
  </rcc>
  <rcc rId="7824" sId="1">
    <nc r="AP111">
      <f>X111=W111</f>
    </nc>
  </rcc>
  <rcc rId="7825" sId="1">
    <nc r="AP112">
      <f>X112=W112</f>
    </nc>
  </rcc>
  <rcc rId="7826" sId="1">
    <nc r="AP113">
      <f>X113=W113</f>
    </nc>
  </rcc>
  <rcc rId="7827" sId="1">
    <nc r="AP114">
      <f>X114=W114</f>
    </nc>
  </rcc>
  <rcc rId="7828" sId="1">
    <nc r="AP115">
      <f>X115=W115</f>
    </nc>
  </rcc>
  <rcc rId="7829" sId="1">
    <nc r="AP116">
      <f>X116=W116</f>
    </nc>
  </rcc>
  <rcc rId="7830" sId="1">
    <nc r="AP117">
      <f>X117=W117</f>
    </nc>
  </rcc>
  <rcc rId="7831" sId="1">
    <nc r="AP118">
      <f>X118=W118</f>
    </nc>
  </rcc>
  <rcc rId="7832" sId="1">
    <nc r="AP119">
      <f>X119=W119</f>
    </nc>
  </rcc>
  <rcc rId="7833" sId="1">
    <nc r="AP120">
      <f>X120=W120</f>
    </nc>
  </rcc>
  <rcc rId="7834" sId="1">
    <nc r="AP121">
      <f>X121=W121</f>
    </nc>
  </rcc>
  <rcc rId="7835" sId="1">
    <nc r="AP122">
      <f>X122=W122</f>
    </nc>
  </rcc>
  <rcc rId="7836" sId="1">
    <nc r="AP123">
      <f>X123=W123</f>
    </nc>
  </rcc>
  <rcc rId="7837" sId="1">
    <nc r="AP124">
      <f>X124=W124</f>
    </nc>
  </rcc>
  <rcc rId="7838" sId="1">
    <nc r="AP125">
      <f>X125=W125</f>
    </nc>
  </rcc>
  <rcc rId="7839" sId="1">
    <nc r="AP126">
      <f>X126=W126</f>
    </nc>
  </rcc>
  <rcc rId="7840" sId="1">
    <nc r="AP127">
      <f>X127=W127</f>
    </nc>
  </rcc>
  <rcc rId="7841" sId="1">
    <nc r="AP128">
      <f>X128=W128</f>
    </nc>
  </rcc>
  <rcc rId="7842" sId="1">
    <nc r="AP129">
      <f>X129=W129</f>
    </nc>
  </rcc>
  <rcc rId="7843" sId="1">
    <nc r="AP130">
      <f>X130=W130</f>
    </nc>
  </rcc>
  <rcc rId="7844" sId="1">
    <nc r="AP131">
      <f>X131=W131</f>
    </nc>
  </rcc>
  <rcc rId="7845" sId="1">
    <nc r="AP132">
      <f>X132=W132</f>
    </nc>
  </rcc>
  <rcc rId="7846" sId="1">
    <nc r="AP133">
      <f>X133=W133</f>
    </nc>
  </rcc>
  <rcc rId="7847" sId="1">
    <nc r="AP134">
      <f>X134=W134</f>
    </nc>
  </rcc>
  <rcc rId="7848" sId="1">
    <nc r="AP135">
      <f>X135=W135</f>
    </nc>
  </rcc>
  <rcc rId="7849" sId="1">
    <nc r="AP136">
      <f>X136=W136</f>
    </nc>
  </rcc>
  <rcc rId="7850" sId="1">
    <nc r="AP137">
      <f>X137=W137</f>
    </nc>
  </rcc>
  <rcc rId="7851" sId="1">
    <nc r="AP138">
      <f>X138=W138</f>
    </nc>
  </rcc>
  <rcc rId="7852" sId="1">
    <nc r="AP139">
      <f>X139=W139</f>
    </nc>
  </rcc>
  <rcc rId="7853" sId="1">
    <nc r="AP140">
      <f>X140=W140</f>
    </nc>
  </rcc>
  <rcc rId="7854" sId="1">
    <nc r="AP141">
      <f>X141=W141</f>
    </nc>
  </rcc>
  <rcc rId="7855" sId="1">
    <nc r="AP142">
      <f>X142=W142</f>
    </nc>
  </rcc>
  <rcc rId="7856" sId="1">
    <nc r="AP143">
      <f>X143=W143</f>
    </nc>
  </rcc>
  <rcc rId="7857" sId="1">
    <nc r="AP144">
      <f>X144=W144</f>
    </nc>
  </rcc>
  <rcc rId="7858" sId="1">
    <nc r="AP145">
      <f>X145=W145</f>
    </nc>
  </rcc>
  <rcc rId="7859" sId="1">
    <nc r="AP146">
      <f>X146=W146</f>
    </nc>
  </rcc>
  <rcc rId="7860" sId="1">
    <nc r="AP147">
      <f>X147=W147</f>
    </nc>
  </rcc>
  <rcc rId="7861" sId="1">
    <nc r="AP148">
      <f>X148=W148</f>
    </nc>
  </rcc>
  <rcc rId="7862" sId="1">
    <nc r="AP149">
      <f>X149=W149</f>
    </nc>
  </rcc>
  <rcc rId="7863" sId="1">
    <nc r="AP150">
      <f>X150=W150</f>
    </nc>
  </rcc>
  <rcc rId="7864" sId="1">
    <nc r="AP151">
      <f>X151=W151</f>
    </nc>
  </rcc>
  <rcc rId="7865" sId="1">
    <nc r="AP152">
      <f>X152=W152</f>
    </nc>
  </rcc>
  <rcc rId="7866" sId="1">
    <nc r="AP153">
      <f>X153=W153</f>
    </nc>
  </rcc>
  <rcc rId="7867" sId="1">
    <nc r="AP154">
      <f>X154=W154</f>
    </nc>
  </rcc>
  <rcc rId="7868" sId="1">
    <nc r="AP155">
      <f>X155=W155</f>
    </nc>
  </rcc>
  <rcc rId="7869" sId="1">
    <nc r="AP156">
      <f>X156=W156</f>
    </nc>
  </rcc>
  <rcc rId="7870" sId="1">
    <nc r="AP157">
      <f>X157=W157</f>
    </nc>
  </rcc>
  <rcc rId="7871" sId="1">
    <nc r="AP158">
      <f>X158=W158</f>
    </nc>
  </rcc>
  <rcc rId="7872" sId="1">
    <nc r="AP159">
      <f>X159=W159</f>
    </nc>
  </rcc>
  <rcc rId="7873" sId="1">
    <nc r="AP160">
      <f>X160=W160</f>
    </nc>
  </rcc>
  <rcc rId="7874" sId="1">
    <nc r="AP161">
      <f>X161=W161</f>
    </nc>
  </rcc>
  <rcc rId="7875" sId="1">
    <nc r="AP162">
      <f>X162=W162</f>
    </nc>
  </rcc>
  <rcc rId="7876" sId="1">
    <nc r="AP163">
      <f>X163=W163</f>
    </nc>
  </rcc>
  <rcc rId="7877" sId="1">
    <nc r="AP164">
      <f>X164=W164</f>
    </nc>
  </rcc>
  <rcc rId="7878" sId="1">
    <nc r="AP165">
      <f>X165=W165</f>
    </nc>
  </rcc>
  <rcc rId="7879" sId="1">
    <nc r="AP166">
      <f>X166=W166</f>
    </nc>
  </rcc>
  <rcc rId="7880" sId="1">
    <nc r="AP167">
      <f>X167=W167</f>
    </nc>
  </rcc>
  <rcc rId="7881" sId="1">
    <nc r="AP168">
      <f>X168=W168</f>
    </nc>
  </rcc>
  <rcc rId="7882" sId="1">
    <nc r="AP169">
      <f>X169=W169</f>
    </nc>
  </rcc>
  <rcc rId="7883" sId="1">
    <nc r="AP170">
      <f>X170=W170</f>
    </nc>
  </rcc>
  <rcc rId="7884" sId="1">
    <nc r="AP171">
      <f>X171=W171</f>
    </nc>
  </rcc>
  <rcc rId="7885" sId="1">
    <nc r="AP172">
      <f>X172=W172</f>
    </nc>
  </rcc>
  <rcc rId="7886" sId="1">
    <nc r="AP173">
      <f>X173=W173</f>
    </nc>
  </rcc>
  <rcc rId="7887" sId="1">
    <nc r="AP174">
      <f>X174=W174</f>
    </nc>
  </rcc>
  <rcc rId="7888" sId="1">
    <nc r="AP175">
      <f>X175=W175</f>
    </nc>
  </rcc>
  <rcc rId="7889" sId="1">
    <nc r="AP176">
      <f>X176=W176</f>
    </nc>
  </rcc>
  <rcc rId="7890" sId="1">
    <nc r="AP177">
      <f>X177=W177</f>
    </nc>
  </rcc>
  <rcc rId="7891" sId="1">
    <nc r="AP178">
      <f>X178=W178</f>
    </nc>
  </rcc>
  <rcc rId="7892" sId="1">
    <nc r="AP179">
      <f>X179=W179</f>
    </nc>
  </rcc>
  <rcc rId="7893" sId="1">
    <nc r="AP180">
      <f>X180=W180</f>
    </nc>
  </rcc>
  <rcc rId="7894" sId="1">
    <nc r="AP181">
      <f>X181=W181</f>
    </nc>
  </rcc>
  <rcc rId="7895" sId="1">
    <nc r="AP182">
      <f>X182=W182</f>
    </nc>
  </rcc>
  <rcc rId="7896" sId="1">
    <nc r="AP183">
      <f>X183=W183</f>
    </nc>
  </rcc>
  <rcc rId="7897" sId="1">
    <nc r="AP184">
      <f>X184=W184</f>
    </nc>
  </rcc>
  <rcc rId="7898" sId="1">
    <nc r="AP185">
      <f>X185=W185</f>
    </nc>
  </rcc>
  <rcc rId="7899" sId="1">
    <nc r="AP186">
      <f>X186=W186</f>
    </nc>
  </rcc>
  <rcc rId="7900" sId="1">
    <nc r="AP187">
      <f>X187=W187</f>
    </nc>
  </rcc>
  <rcc rId="7901" sId="1">
    <nc r="AP188">
      <f>X188=W188</f>
    </nc>
  </rcc>
  <rcc rId="7902" sId="1">
    <nc r="AP189">
      <f>X189=W189</f>
    </nc>
  </rcc>
  <rcc rId="7903" sId="1">
    <nc r="AP190">
      <f>X190=W190</f>
    </nc>
  </rcc>
  <rcc rId="7904" sId="1">
    <nc r="AP191">
      <f>X191=W191</f>
    </nc>
  </rcc>
  <rcc rId="7905" sId="1">
    <nc r="AP192">
      <f>X192=W192</f>
    </nc>
  </rcc>
  <rcc rId="7906" sId="1">
    <nc r="AP193">
      <f>X193=W193</f>
    </nc>
  </rcc>
  <rcc rId="7907" sId="1">
    <nc r="AP194">
      <f>X194=W194</f>
    </nc>
  </rcc>
  <rcc rId="7908" sId="1">
    <nc r="AP195">
      <f>X195=W195</f>
    </nc>
  </rcc>
  <rcc rId="7909" sId="1">
    <nc r="AP196">
      <f>X196=W196</f>
    </nc>
  </rcc>
  <rcc rId="7910" sId="1">
    <nc r="AP197">
      <f>X197=W197</f>
    </nc>
  </rcc>
  <rcc rId="7911" sId="1">
    <nc r="AP198">
      <f>X198=W198</f>
    </nc>
  </rcc>
  <rcc rId="7912" sId="1">
    <nc r="AP199">
      <f>X199=W199</f>
    </nc>
  </rcc>
  <rcc rId="7913" sId="1">
    <nc r="AP200">
      <f>X200=W200</f>
    </nc>
  </rcc>
  <rcc rId="7914" sId="1">
    <nc r="AP201">
      <f>X201=W201</f>
    </nc>
  </rcc>
  <rcc rId="7915" sId="1">
    <nc r="AP202">
      <f>X202=W202</f>
    </nc>
  </rcc>
  <rcc rId="7916" sId="1">
    <nc r="AP203">
      <f>X203=W203</f>
    </nc>
  </rcc>
  <rcc rId="7917" sId="1">
    <nc r="AP204">
      <f>X204=W204</f>
    </nc>
  </rcc>
  <rcc rId="7918" sId="1">
    <nc r="AP205">
      <f>X205=W205</f>
    </nc>
  </rcc>
  <rcc rId="7919" sId="1">
    <nc r="AP206">
      <f>X206=W206</f>
    </nc>
  </rcc>
  <rcc rId="7920" sId="1">
    <nc r="AP207">
      <f>X207=W207</f>
    </nc>
  </rcc>
  <rcc rId="7921" sId="1">
    <nc r="AP208">
      <f>X208=W208</f>
    </nc>
  </rcc>
  <rcc rId="7922" sId="1">
    <nc r="AP209">
      <f>X209=W209</f>
    </nc>
  </rcc>
  <rcc rId="7923" sId="1">
    <nc r="AP210">
      <f>X210=W210</f>
    </nc>
  </rcc>
  <rcc rId="7924" sId="1">
    <nc r="AP211">
      <f>X211=W211</f>
    </nc>
  </rcc>
  <rcc rId="7925" sId="1">
    <nc r="AP212">
      <f>X212=W212</f>
    </nc>
  </rcc>
  <rcc rId="7926" sId="1">
    <nc r="AP213">
      <f>X213=W213</f>
    </nc>
  </rcc>
  <rcc rId="7927" sId="1">
    <nc r="AP214">
      <f>X214=W214</f>
    </nc>
  </rcc>
  <rcc rId="7928" sId="1">
    <nc r="AP215">
      <f>X215=W215</f>
    </nc>
  </rcc>
  <rcc rId="7929" sId="1">
    <nc r="AP216">
      <f>X216=W216</f>
    </nc>
  </rcc>
  <rcc rId="7930" sId="1">
    <nc r="AP217">
      <f>X217=W217</f>
    </nc>
  </rcc>
  <rcc rId="7931" sId="1">
    <nc r="AP218">
      <f>X218=W218</f>
    </nc>
  </rcc>
  <rcc rId="7932" sId="1">
    <nc r="AP219">
      <f>X219=W219</f>
    </nc>
  </rcc>
  <rcc rId="7933" sId="1">
    <nc r="AP220">
      <f>X220=W220</f>
    </nc>
  </rcc>
  <rcc rId="7934" sId="1">
    <nc r="AP221">
      <f>X221=W221</f>
    </nc>
  </rcc>
  <rcc rId="7935" sId="1">
    <nc r="AP222">
      <f>X222=W222</f>
    </nc>
  </rcc>
  <rcc rId="7936" sId="1">
    <nc r="AP223">
      <f>X223=W223</f>
    </nc>
  </rcc>
  <rcc rId="7937" sId="1">
    <nc r="AP224">
      <f>X224=W224</f>
    </nc>
  </rcc>
  <rcc rId="7938" sId="1">
    <nc r="AP225">
      <f>X225=W225</f>
    </nc>
  </rcc>
  <rcc rId="7939" sId="1">
    <nc r="AP226">
      <f>X226=W226</f>
    </nc>
  </rcc>
  <rcc rId="7940" sId="1">
    <nc r="AP227">
      <f>X227=W227</f>
    </nc>
  </rcc>
  <rcc rId="7941" sId="1">
    <nc r="AP228">
      <f>X228=W228</f>
    </nc>
  </rcc>
  <rcc rId="7942" sId="1">
    <nc r="AP229">
      <f>X229=W229</f>
    </nc>
  </rcc>
  <rcc rId="7943" sId="1">
    <nc r="AP230">
      <f>X230=W230</f>
    </nc>
  </rcc>
  <rcc rId="7944" sId="1">
    <nc r="AP231">
      <f>X231=W231</f>
    </nc>
  </rcc>
  <rcc rId="7945" sId="1">
    <nc r="AP232">
      <f>X232=W232</f>
    </nc>
  </rcc>
  <rcc rId="7946" sId="1">
    <nc r="AP233">
      <f>X233=W233</f>
    </nc>
  </rcc>
  <rcc rId="7947" sId="1">
    <nc r="AP234">
      <f>X234=W234</f>
    </nc>
  </rcc>
  <rcc rId="7948" sId="1">
    <nc r="AP235">
      <f>X235=W235</f>
    </nc>
  </rcc>
  <rcc rId="7949" sId="1">
    <nc r="AP236">
      <f>X236=W236</f>
    </nc>
  </rcc>
  <rcc rId="7950" sId="1">
    <nc r="AP237">
      <f>X237=W237</f>
    </nc>
  </rcc>
  <rcc rId="7951" sId="1">
    <nc r="AP238">
      <f>X238=W238</f>
    </nc>
  </rcc>
  <rcc rId="7952" sId="1">
    <nc r="AP239">
      <f>X239=W239</f>
    </nc>
  </rcc>
  <rcc rId="7953" sId="1">
    <nc r="AP240">
      <f>X240=W240</f>
    </nc>
  </rcc>
  <rcc rId="7954" sId="1">
    <nc r="AP241">
      <f>X241=W241</f>
    </nc>
  </rcc>
  <rcc rId="7955" sId="1">
    <nc r="AP242">
      <f>X242=W242</f>
    </nc>
  </rcc>
  <rcc rId="7956" sId="1">
    <nc r="AP243">
      <f>X243=W243</f>
    </nc>
  </rcc>
  <rcc rId="7957" sId="1">
    <nc r="AP244">
      <f>X244=W244</f>
    </nc>
  </rcc>
  <rcc rId="7958" sId="1">
    <nc r="AP245">
      <f>X245=W245</f>
    </nc>
  </rcc>
  <rcc rId="7959" sId="1">
    <nc r="AP246">
      <f>X246=W246</f>
    </nc>
  </rcc>
  <rcc rId="7960" sId="1">
    <nc r="AP247">
      <f>X247=W247</f>
    </nc>
  </rcc>
  <rcc rId="7961" sId="1">
    <nc r="AP248">
      <f>X248=W248</f>
    </nc>
  </rcc>
  <rcc rId="7962" sId="1">
    <nc r="AP249">
      <f>X249=W249</f>
    </nc>
  </rcc>
  <rcc rId="7963" sId="1">
    <nc r="AP250">
      <f>X250=W250</f>
    </nc>
  </rcc>
  <rcc rId="7964" sId="1">
    <nc r="AP251">
      <f>X251=W251</f>
    </nc>
  </rcc>
  <rcc rId="7965" sId="1">
    <nc r="AP252">
      <f>X252=W252</f>
    </nc>
  </rcc>
  <rcc rId="7966" sId="1">
    <nc r="AP253">
      <f>X253=W253</f>
    </nc>
  </rcc>
  <rcc rId="7967" sId="1">
    <nc r="AP254">
      <f>X254=W254</f>
    </nc>
  </rcc>
  <rcc rId="7968" sId="1">
    <nc r="AP255">
      <f>X255=W255</f>
    </nc>
  </rcc>
  <rcc rId="7969" sId="1">
    <nc r="AP256">
      <f>X256=W256</f>
    </nc>
  </rcc>
  <rcc rId="7970" sId="1">
    <nc r="AP257">
      <f>X257=W257</f>
    </nc>
  </rcc>
  <rcc rId="7971" sId="1">
    <nc r="AP258">
      <f>X258=W258</f>
    </nc>
  </rcc>
  <rcc rId="7972" sId="1">
    <nc r="AP259">
      <f>X259=W259</f>
    </nc>
  </rcc>
  <rcc rId="7973" sId="1">
    <nc r="AP260">
      <f>X260=W260</f>
    </nc>
  </rcc>
  <rcc rId="7974" sId="1">
    <nc r="AP261">
      <f>X261=W261</f>
    </nc>
  </rcc>
  <rcc rId="7975" sId="1">
    <nc r="AP262">
      <f>X262=W262</f>
    </nc>
  </rcc>
  <rcc rId="7976" sId="1">
    <nc r="AP263">
      <f>X263=W263</f>
    </nc>
  </rcc>
  <rcc rId="7977" sId="1">
    <nc r="AP264">
      <f>X264=W264</f>
    </nc>
  </rcc>
  <rcc rId="7978" sId="1">
    <nc r="AP265">
      <f>X265=W265</f>
    </nc>
  </rcc>
  <rcc rId="7979" sId="1">
    <nc r="AP266">
      <f>X266=W266</f>
    </nc>
  </rcc>
  <rcc rId="7980" sId="1">
    <nc r="AP267">
      <f>X267=W267</f>
    </nc>
  </rcc>
  <rcc rId="7981" sId="1">
    <nc r="AP268">
      <f>X268=W268</f>
    </nc>
  </rcc>
  <rcc rId="7982" sId="1">
    <nc r="AP269">
      <f>X269=W269</f>
    </nc>
  </rcc>
  <rcc rId="7983" sId="1">
    <nc r="AP270">
      <f>X270=W270</f>
    </nc>
  </rcc>
  <rcc rId="7984" sId="1">
    <nc r="AP271">
      <f>X271=W271</f>
    </nc>
  </rcc>
  <rcc rId="7985" sId="1">
    <nc r="AP272">
      <f>X272=W272</f>
    </nc>
  </rcc>
  <rcc rId="7986" sId="1">
    <nc r="AP273">
      <f>X273=W273</f>
    </nc>
  </rcc>
  <rcc rId="7987" sId="1">
    <nc r="AP274">
      <f>X274=W274</f>
    </nc>
  </rcc>
  <rcc rId="7988" sId="1">
    <nc r="AP275">
      <f>X275=W275</f>
    </nc>
  </rcc>
  <rcc rId="7989" sId="1">
    <nc r="AP276">
      <f>X276=W276</f>
    </nc>
  </rcc>
  <rcc rId="7990" sId="1">
    <nc r="AP277">
      <f>X277=W277</f>
    </nc>
  </rcc>
  <rcc rId="7991" sId="1">
    <nc r="AP278">
      <f>X278=W278</f>
    </nc>
  </rcc>
  <rcc rId="7992" sId="1">
    <nc r="AP279">
      <f>X279=W279</f>
    </nc>
  </rcc>
  <rcc rId="7993" sId="1">
    <nc r="AP280">
      <f>X280=W280</f>
    </nc>
  </rcc>
  <rcc rId="7994" sId="1">
    <nc r="AP281">
      <f>X281=W281</f>
    </nc>
  </rcc>
  <rcc rId="7995" sId="1">
    <nc r="AP282">
      <f>X282=W282</f>
    </nc>
  </rcc>
  <rcc rId="7996" sId="1">
    <nc r="AP283">
      <f>X283=W283</f>
    </nc>
  </rcc>
  <rcc rId="7997" sId="1">
    <nc r="AP284">
      <f>X284=W284</f>
    </nc>
  </rcc>
  <rcc rId="7998" sId="1">
    <nc r="AP285">
      <f>X285=W285</f>
    </nc>
  </rcc>
  <rcc rId="7999" sId="1">
    <nc r="AP286">
      <f>X286=W286</f>
    </nc>
  </rcc>
  <rcc rId="8000" sId="1">
    <nc r="AP287">
      <f>X287=W287</f>
    </nc>
  </rcc>
  <rcc rId="8001" sId="1">
    <nc r="AP288">
      <f>X288=W288</f>
    </nc>
  </rcc>
  <rcc rId="8002" sId="1">
    <nc r="AP289">
      <f>X289=W289</f>
    </nc>
  </rcc>
  <rcc rId="8003" sId="1">
    <nc r="AP290">
      <f>X290=W290</f>
    </nc>
  </rcc>
  <rcc rId="8004" sId="1">
    <nc r="AP291">
      <f>X291=W291</f>
    </nc>
  </rcc>
  <rcc rId="8005" sId="1">
    <nc r="AP292">
      <f>X292=W292</f>
    </nc>
  </rcc>
  <rcc rId="8006" sId="1">
    <nc r="AP293">
      <f>X293=W293</f>
    </nc>
  </rcc>
  <rcc rId="8007" sId="1">
    <nc r="AP294">
      <f>X294=W294</f>
    </nc>
  </rcc>
  <rcc rId="8008" sId="1">
    <nc r="AP295">
      <f>X295=W295</f>
    </nc>
  </rcc>
  <rcc rId="8009" sId="1">
    <nc r="AP296">
      <f>X296=W296</f>
    </nc>
  </rcc>
  <rcc rId="8010" sId="1">
    <nc r="AP297">
      <f>X297=W297</f>
    </nc>
  </rcc>
  <rcc rId="8011" sId="1">
    <nc r="AP298">
      <f>X298=W298</f>
    </nc>
  </rcc>
  <rcc rId="8012" sId="1">
    <nc r="AP299">
      <f>X299=W299</f>
    </nc>
  </rcc>
  <rcc rId="8013" sId="1">
    <nc r="AP300">
      <f>X300=W300</f>
    </nc>
  </rcc>
  <rcc rId="8014" sId="1">
    <nc r="AP301">
      <f>X301=W301</f>
    </nc>
  </rcc>
  <rcc rId="8015" sId="1">
    <nc r="AP302">
      <f>X302=W302</f>
    </nc>
  </rcc>
  <rcc rId="8016" sId="1">
    <nc r="AP303">
      <f>X303=W303</f>
    </nc>
  </rcc>
  <rcc rId="8017" sId="1">
    <nc r="AP304">
      <f>X304=W304</f>
    </nc>
  </rcc>
  <rcc rId="8018" sId="1">
    <nc r="AP305">
      <f>X305=W305</f>
    </nc>
  </rcc>
  <rcc rId="8019" sId="1">
    <nc r="AP306">
      <f>X306=W306</f>
    </nc>
  </rcc>
  <rcc rId="8020" sId="1">
    <nc r="AP307">
      <f>X307=W307</f>
    </nc>
  </rcc>
  <rcc rId="8021" sId="1">
    <nc r="AP308">
      <f>X308=W308</f>
    </nc>
  </rcc>
  <rcc rId="8022" sId="1">
    <nc r="AP309">
      <f>X309=W309</f>
    </nc>
  </rcc>
  <rcc rId="8023" sId="1">
    <nc r="AP310">
      <f>X310=W310</f>
    </nc>
  </rcc>
  <rcc rId="8024" sId="1">
    <nc r="AP311">
      <f>X311=W311</f>
    </nc>
  </rcc>
  <rcc rId="8025" sId="1">
    <nc r="AP312">
      <f>X312=W312</f>
    </nc>
  </rcc>
  <rcc rId="8026" sId="1">
    <nc r="AP313">
      <f>X313=W313</f>
    </nc>
  </rcc>
  <rcc rId="8027" sId="1">
    <nc r="AP314">
      <f>X314=W314</f>
    </nc>
  </rcc>
  <rcc rId="8028" sId="1">
    <nc r="AP315">
      <f>X315=W315</f>
    </nc>
  </rcc>
  <rcc rId="8029" sId="1">
    <nc r="AP316">
      <f>X316=W316</f>
    </nc>
  </rcc>
  <rcc rId="8030" sId="1">
    <nc r="AP317">
      <f>X317=W317</f>
    </nc>
  </rcc>
  <rcc rId="8031" sId="1">
    <nc r="AP318">
      <f>X318=W318</f>
    </nc>
  </rcc>
  <rcc rId="8032" sId="1">
    <nc r="AP319">
      <f>X319=W319</f>
    </nc>
  </rcc>
  <rcc rId="8033" sId="1">
    <nc r="AP320">
      <f>X320=W320</f>
    </nc>
  </rcc>
  <rcc rId="8034" sId="1">
    <nc r="AP321">
      <f>X321=W321</f>
    </nc>
  </rcc>
  <rcc rId="8035" sId="1">
    <nc r="AP322">
      <f>X322=W322</f>
    </nc>
  </rcc>
  <rcc rId="8036" sId="1">
    <nc r="AP323">
      <f>X323=W323</f>
    </nc>
  </rcc>
  <rcc rId="8037" sId="1">
    <nc r="AP324">
      <f>X324=W324</f>
    </nc>
  </rcc>
  <rcc rId="8038" sId="1">
    <nc r="AP325">
      <f>X325=W325</f>
    </nc>
  </rcc>
  <rcc rId="8039" sId="1">
    <nc r="AP326">
      <f>X326=W326</f>
    </nc>
  </rcc>
  <rcc rId="8040" sId="1">
    <nc r="AP327">
      <f>X327=W327</f>
    </nc>
  </rcc>
  <rcc rId="8041" sId="1">
    <nc r="AP328">
      <f>X328=W328</f>
    </nc>
  </rcc>
  <rcc rId="8042" sId="1">
    <nc r="AP329">
      <f>X329=W329</f>
    </nc>
  </rcc>
  <rcc rId="8043" sId="1">
    <nc r="AP330">
      <f>X330=W330</f>
    </nc>
  </rcc>
  <rcc rId="8044" sId="1">
    <nc r="AP331">
      <f>X331=W331</f>
    </nc>
  </rcc>
  <rcc rId="8045" sId="1">
    <nc r="AP332">
      <f>X332=W332</f>
    </nc>
  </rcc>
  <rcc rId="8046" sId="1">
    <nc r="AP333">
      <f>X333=W333</f>
    </nc>
  </rcc>
  <rcc rId="8047" sId="1">
    <nc r="AP334">
      <f>X334=W334</f>
    </nc>
  </rcc>
  <rcc rId="8048" sId="1">
    <nc r="AP335">
      <f>X335=W335</f>
    </nc>
  </rcc>
  <rcc rId="8049" sId="1">
    <nc r="AP336">
      <f>X336=W336</f>
    </nc>
  </rcc>
  <rcc rId="8050" sId="1">
    <nc r="AP337">
      <f>X337=W337</f>
    </nc>
  </rcc>
  <rcc rId="8051" sId="1">
    <nc r="AP338">
      <f>X338=W338</f>
    </nc>
  </rcc>
  <rcc rId="8052" sId="1">
    <nc r="AP339">
      <f>X339=W339</f>
    </nc>
  </rcc>
  <rcc rId="8053" sId="1">
    <nc r="AP340">
      <f>X340=W340</f>
    </nc>
  </rcc>
  <rcc rId="8054" sId="1">
    <nc r="AP341">
      <f>X341=W341</f>
    </nc>
  </rcc>
  <rcc rId="8055" sId="1">
    <nc r="AP342">
      <f>X342=W342</f>
    </nc>
  </rcc>
  <rcc rId="8056" sId="1">
    <nc r="AP343">
      <f>X343=W343</f>
    </nc>
  </rcc>
  <rcc rId="8057" sId="1">
    <nc r="AP344">
      <f>X344=W344</f>
    </nc>
  </rcc>
  <rcc rId="8058" sId="1">
    <nc r="AP345">
      <f>X345=W345</f>
    </nc>
  </rcc>
  <rcc rId="8059" sId="1">
    <nc r="AP346">
      <f>X346=W346</f>
    </nc>
  </rcc>
  <rcc rId="8060" sId="1">
    <nc r="AP347">
      <f>X347=W347</f>
    </nc>
  </rcc>
  <rcc rId="8061" sId="1">
    <nc r="AP348">
      <f>X348=W348</f>
    </nc>
  </rcc>
  <rcc rId="8062" sId="1">
    <nc r="AP349">
      <f>X349=W349</f>
    </nc>
  </rcc>
  <rcc rId="8063" sId="1">
    <nc r="AP350">
      <f>X350=W350</f>
    </nc>
  </rcc>
  <rcc rId="8064" sId="1">
    <nc r="AP351">
      <f>X351=W351</f>
    </nc>
  </rcc>
  <rcc rId="8065" sId="1">
    <nc r="AP352">
      <f>X352=W352</f>
    </nc>
  </rcc>
  <rcc rId="8066" sId="1">
    <nc r="AP353">
      <f>X353=W353</f>
    </nc>
  </rcc>
  <rcc rId="8067" sId="1">
    <nc r="AP354">
      <f>X354=W354</f>
    </nc>
  </rcc>
  <rcc rId="8068" sId="1">
    <nc r="AP355">
      <f>X355=W355</f>
    </nc>
  </rcc>
  <rcc rId="8069" sId="1">
    <nc r="AP356">
      <f>X356=W356</f>
    </nc>
  </rcc>
  <rcc rId="8070" sId="1">
    <nc r="AP357">
      <f>X357=W357</f>
    </nc>
  </rcc>
  <rcc rId="8071" sId="1">
    <nc r="AP358">
      <f>X358=W358</f>
    </nc>
  </rcc>
  <rcc rId="8072" sId="1">
    <nc r="AP359">
      <f>X359=W359</f>
    </nc>
  </rcc>
  <rcc rId="8073" sId="1">
    <nc r="AP360">
      <f>X360=W360</f>
    </nc>
  </rcc>
  <rcc rId="8074" sId="1">
    <nc r="AP361">
      <f>X361=W361</f>
    </nc>
  </rcc>
  <rcc rId="8075" sId="1">
    <nc r="AP362">
      <f>X362=W362</f>
    </nc>
  </rcc>
  <rcc rId="8076" sId="1">
    <nc r="AP363">
      <f>X363=W363</f>
    </nc>
  </rcc>
  <rcc rId="8077" sId="1">
    <nc r="AP364">
      <f>X364=W364</f>
    </nc>
  </rcc>
  <rcc rId="8078" sId="1">
    <nc r="AP365">
      <f>X365=W365</f>
    </nc>
  </rcc>
  <rcc rId="8079" sId="1">
    <nc r="AP366">
      <f>X366=W366</f>
    </nc>
  </rcc>
  <rcc rId="8080" sId="1">
    <nc r="AP367">
      <f>X367=W367</f>
    </nc>
  </rcc>
  <rcc rId="8081" sId="1">
    <nc r="AP368">
      <f>X368=W368</f>
    </nc>
  </rcc>
  <rcc rId="8082" sId="1">
    <nc r="AP369">
      <f>X369=W369</f>
    </nc>
  </rcc>
  <rcc rId="8083" sId="1">
    <nc r="AP370">
      <f>X370=W370</f>
    </nc>
  </rcc>
  <rcc rId="8084" sId="1">
    <nc r="AP371">
      <f>X371=W371</f>
    </nc>
  </rcc>
  <rcc rId="8085" sId="1">
    <nc r="AP372">
      <f>X372=W372</f>
    </nc>
  </rcc>
  <rcc rId="8086" sId="1">
    <nc r="AP373">
      <f>X373=W373</f>
    </nc>
  </rcc>
  <rcc rId="8087" sId="1">
    <nc r="AP374">
      <f>X374=W374</f>
    </nc>
  </rcc>
  <rcc rId="8088" sId="1">
    <nc r="AP375">
      <f>X375=W375</f>
    </nc>
  </rcc>
  <rcc rId="8089" sId="1">
    <nc r="AP376">
      <f>X376=W376</f>
    </nc>
  </rcc>
  <rcc rId="8090" sId="1">
    <nc r="AP377">
      <f>X377=W377</f>
    </nc>
  </rcc>
  <rcv guid="{970EE037-F5E5-47AF-896A-0F6222879EBC}" action="delete"/>
  <rdn rId="0" localSheetId="1" customView="1" name="Z_970EE037_F5E5_47AF_896A_0F6222879EBC_.wvu.FilterData" hidden="1" oldHidden="1">
    <formula>Merged_COEM!$B$59:$AP$377</formula>
    <oldFormula>Merged_COEM!$B$59:$AN$363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6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8093" sId="1" ref="AO1:AO1048576" action="deleteCol">
    <rfmt sheetId="1" xfDxf="1" sqref="AO1:AO1048576" start="0" length="0"/>
  </rrc>
  <rrc rId="8094" sId="1" ref="AO1:AO1048576" action="deleteCol">
    <undo index="0" exp="area" ref3D="1" dr="$B$59:$AO$377" dn="Z_970EE037_F5E5_47AF_896A_0F6222879EBC_.wvu.FilterData" sId="1"/>
    <undo index="0" exp="area" ref3D="1" dr="$B$59:$AO$377" dn="_FilterDatabase" sId="1"/>
    <rfmt sheetId="1" xfDxf="1" sqref="AO1:AO1048576" start="0" length="0"/>
    <rcc rId="0" sId="1">
      <nc r="AO60">
        <f>X60=W60</f>
      </nc>
    </rcc>
    <rcc rId="0" sId="1">
      <nc r="AO61">
        <f>X61=W61</f>
      </nc>
    </rcc>
    <rcc rId="0" sId="1">
      <nc r="AO62">
        <f>X62=W62</f>
      </nc>
    </rcc>
    <rcc rId="0" sId="1">
      <nc r="AO63">
        <f>X63=W63</f>
      </nc>
    </rcc>
    <rcc rId="0" sId="1">
      <nc r="AO64">
        <f>X64=W64</f>
      </nc>
    </rcc>
    <rcc rId="0" sId="1">
      <nc r="AO65">
        <f>X65=W65</f>
      </nc>
    </rcc>
    <rcc rId="0" sId="1">
      <nc r="AO66">
        <f>X66=W66</f>
      </nc>
    </rcc>
    <rcc rId="0" sId="1">
      <nc r="AO67">
        <f>X67=W67</f>
      </nc>
    </rcc>
    <rcc rId="0" sId="1">
      <nc r="AO68">
        <f>X68=W68</f>
      </nc>
    </rcc>
    <rcc rId="0" sId="1">
      <nc r="AO69">
        <f>X69=W69</f>
      </nc>
    </rcc>
    <rcc rId="0" sId="1">
      <nc r="AO70">
        <f>X70=W70</f>
      </nc>
    </rcc>
    <rcc rId="0" sId="1">
      <nc r="AO71">
        <f>X71=W71</f>
      </nc>
    </rcc>
    <rcc rId="0" sId="1">
      <nc r="AO72">
        <f>X72=W72</f>
      </nc>
    </rcc>
    <rcc rId="0" sId="1">
      <nc r="AO73">
        <f>X73=W73</f>
      </nc>
    </rcc>
    <rcc rId="0" sId="1">
      <nc r="AO74">
        <f>X74=W74</f>
      </nc>
    </rcc>
    <rcc rId="0" sId="1">
      <nc r="AO75">
        <f>X75=W75</f>
      </nc>
    </rcc>
    <rcc rId="0" sId="1">
      <nc r="AO76">
        <f>X76=W76</f>
      </nc>
    </rcc>
    <rcc rId="0" sId="1">
      <nc r="AO77">
        <f>X77=W77</f>
      </nc>
    </rcc>
    <rcc rId="0" sId="1">
      <nc r="AO78">
        <f>X78=W78</f>
      </nc>
    </rcc>
    <rcc rId="0" sId="1">
      <nc r="AO79">
        <f>X79=W79</f>
      </nc>
    </rcc>
    <rcc rId="0" sId="1">
      <nc r="AO80">
        <f>X80=W80</f>
      </nc>
    </rcc>
    <rcc rId="0" sId="1">
      <nc r="AO81">
        <f>X81=W81</f>
      </nc>
    </rcc>
    <rcc rId="0" sId="1">
      <nc r="AO82">
        <f>X82=W82</f>
      </nc>
    </rcc>
    <rcc rId="0" sId="1">
      <nc r="AO83">
        <f>X83=W83</f>
      </nc>
    </rcc>
    <rcc rId="0" sId="1">
      <nc r="AO84">
        <f>X84=W84</f>
      </nc>
    </rcc>
    <rcc rId="0" sId="1">
      <nc r="AO85">
        <f>X85=W85</f>
      </nc>
    </rcc>
    <rcc rId="0" sId="1">
      <nc r="AO86">
        <f>X86=W86</f>
      </nc>
    </rcc>
    <rcc rId="0" sId="1">
      <nc r="AO87">
        <f>X87=W87</f>
      </nc>
    </rcc>
    <rcc rId="0" sId="1">
      <nc r="AO88">
        <f>X88=W88</f>
      </nc>
    </rcc>
    <rcc rId="0" sId="1">
      <nc r="AO89">
        <f>X89=W89</f>
      </nc>
    </rcc>
    <rcc rId="0" sId="1">
      <nc r="AO90">
        <f>X90=W90</f>
      </nc>
    </rcc>
    <rcc rId="0" sId="1">
      <nc r="AO91">
        <f>X91=W91</f>
      </nc>
    </rcc>
    <rcc rId="0" sId="1">
      <nc r="AO92">
        <f>X92=W92</f>
      </nc>
    </rcc>
    <rcc rId="0" sId="1">
      <nc r="AO93">
        <f>X93=W93</f>
      </nc>
    </rcc>
    <rcc rId="0" sId="1">
      <nc r="AO94">
        <f>X94=W94</f>
      </nc>
    </rcc>
    <rcc rId="0" sId="1">
      <nc r="AO95">
        <f>X95=W95</f>
      </nc>
    </rcc>
    <rcc rId="0" sId="1">
      <nc r="AO96">
        <f>X96=W96</f>
      </nc>
    </rcc>
    <rcc rId="0" sId="1">
      <nc r="AO97">
        <f>X97=W97</f>
      </nc>
    </rcc>
    <rcc rId="0" sId="1">
      <nc r="AO98">
        <f>X98=W98</f>
      </nc>
    </rcc>
    <rcc rId="0" sId="1">
      <nc r="AO99">
        <f>X99=W99</f>
      </nc>
    </rcc>
    <rcc rId="0" sId="1">
      <nc r="AO100">
        <f>X100=W100</f>
      </nc>
    </rcc>
    <rcc rId="0" sId="1">
      <nc r="AO101">
        <f>X101=W101</f>
      </nc>
    </rcc>
    <rcc rId="0" sId="1">
      <nc r="AO102">
        <f>X102=W102</f>
      </nc>
    </rcc>
    <rcc rId="0" sId="1">
      <nc r="AO103">
        <f>X103=W103</f>
      </nc>
    </rcc>
    <rcc rId="0" sId="1">
      <nc r="AO104">
        <f>X104=W104</f>
      </nc>
    </rcc>
    <rcc rId="0" sId="1">
      <nc r="AO105">
        <f>X105=W105</f>
      </nc>
    </rcc>
    <rcc rId="0" sId="1">
      <nc r="AO106">
        <f>X106=W106</f>
      </nc>
    </rcc>
    <rcc rId="0" sId="1">
      <nc r="AO107">
        <f>X107=W107</f>
      </nc>
    </rcc>
    <rcc rId="0" sId="1">
      <nc r="AO108">
        <f>X108=W108</f>
      </nc>
    </rcc>
    <rcc rId="0" sId="1">
      <nc r="AO109">
        <f>X109=W109</f>
      </nc>
    </rcc>
    <rcc rId="0" sId="1">
      <nc r="AO110">
        <f>X110=W110</f>
      </nc>
    </rcc>
    <rcc rId="0" sId="1">
      <nc r="AO111">
        <f>X111=W111</f>
      </nc>
    </rcc>
    <rcc rId="0" sId="1">
      <nc r="AO112">
        <f>X112=W112</f>
      </nc>
    </rcc>
    <rcc rId="0" sId="1">
      <nc r="AO113">
        <f>X113=W113</f>
      </nc>
    </rcc>
    <rcc rId="0" sId="1">
      <nc r="AO114">
        <f>X114=W114</f>
      </nc>
    </rcc>
    <rcc rId="0" sId="1">
      <nc r="AO115">
        <f>X115=W115</f>
      </nc>
    </rcc>
    <rcc rId="0" sId="1">
      <nc r="AO116">
        <f>X116=W116</f>
      </nc>
    </rcc>
    <rcc rId="0" sId="1">
      <nc r="AO117">
        <f>X117=W117</f>
      </nc>
    </rcc>
    <rcc rId="0" sId="1">
      <nc r="AO118">
        <f>X118=W118</f>
      </nc>
    </rcc>
    <rcc rId="0" sId="1">
      <nc r="AO119">
        <f>X119=W119</f>
      </nc>
    </rcc>
    <rcc rId="0" sId="1">
      <nc r="AO120">
        <f>X120=W120</f>
      </nc>
    </rcc>
    <rcc rId="0" sId="1">
      <nc r="AO121">
        <f>X121=W121</f>
      </nc>
    </rcc>
    <rcc rId="0" sId="1">
      <nc r="AO122">
        <f>X122=W122</f>
      </nc>
    </rcc>
    <rcc rId="0" sId="1">
      <nc r="AO123">
        <f>X123=W123</f>
      </nc>
    </rcc>
    <rcc rId="0" sId="1">
      <nc r="AO124">
        <f>X124=W124</f>
      </nc>
    </rcc>
    <rcc rId="0" sId="1">
      <nc r="AO125">
        <f>X125=W125</f>
      </nc>
    </rcc>
    <rcc rId="0" sId="1">
      <nc r="AO126">
        <f>X126=W126</f>
      </nc>
    </rcc>
    <rcc rId="0" sId="1">
      <nc r="AO127">
        <f>X127=W127</f>
      </nc>
    </rcc>
    <rcc rId="0" sId="1">
      <nc r="AO128">
        <f>X128=W128</f>
      </nc>
    </rcc>
    <rcc rId="0" sId="1">
      <nc r="AO129">
        <f>X129=W129</f>
      </nc>
    </rcc>
    <rcc rId="0" sId="1">
      <nc r="AO130">
        <f>X130=W130</f>
      </nc>
    </rcc>
    <rcc rId="0" sId="1">
      <nc r="AO131">
        <f>X131=W131</f>
      </nc>
    </rcc>
    <rcc rId="0" sId="1">
      <nc r="AO132">
        <f>X132=W132</f>
      </nc>
    </rcc>
    <rcc rId="0" sId="1">
      <nc r="AO133">
        <f>X133=W133</f>
      </nc>
    </rcc>
    <rcc rId="0" sId="1">
      <nc r="AO134">
        <f>X134=W134</f>
      </nc>
    </rcc>
    <rcc rId="0" sId="1">
      <nc r="AO135">
        <f>X135=W135</f>
      </nc>
    </rcc>
    <rcc rId="0" sId="1">
      <nc r="AO136">
        <f>X136=W136</f>
      </nc>
    </rcc>
    <rcc rId="0" sId="1">
      <nc r="AO137">
        <f>X137=W137</f>
      </nc>
    </rcc>
    <rcc rId="0" sId="1">
      <nc r="AO138">
        <f>X138=W138</f>
      </nc>
    </rcc>
    <rcc rId="0" sId="1">
      <nc r="AO139">
        <f>X139=W139</f>
      </nc>
    </rcc>
    <rcc rId="0" sId="1">
      <nc r="AO140">
        <f>X140=W140</f>
      </nc>
    </rcc>
    <rcc rId="0" sId="1">
      <nc r="AO141">
        <f>X141=W141</f>
      </nc>
    </rcc>
    <rcc rId="0" sId="1">
      <nc r="AO142">
        <f>X142=W142</f>
      </nc>
    </rcc>
    <rcc rId="0" sId="1">
      <nc r="AO143">
        <f>X143=W143</f>
      </nc>
    </rcc>
    <rcc rId="0" sId="1">
      <nc r="AO144">
        <f>X144=W144</f>
      </nc>
    </rcc>
    <rcc rId="0" sId="1">
      <nc r="AO145">
        <f>X145=W145</f>
      </nc>
    </rcc>
    <rcc rId="0" sId="1">
      <nc r="AO146">
        <f>X146=W146</f>
      </nc>
    </rcc>
    <rcc rId="0" sId="1">
      <nc r="AO147">
        <f>X147=W147</f>
      </nc>
    </rcc>
    <rcc rId="0" sId="1">
      <nc r="AO148">
        <f>X148=W148</f>
      </nc>
    </rcc>
    <rcc rId="0" sId="1">
      <nc r="AO149">
        <f>X149=W149</f>
      </nc>
    </rcc>
    <rcc rId="0" sId="1">
      <nc r="AO150">
        <f>X150=W150</f>
      </nc>
    </rcc>
    <rcc rId="0" sId="1">
      <nc r="AO151">
        <f>X151=W151</f>
      </nc>
    </rcc>
    <rcc rId="0" sId="1">
      <nc r="AO152">
        <f>X152=W152</f>
      </nc>
    </rcc>
    <rcc rId="0" sId="1">
      <nc r="AO153">
        <f>X153=W153</f>
      </nc>
    </rcc>
    <rcc rId="0" sId="1">
      <nc r="AO154">
        <f>X154=W154</f>
      </nc>
    </rcc>
    <rcc rId="0" sId="1">
      <nc r="AO155">
        <f>X155=W155</f>
      </nc>
    </rcc>
    <rcc rId="0" sId="1">
      <nc r="AO156">
        <f>X156=W156</f>
      </nc>
    </rcc>
    <rcc rId="0" sId="1">
      <nc r="AO157">
        <f>X157=W157</f>
      </nc>
    </rcc>
    <rcc rId="0" sId="1">
      <nc r="AO158">
        <f>X158=W158</f>
      </nc>
    </rcc>
    <rcc rId="0" sId="1">
      <nc r="AO159">
        <f>X159=W159</f>
      </nc>
    </rcc>
    <rcc rId="0" sId="1">
      <nc r="AO160">
        <f>X160=W160</f>
      </nc>
    </rcc>
    <rcc rId="0" sId="1">
      <nc r="AO161">
        <f>X161=W161</f>
      </nc>
    </rcc>
    <rcc rId="0" sId="1">
      <nc r="AO162">
        <f>X162=W162</f>
      </nc>
    </rcc>
    <rcc rId="0" sId="1">
      <nc r="AO163">
        <f>X163=W163</f>
      </nc>
    </rcc>
    <rcc rId="0" sId="1">
      <nc r="AO164">
        <f>X164=W164</f>
      </nc>
    </rcc>
    <rcc rId="0" sId="1">
      <nc r="AO165">
        <f>X165=W165</f>
      </nc>
    </rcc>
    <rcc rId="0" sId="1">
      <nc r="AO166">
        <f>X166=W166</f>
      </nc>
    </rcc>
    <rcc rId="0" sId="1">
      <nc r="AO167">
        <f>X167=W167</f>
      </nc>
    </rcc>
    <rcc rId="0" sId="1">
      <nc r="AO168">
        <f>X168=W168</f>
      </nc>
    </rcc>
    <rcc rId="0" sId="1">
      <nc r="AO169">
        <f>X169=W169</f>
      </nc>
    </rcc>
    <rcc rId="0" sId="1">
      <nc r="AO170">
        <f>X170=W170</f>
      </nc>
    </rcc>
    <rcc rId="0" sId="1">
      <nc r="AO171">
        <f>X171=W171</f>
      </nc>
    </rcc>
    <rcc rId="0" sId="1">
      <nc r="AO172">
        <f>X172=W172</f>
      </nc>
    </rcc>
    <rcc rId="0" sId="1">
      <nc r="AO173">
        <f>X173=W173</f>
      </nc>
    </rcc>
    <rcc rId="0" sId="1">
      <nc r="AO174">
        <f>X174=W174</f>
      </nc>
    </rcc>
    <rcc rId="0" sId="1">
      <nc r="AO175">
        <f>X175=W175</f>
      </nc>
    </rcc>
    <rcc rId="0" sId="1">
      <nc r="AO176">
        <f>X176=W176</f>
      </nc>
    </rcc>
    <rcc rId="0" sId="1">
      <nc r="AO177">
        <f>X177=W177</f>
      </nc>
    </rcc>
    <rcc rId="0" sId="1">
      <nc r="AO178">
        <f>X178=W178</f>
      </nc>
    </rcc>
    <rcc rId="0" sId="1">
      <nc r="AO179">
        <f>X179=W179</f>
      </nc>
    </rcc>
    <rcc rId="0" sId="1">
      <nc r="AO180">
        <f>X180=W180</f>
      </nc>
    </rcc>
    <rcc rId="0" sId="1">
      <nc r="AO181">
        <f>X181=W181</f>
      </nc>
    </rcc>
    <rcc rId="0" sId="1">
      <nc r="AO182">
        <f>X182=W182</f>
      </nc>
    </rcc>
    <rcc rId="0" sId="1">
      <nc r="AO183">
        <f>X183=W183</f>
      </nc>
    </rcc>
    <rcc rId="0" sId="1">
      <nc r="AO184">
        <f>X184=W184</f>
      </nc>
    </rcc>
    <rcc rId="0" sId="1">
      <nc r="AO185">
        <f>X185=W185</f>
      </nc>
    </rcc>
    <rcc rId="0" sId="1">
      <nc r="AO186">
        <f>X186=W186</f>
      </nc>
    </rcc>
    <rcc rId="0" sId="1">
      <nc r="AO187">
        <f>X187=W187</f>
      </nc>
    </rcc>
    <rcc rId="0" sId="1">
      <nc r="AO188">
        <f>X188=W188</f>
      </nc>
    </rcc>
    <rcc rId="0" sId="1">
      <nc r="AO189">
        <f>X189=W189</f>
      </nc>
    </rcc>
    <rcc rId="0" sId="1">
      <nc r="AO190">
        <f>X190=W190</f>
      </nc>
    </rcc>
    <rcc rId="0" sId="1">
      <nc r="AO191">
        <f>X191=W191</f>
      </nc>
    </rcc>
    <rcc rId="0" sId="1">
      <nc r="AO192">
        <f>X192=W192</f>
      </nc>
    </rcc>
    <rcc rId="0" sId="1">
      <nc r="AO193">
        <f>X193=W193</f>
      </nc>
    </rcc>
    <rcc rId="0" sId="1">
      <nc r="AO194">
        <f>X194=W194</f>
      </nc>
    </rcc>
    <rcc rId="0" sId="1">
      <nc r="AO195">
        <f>X195=W195</f>
      </nc>
    </rcc>
    <rcc rId="0" sId="1">
      <nc r="AO196">
        <f>X196=W196</f>
      </nc>
    </rcc>
    <rcc rId="0" sId="1">
      <nc r="AO197">
        <f>X197=W197</f>
      </nc>
    </rcc>
    <rcc rId="0" sId="1">
      <nc r="AO198">
        <f>X198=W198</f>
      </nc>
    </rcc>
    <rcc rId="0" sId="1">
      <nc r="AO199">
        <f>X199=W199</f>
      </nc>
    </rcc>
    <rcc rId="0" sId="1">
      <nc r="AO200">
        <f>X200=W200</f>
      </nc>
    </rcc>
    <rcc rId="0" sId="1">
      <nc r="AO201">
        <f>X201=W201</f>
      </nc>
    </rcc>
    <rcc rId="0" sId="1">
      <nc r="AO202">
        <f>X202=W202</f>
      </nc>
    </rcc>
    <rcc rId="0" sId="1">
      <nc r="AO203">
        <f>X203=W203</f>
      </nc>
    </rcc>
    <rcc rId="0" sId="1">
      <nc r="AO204">
        <f>X204=W204</f>
      </nc>
    </rcc>
    <rcc rId="0" sId="1">
      <nc r="AO205">
        <f>X205=W205</f>
      </nc>
    </rcc>
    <rcc rId="0" sId="1">
      <nc r="AO206">
        <f>X206=W206</f>
      </nc>
    </rcc>
    <rcc rId="0" sId="1">
      <nc r="AO207">
        <f>X207=W207</f>
      </nc>
    </rcc>
    <rcc rId="0" sId="1">
      <nc r="AO208">
        <f>X208=W208</f>
      </nc>
    </rcc>
    <rcc rId="0" sId="1">
      <nc r="AO209">
        <f>X209=W209</f>
      </nc>
    </rcc>
    <rcc rId="0" sId="1">
      <nc r="AO210">
        <f>X210=W210</f>
      </nc>
    </rcc>
    <rcc rId="0" sId="1">
      <nc r="AO211">
        <f>X211=W211</f>
      </nc>
    </rcc>
    <rcc rId="0" sId="1">
      <nc r="AO212">
        <f>X212=W212</f>
      </nc>
    </rcc>
    <rcc rId="0" sId="1">
      <nc r="AO213">
        <f>X213=W213</f>
      </nc>
    </rcc>
    <rcc rId="0" sId="1">
      <nc r="AO214">
        <f>X214=W214</f>
      </nc>
    </rcc>
    <rcc rId="0" sId="1">
      <nc r="AO215">
        <f>X215=W215</f>
      </nc>
    </rcc>
    <rcc rId="0" sId="1">
      <nc r="AO216">
        <f>X216=W216</f>
      </nc>
    </rcc>
    <rcc rId="0" sId="1">
      <nc r="AO217">
        <f>X217=W217</f>
      </nc>
    </rcc>
    <rcc rId="0" sId="1">
      <nc r="AO218">
        <f>X218=W218</f>
      </nc>
    </rcc>
    <rcc rId="0" sId="1">
      <nc r="AO219">
        <f>X219=W219</f>
      </nc>
    </rcc>
    <rcc rId="0" sId="1">
      <nc r="AO220">
        <f>X220=W220</f>
      </nc>
    </rcc>
    <rcc rId="0" sId="1">
      <nc r="AO221">
        <f>X221=W221</f>
      </nc>
    </rcc>
    <rcc rId="0" sId="1">
      <nc r="AO222">
        <f>X222=W222</f>
      </nc>
    </rcc>
    <rcc rId="0" sId="1">
      <nc r="AO223">
        <f>X223=W223</f>
      </nc>
    </rcc>
    <rcc rId="0" sId="1">
      <nc r="AO224">
        <f>X224=W224</f>
      </nc>
    </rcc>
    <rcc rId="0" sId="1">
      <nc r="AO225">
        <f>X225=W225</f>
      </nc>
    </rcc>
    <rcc rId="0" sId="1">
      <nc r="AO226">
        <f>X226=W226</f>
      </nc>
    </rcc>
    <rcc rId="0" sId="1">
      <nc r="AO227">
        <f>X227=W227</f>
      </nc>
    </rcc>
    <rcc rId="0" sId="1">
      <nc r="AO228">
        <f>X228=W228</f>
      </nc>
    </rcc>
    <rcc rId="0" sId="1">
      <nc r="AO229">
        <f>X229=W229</f>
      </nc>
    </rcc>
    <rcc rId="0" sId="1">
      <nc r="AO230">
        <f>X230=W230</f>
      </nc>
    </rcc>
    <rcc rId="0" sId="1">
      <nc r="AO231">
        <f>X231=W231</f>
      </nc>
    </rcc>
    <rcc rId="0" sId="1">
      <nc r="AO232">
        <f>X232=W232</f>
      </nc>
    </rcc>
    <rcc rId="0" sId="1">
      <nc r="AO233">
        <f>X233=W233</f>
      </nc>
    </rcc>
    <rcc rId="0" sId="1">
      <nc r="AO234">
        <f>X234=W234</f>
      </nc>
    </rcc>
    <rcc rId="0" sId="1">
      <nc r="AO235">
        <f>X235=W235</f>
      </nc>
    </rcc>
    <rcc rId="0" sId="1">
      <nc r="AO236">
        <f>X236=W236</f>
      </nc>
    </rcc>
    <rcc rId="0" sId="1">
      <nc r="AO237">
        <f>X237=W237</f>
      </nc>
    </rcc>
    <rcc rId="0" sId="1">
      <nc r="AO238">
        <f>X238=W238</f>
      </nc>
    </rcc>
    <rcc rId="0" sId="1">
      <nc r="AO239">
        <f>X239=W239</f>
      </nc>
    </rcc>
    <rcc rId="0" sId="1">
      <nc r="AO240">
        <f>X240=W240</f>
      </nc>
    </rcc>
    <rcc rId="0" sId="1">
      <nc r="AO241">
        <f>X241=W241</f>
      </nc>
    </rcc>
    <rcc rId="0" sId="1">
      <nc r="AO242">
        <f>X242=W242</f>
      </nc>
    </rcc>
    <rcc rId="0" sId="1">
      <nc r="AO243">
        <f>X243=W243</f>
      </nc>
    </rcc>
    <rcc rId="0" sId="1">
      <nc r="AO244">
        <f>X244=W244</f>
      </nc>
    </rcc>
    <rcc rId="0" sId="1">
      <nc r="AO245">
        <f>X245=W245</f>
      </nc>
    </rcc>
    <rcc rId="0" sId="1">
      <nc r="AO246">
        <f>X246=W246</f>
      </nc>
    </rcc>
    <rcc rId="0" sId="1">
      <nc r="AO247">
        <f>X247=W247</f>
      </nc>
    </rcc>
    <rcc rId="0" sId="1">
      <nc r="AO248">
        <f>X248=W248</f>
      </nc>
    </rcc>
    <rcc rId="0" sId="1">
      <nc r="AO249">
        <f>X249=W249</f>
      </nc>
    </rcc>
    <rcc rId="0" sId="1">
      <nc r="AO250">
        <f>X250=W250</f>
      </nc>
    </rcc>
    <rcc rId="0" sId="1">
      <nc r="AO251">
        <f>X251=W251</f>
      </nc>
    </rcc>
    <rcc rId="0" sId="1">
      <nc r="AO252">
        <f>X252=W252</f>
      </nc>
    </rcc>
    <rcc rId="0" sId="1">
      <nc r="AO253">
        <f>X253=W253</f>
      </nc>
    </rcc>
    <rcc rId="0" sId="1">
      <nc r="AO254">
        <f>X254=W254</f>
      </nc>
    </rcc>
    <rcc rId="0" sId="1">
      <nc r="AO255">
        <f>X255=W255</f>
      </nc>
    </rcc>
    <rcc rId="0" sId="1">
      <nc r="AO256">
        <f>X256=W256</f>
      </nc>
    </rcc>
    <rcc rId="0" sId="1">
      <nc r="AO257">
        <f>X257=W257</f>
      </nc>
    </rcc>
    <rcc rId="0" sId="1">
      <nc r="AO258">
        <f>X258=W258</f>
      </nc>
    </rcc>
    <rcc rId="0" sId="1">
      <nc r="AO259">
        <f>X259=W259</f>
      </nc>
    </rcc>
    <rcc rId="0" sId="1">
      <nc r="AO260">
        <f>X260=W260</f>
      </nc>
    </rcc>
    <rcc rId="0" sId="1">
      <nc r="AO261">
        <f>X261=W261</f>
      </nc>
    </rcc>
    <rcc rId="0" sId="1">
      <nc r="AO262">
        <f>X262=W262</f>
      </nc>
    </rcc>
    <rcc rId="0" sId="1">
      <nc r="AO263">
        <f>X263=W263</f>
      </nc>
    </rcc>
    <rcc rId="0" sId="1">
      <nc r="AO264">
        <f>X264=W264</f>
      </nc>
    </rcc>
    <rcc rId="0" sId="1">
      <nc r="AO265">
        <f>X265=W265</f>
      </nc>
    </rcc>
    <rcc rId="0" sId="1">
      <nc r="AO266">
        <f>X266=W266</f>
      </nc>
    </rcc>
    <rcc rId="0" sId="1">
      <nc r="AO267">
        <f>X267=W267</f>
      </nc>
    </rcc>
    <rcc rId="0" sId="1">
      <nc r="AO268">
        <f>X268=W268</f>
      </nc>
    </rcc>
    <rcc rId="0" sId="1">
      <nc r="AO269">
        <f>X269=W269</f>
      </nc>
    </rcc>
    <rcc rId="0" sId="1">
      <nc r="AO270">
        <f>X270=W270</f>
      </nc>
    </rcc>
    <rcc rId="0" sId="1">
      <nc r="AO271">
        <f>X271=W271</f>
      </nc>
    </rcc>
    <rcc rId="0" sId="1">
      <nc r="AO272">
        <f>X272=W272</f>
      </nc>
    </rcc>
    <rcc rId="0" sId="1">
      <nc r="AO273">
        <f>X273=W273</f>
      </nc>
    </rcc>
    <rcc rId="0" sId="1">
      <nc r="AO274">
        <f>X274=W274</f>
      </nc>
    </rcc>
    <rcc rId="0" sId="1">
      <nc r="AO275">
        <f>X275=W275</f>
      </nc>
    </rcc>
    <rcc rId="0" sId="1">
      <nc r="AO276">
        <f>X276=W276</f>
      </nc>
    </rcc>
    <rcc rId="0" sId="1">
      <nc r="AO277">
        <f>X277=W277</f>
      </nc>
    </rcc>
    <rcc rId="0" sId="1">
      <nc r="AO278">
        <f>X278=W278</f>
      </nc>
    </rcc>
    <rcc rId="0" sId="1">
      <nc r="AO279">
        <f>X279=W279</f>
      </nc>
    </rcc>
    <rcc rId="0" sId="1">
      <nc r="AO280">
        <f>X280=W280</f>
      </nc>
    </rcc>
    <rcc rId="0" sId="1">
      <nc r="AO281">
        <f>X281=W281</f>
      </nc>
    </rcc>
    <rcc rId="0" sId="1">
      <nc r="AO282">
        <f>X282=W282</f>
      </nc>
    </rcc>
    <rcc rId="0" sId="1">
      <nc r="AO283">
        <f>X283=W283</f>
      </nc>
    </rcc>
    <rcc rId="0" sId="1">
      <nc r="AO284">
        <f>X284=W284</f>
      </nc>
    </rcc>
    <rcc rId="0" sId="1">
      <nc r="AO285">
        <f>X285=W285</f>
      </nc>
    </rcc>
    <rcc rId="0" sId="1">
      <nc r="AO286">
        <f>X286=W286</f>
      </nc>
    </rcc>
    <rcc rId="0" sId="1">
      <nc r="AO287">
        <f>X287=W287</f>
      </nc>
    </rcc>
    <rcc rId="0" sId="1">
      <nc r="AO288">
        <f>X288=W288</f>
      </nc>
    </rcc>
    <rcc rId="0" sId="1">
      <nc r="AO289">
        <f>X289=W289</f>
      </nc>
    </rcc>
    <rcc rId="0" sId="1">
      <nc r="AO290">
        <f>X290=W290</f>
      </nc>
    </rcc>
    <rcc rId="0" sId="1">
      <nc r="AO291">
        <f>X291=W291</f>
      </nc>
    </rcc>
    <rcc rId="0" sId="1">
      <nc r="AO292">
        <f>X292=W292</f>
      </nc>
    </rcc>
    <rcc rId="0" sId="1">
      <nc r="AO293">
        <f>X293=W293</f>
      </nc>
    </rcc>
    <rcc rId="0" sId="1">
      <nc r="AO294">
        <f>X294=W294</f>
      </nc>
    </rcc>
    <rcc rId="0" sId="1">
      <nc r="AO295">
        <f>X295=W295</f>
      </nc>
    </rcc>
    <rcc rId="0" sId="1">
      <nc r="AO296">
        <f>X296=W296</f>
      </nc>
    </rcc>
    <rcc rId="0" sId="1">
      <nc r="AO297">
        <f>X297=W297</f>
      </nc>
    </rcc>
    <rcc rId="0" sId="1">
      <nc r="AO298">
        <f>X298=W298</f>
      </nc>
    </rcc>
    <rcc rId="0" sId="1">
      <nc r="AO299">
        <f>X299=W299</f>
      </nc>
    </rcc>
    <rcc rId="0" sId="1">
      <nc r="AO300">
        <f>X300=W300</f>
      </nc>
    </rcc>
    <rcc rId="0" sId="1">
      <nc r="AO301">
        <f>X301=W301</f>
      </nc>
    </rcc>
    <rcc rId="0" sId="1">
      <nc r="AO302">
        <f>X302=W302</f>
      </nc>
    </rcc>
    <rcc rId="0" sId="1">
      <nc r="AO303">
        <f>X303=W303</f>
      </nc>
    </rcc>
    <rcc rId="0" sId="1">
      <nc r="AO304">
        <f>X304=W304</f>
      </nc>
    </rcc>
    <rcc rId="0" sId="1">
      <nc r="AO305">
        <f>X305=W305</f>
      </nc>
    </rcc>
    <rcc rId="0" sId="1">
      <nc r="AO306">
        <f>X306=W306</f>
      </nc>
    </rcc>
    <rcc rId="0" sId="1">
      <nc r="AO307">
        <f>X307=W307</f>
      </nc>
    </rcc>
    <rcc rId="0" sId="1">
      <nc r="AO308">
        <f>X308=W308</f>
      </nc>
    </rcc>
    <rcc rId="0" sId="1">
      <nc r="AO309">
        <f>X309=W309</f>
      </nc>
    </rcc>
    <rcc rId="0" sId="1">
      <nc r="AO310">
        <f>X310=W310</f>
      </nc>
    </rcc>
    <rcc rId="0" sId="1">
      <nc r="AO311">
        <f>X311=W311</f>
      </nc>
    </rcc>
    <rcc rId="0" sId="1">
      <nc r="AO312">
        <f>X312=W312</f>
      </nc>
    </rcc>
    <rcc rId="0" sId="1">
      <nc r="AO313">
        <f>X313=W313</f>
      </nc>
    </rcc>
    <rcc rId="0" sId="1">
      <nc r="AO314">
        <f>X314=W314</f>
      </nc>
    </rcc>
    <rcc rId="0" sId="1">
      <nc r="AO315">
        <f>X315=W315</f>
      </nc>
    </rcc>
    <rcc rId="0" sId="1">
      <nc r="AO316">
        <f>X316=W316</f>
      </nc>
    </rcc>
    <rcc rId="0" sId="1">
      <nc r="AO317">
        <f>X317=W317</f>
      </nc>
    </rcc>
    <rcc rId="0" sId="1">
      <nc r="AO318">
        <f>X318=W318</f>
      </nc>
    </rcc>
    <rcc rId="0" sId="1">
      <nc r="AO319">
        <f>X319=W319</f>
      </nc>
    </rcc>
    <rcc rId="0" sId="1">
      <nc r="AO320">
        <f>X320=W320</f>
      </nc>
    </rcc>
    <rcc rId="0" sId="1">
      <nc r="AO321">
        <f>X321=W321</f>
      </nc>
    </rcc>
    <rcc rId="0" sId="1">
      <nc r="AO322">
        <f>X322=W322</f>
      </nc>
    </rcc>
    <rcc rId="0" sId="1">
      <nc r="AO323">
        <f>X323=W323</f>
      </nc>
    </rcc>
    <rcc rId="0" sId="1">
      <nc r="AO324">
        <f>X324=W324</f>
      </nc>
    </rcc>
    <rcc rId="0" sId="1">
      <nc r="AO325">
        <f>X325=W325</f>
      </nc>
    </rcc>
    <rcc rId="0" sId="1">
      <nc r="AO326">
        <f>X326=W326</f>
      </nc>
    </rcc>
    <rcc rId="0" sId="1">
      <nc r="AO327">
        <f>X327=W327</f>
      </nc>
    </rcc>
    <rcc rId="0" sId="1">
      <nc r="AO328">
        <f>X328=W328</f>
      </nc>
    </rcc>
    <rcc rId="0" sId="1">
      <nc r="AO329">
        <f>X329=W329</f>
      </nc>
    </rcc>
    <rcc rId="0" sId="1">
      <nc r="AO330">
        <f>X330=W330</f>
      </nc>
    </rcc>
    <rcc rId="0" sId="1">
      <nc r="AO331">
        <f>X331=W331</f>
      </nc>
    </rcc>
    <rcc rId="0" sId="1">
      <nc r="AO332">
        <f>X332=W332</f>
      </nc>
    </rcc>
    <rcc rId="0" sId="1">
      <nc r="AO333">
        <f>X333=W333</f>
      </nc>
    </rcc>
    <rcc rId="0" sId="1">
      <nc r="AO334">
        <f>X334=W334</f>
      </nc>
    </rcc>
    <rcc rId="0" sId="1">
      <nc r="AO335">
        <f>X335=W335</f>
      </nc>
    </rcc>
    <rcc rId="0" sId="1">
      <nc r="AO336">
        <f>X336=W336</f>
      </nc>
    </rcc>
    <rcc rId="0" sId="1">
      <nc r="AO337">
        <f>X337=W337</f>
      </nc>
    </rcc>
    <rcc rId="0" sId="1">
      <nc r="AO338">
        <f>X338=W338</f>
      </nc>
    </rcc>
    <rcc rId="0" sId="1">
      <nc r="AO339">
        <f>X339=W339</f>
      </nc>
    </rcc>
    <rcc rId="0" sId="1">
      <nc r="AO340">
        <f>X340=W340</f>
      </nc>
    </rcc>
    <rcc rId="0" sId="1">
      <nc r="AO341">
        <f>X341=W341</f>
      </nc>
    </rcc>
    <rcc rId="0" sId="1">
      <nc r="AO342">
        <f>X342=W342</f>
      </nc>
    </rcc>
    <rcc rId="0" sId="1">
      <nc r="AO343">
        <f>X343=W343</f>
      </nc>
    </rcc>
    <rcc rId="0" sId="1">
      <nc r="AO344">
        <f>X344=W344</f>
      </nc>
    </rcc>
    <rcc rId="0" sId="1">
      <nc r="AO345">
        <f>X345=W345</f>
      </nc>
    </rcc>
    <rcc rId="0" sId="1">
      <nc r="AO346">
        <f>X346=W346</f>
      </nc>
    </rcc>
    <rcc rId="0" sId="1">
      <nc r="AO347">
        <f>X347=W347</f>
      </nc>
    </rcc>
    <rcc rId="0" sId="1">
      <nc r="AO348">
        <f>X348=W348</f>
      </nc>
    </rcc>
    <rcc rId="0" sId="1">
      <nc r="AO349">
        <f>X349=W349</f>
      </nc>
    </rcc>
    <rcc rId="0" sId="1">
      <nc r="AO350">
        <f>X350=W350</f>
      </nc>
    </rcc>
    <rcc rId="0" sId="1">
      <nc r="AO351">
        <f>X351=W351</f>
      </nc>
    </rcc>
    <rcc rId="0" sId="1">
      <nc r="AO352">
        <f>X352=W352</f>
      </nc>
    </rcc>
    <rcc rId="0" sId="1">
      <nc r="AO353">
        <f>X353=W353</f>
      </nc>
    </rcc>
    <rcc rId="0" sId="1">
      <nc r="AO354">
        <f>X354=W354</f>
      </nc>
    </rcc>
    <rcc rId="0" sId="1">
      <nc r="AO355">
        <f>X355=W355</f>
      </nc>
    </rcc>
    <rcc rId="0" sId="1">
      <nc r="AO356">
        <f>X356=W356</f>
      </nc>
    </rcc>
    <rcc rId="0" sId="1">
      <nc r="AO357">
        <f>X357=W357</f>
      </nc>
    </rcc>
    <rcc rId="0" sId="1">
      <nc r="AO358">
        <f>X358=W358</f>
      </nc>
    </rcc>
    <rcc rId="0" sId="1">
      <nc r="AO359">
        <f>X359=W359</f>
      </nc>
    </rcc>
    <rcc rId="0" sId="1">
      <nc r="AO360">
        <f>X360=W360</f>
      </nc>
    </rcc>
    <rcc rId="0" sId="1">
      <nc r="AO361">
        <f>X361=W361</f>
      </nc>
    </rcc>
    <rcc rId="0" sId="1">
      <nc r="AO362">
        <f>X362=W362</f>
      </nc>
    </rcc>
    <rcc rId="0" sId="1">
      <nc r="AO363">
        <f>X363=W363</f>
      </nc>
    </rcc>
    <rcc rId="0" sId="1">
      <nc r="AO364">
        <f>X364=W364</f>
      </nc>
    </rcc>
    <rcc rId="0" sId="1">
      <nc r="AO365">
        <f>X365=W365</f>
      </nc>
    </rcc>
    <rcc rId="0" sId="1">
      <nc r="AO366">
        <f>X366=W366</f>
      </nc>
    </rcc>
    <rcc rId="0" sId="1">
      <nc r="AO367">
        <f>X367=W367</f>
      </nc>
    </rcc>
    <rcc rId="0" sId="1">
      <nc r="AO368">
        <f>X368=W368</f>
      </nc>
    </rcc>
    <rcc rId="0" sId="1">
      <nc r="AO369">
        <f>X369=W369</f>
      </nc>
    </rcc>
    <rcc rId="0" sId="1">
      <nc r="AO370">
        <f>X370=W370</f>
      </nc>
    </rcc>
    <rcc rId="0" sId="1">
      <nc r="AO371">
        <f>X371=W371</f>
      </nc>
    </rcc>
    <rcc rId="0" sId="1">
      <nc r="AO372">
        <f>X372=W372</f>
      </nc>
    </rcc>
    <rcc rId="0" sId="1">
      <nc r="AO373">
        <f>X373=W373</f>
      </nc>
    </rcc>
    <rcc rId="0" sId="1">
      <nc r="AO374">
        <f>X374=W374</f>
      </nc>
    </rcc>
    <rcc rId="0" sId="1">
      <nc r="AO375">
        <f>X375=W375</f>
      </nc>
    </rcc>
    <rcc rId="0" sId="1">
      <nc r="AO376">
        <f>X376=W376</f>
      </nc>
    </rcc>
    <rcc rId="0" sId="1">
      <nc r="AO377">
        <f>X377=W377</f>
      </nc>
    </rcc>
  </rrc>
</revisions>
</file>

<file path=xl/revisions/revisionLog6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095" sId="1">
    <nc r="X337">
      <f>W337</f>
    </nc>
  </rcc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Merged_COEM!$B$59:$AN$377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6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6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2C66332-A809-458E-971B-FDB6D62C74C3}" action="delete"/>
  <rdn rId="0" localSheetId="1" customView="1" name="Z_A2C66332_A809_458E_971B_FDB6D62C74C3_.wvu.FilterData" hidden="1" oldHidden="1">
    <formula>Merged_COEM!$B$59:$AN$363</formula>
    <oldFormula>Merged_COEM!$B$59:$AN$363</oldFormula>
  </rdn>
  <rdn rId="0" localSheetId="2" customView="1" name="Z_A2C66332_A809_458E_971B_FDB6D62C74C3_.wvu.FilterData" hidden="1" oldHidden="1">
    <formula>Merged_JOEM!$A$59:$AN$247</formula>
    <oldFormula>Merged_JOEM!$A$59:$AN$247</oldFormula>
  </rdn>
  <rcv guid="{A2C66332-A809-458E-971B-FDB6D62C74C3}" action="add"/>
</revisions>
</file>

<file path=xl/revisions/revisionLog6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02" sId="1" quotePrefix="1">
    <nc r="AN344" t="inlineStr">
      <is>
        <t>Miss src in componentname</t>
      </is>
    </nc>
  </rcc>
  <rcc rId="8103" sId="1" quotePrefix="1">
    <nc r="AN345" t="inlineStr">
      <is>
        <t>Miss src in componentname</t>
      </is>
    </nc>
  </rcc>
  <rcc rId="8104" sId="1" quotePrefix="1">
    <oc r="F344" t="inlineStr">
      <is>
        <t>DFSK_ESP_Carbon_Int/MainstreamF30/rb/as/dfsk/core/app/dcom/RBAPLCust/src/common/RBAPLCUST_RDBI_NVMData.c</t>
      </is>
    </oc>
    <nc r="F344" t="inlineStr">
      <is>
        <t>DFSK_ESP_Carbon_Int/MainstreamF30/rb/as/dfsk/core/app/dcom/RBAPLCust/src/common/src/RBAPLCUST_RDBI_NVMData.c</t>
      </is>
    </nc>
  </rcc>
  <rcc rId="8105" sId="1" quotePrefix="1">
    <oc r="F345" t="inlineStr">
      <is>
        <t>DFSK_ESP_Carbon_Int/MainstreamF30/rb/as/dfsk/core/app/dcom/RBAPLCust/src/common/RBAPLCUST_WDBI_NVMData.c</t>
      </is>
    </oc>
    <nc r="F345" t="inlineStr">
      <is>
        <t>DFSK_ESP_Carbon_Int/MainstreamF30/rb/as/dfsk/core/app/dcom/RBAPLCust/src/common/src/RBAPLCUST_WDBI_NVMData.c</t>
      </is>
    </nc>
  </rcc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Merged_JOEM!$A$59:$AN$247</formula>
    <oldFormula>Merged_JOEM!$B$59:$AN$247</oldFormula>
  </rdn>
  <rcv guid="{970EE037-F5E5-47AF-896A-0F6222879EBC}" action="add"/>
</revisions>
</file>

<file path=xl/revisions/revisionLog6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08" sId="1" quotePrefix="1">
    <oc r="F344" t="inlineStr">
      <is>
        <t>DFSK_ESP_Carbon_Int/MainstreamF30/rb/as/dfsk/core/app/dcom/RBAPLCust/src/common/src/RBAPLCUST_RDBI_NVMData.c</t>
      </is>
    </oc>
    <nc r="F344" t="inlineStr">
      <is>
        <t>DFSK_ESP_Carbon_Int/MainstreamF30/rb/as/dfsk/core/app/dcom/RBAPLCust/src/RBAPLCUST_RDBI_NVMData.c</t>
      </is>
    </nc>
  </rcc>
  <rcc rId="8109" sId="1" quotePrefix="1">
    <oc r="F345" t="inlineStr">
      <is>
        <t>DFSK_ESP_Carbon_Int/MainstreamF30/rb/as/dfsk/core/app/dcom/RBAPLCust/src/common/src/RBAPLCUST_WDBI_NVMData.c</t>
      </is>
    </oc>
    <nc r="F345" t="inlineStr">
      <is>
        <t>DFSK_ESP_Carbon_Int/MainstreamF30/rb/as/dfsk/core/app/dcom/RBAPLCust/src/RBAPLCUST_WDBI_NVMData.c</t>
      </is>
    </nc>
  </rcc>
</revisions>
</file>

<file path=xl/revisions/revisionLog6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344:F345">
    <dxf>
      <fill>
        <patternFill patternType="solid">
          <bgColor rgb="FFFFFF00"/>
        </patternFill>
      </fill>
    </dxf>
  </rfmt>
</revisions>
</file>

<file path=xl/revisions/revisionLog6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Merged_JOEM!$A$59:$AN$247</formula>
    <oldFormula>Merged_JOEM!$A$59:$AN$247</oldFormula>
  </rdn>
  <rcv guid="{970EE037-F5E5-47AF-896A-0F6222879EBC}" action="add"/>
</revisions>
</file>

<file path=xl/revisions/revisionLog6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12" sId="1" quotePrefix="1">
    <oc r="F344" t="inlineStr">
      <is>
        <t>DFSK_ESP_Carbon_Int/MainstreamF30/rb/as/dfsk/core/app/dcom/RBAPLCust/src/RBAPLCUST_RDBI_NVMData.c</t>
      </is>
    </oc>
    <nc r="F344" t="inlineStr">
      <is>
        <t>DFSK_ESP_Carbon_Int/MainstreamF30/rb/as/dfsk/core/app/dcom/RBAPLCust/src/com/RBAPLCUST_RDBI_NVMData.c</t>
      </is>
    </nc>
  </rcc>
  <rcc rId="8113" sId="1" quotePrefix="1">
    <oc r="F345" t="inlineStr">
      <is>
        <t>DFSK_ESP_Carbon_Int/MainstreamF30/rb/as/dfsk/core/app/dcom/RBAPLCust/src/RBAPLCUST_WDBI_NVMData.c</t>
      </is>
    </oc>
    <nc r="F345" t="inlineStr">
      <is>
        <t>DFSK_ESP_Carbon_Int/MainstreamF30/rb/as/dfsk/core/app/dcom/RBAPLCust/src/com/RBAPLCUST_WDBI_NVMData.c</t>
      </is>
    </nc>
  </rcc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Merged_JOEM!$A$59:$AN$247</formula>
    <oldFormula>Merged_JOEM!$A$59:$AN$247</oldFormula>
  </rdn>
  <rcv guid="{970EE037-F5E5-47AF-896A-0F6222879EBC}" action="add"/>
</revisions>
</file>

<file path=xl/revisions/revisionLog6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344:F345" start="0" length="2147483647">
    <dxf>
      <font>
        <b val="0"/>
      </font>
    </dxf>
  </rfmt>
  <rfmt sheetId="1" sqref="F344:F345" start="0" length="2147483647">
    <dxf>
      <font>
        <b/>
      </font>
    </dxf>
  </rfmt>
  <rfmt sheetId="1" sqref="F344:F345">
    <dxf>
      <fill>
        <patternFill patternType="none">
          <bgColor auto="1"/>
        </patternFill>
      </fill>
    </dxf>
  </rfmt>
  <rcc rId="8116" sId="1" quotePrefix="1">
    <oc r="F344" t="inlineStr">
      <is>
        <t>DFSK_ESP_Carbon_Int/MainstreamF30/rb/as/dfsk/core/app/dcom/RBAPLCust/src/com/RBAPLCUST_RDBI_NVMData.c</t>
      </is>
    </oc>
    <nc r="F344" t="inlineStr">
      <is>
        <t>DFSK_ESP_Carbon_Int\MainstreamF30\rb\as\dfsk\core\app\dcom\RBAPLCust\src\com\RBAPLCUST_RDBI_NVMData.c</t>
      </is>
    </nc>
  </rcc>
  <rcc rId="8117" sId="1" quotePrefix="1">
    <oc r="F345" t="inlineStr">
      <is>
        <t>DFSK_ESP_Carbon_Int/MainstreamF30/rb/as/dfsk/core/app/dcom/RBAPLCust/src/com/RBAPLCUST_WDBI_NVMData.c</t>
      </is>
    </oc>
    <nc r="F345" t="inlineStr">
      <is>
        <t>DFSK_ESP_Carbon_Int\MainstreamF30\rb\as\dfsk\core\app\dcom\RBAPLCust\src\com\RBAPLCUST_WDBI_NVMData.c</t>
      </is>
    </nc>
  </rcc>
  <rcc rId="8118" sId="1" quotePrefix="1">
    <oc r="F346" t="inlineStr">
      <is>
        <t>DFSK_ESP_Carbon_Int/MainstreamF30/rb/as/dfsk/core/app/dcom/RBAPLOBD/src/RBAPLOBD_Global.c</t>
      </is>
    </oc>
    <nc r="F346" t="inlineStr">
      <is>
        <t>DFSK_ESP_Carbon_Int\MainstreamF30\rb\as\dfsk\core\app\dcom\RBAPLOBD\src\RBAPLOBD_Global.c</t>
      </is>
    </nc>
  </rcc>
  <rcc rId="8119" sId="1" quotePrefix="1">
    <oc r="F347" t="inlineStr">
      <is>
        <t>DFSK_ESP_Carbon_Int/MainstreamF30/rb/as/dfsk/CpiwAPB/app/dsm/RBHMI/src/RBHMI_ConfigOutputDriver_PRJ.c</t>
      </is>
    </oc>
    <nc r="F347" t="inlineStr">
      <is>
        <t>DFSK_ESP_Carbon_Int\MainstreamF30\rb\as\dfsk\CpiwAPB\app\dsm\RBHMI\src\RBHMI_ConfigOutputDriver_PRJ.c</t>
      </is>
    </nc>
  </rcc>
  <rcc rId="8120" sId="1" quotePrefix="1">
    <oc r="F348" t="inlineStr">
      <is>
        <t>DFSK_ESP_Carbon_Int/MainstreamF30/rb/as/dfsk/CpiwAPB/app/dsm/RBVAR/src/RBVAR_OutputDriver_PROJECT.c</t>
      </is>
    </oc>
    <nc r="F348" t="inlineStr">
      <is>
        <t>DFSK_ESP_Carbon_Int\MainstreamF30\rb\as\dfsk\CpiwAPB\app\dsm\RBVAR\src\RBVAR_OutputDriver_PROJECT.c</t>
      </is>
    </nc>
  </rcc>
  <rcc rId="8121" sId="1" quotePrefix="1">
    <oc r="F349" t="inlineStr">
      <is>
        <t>DFSK_ESP_Carbon_Int/MainstreamF30/rb/as/dfsk/CpiwAPB/app/net/RbNetPrj/RBNet_Can/src/NET_SCL_InitPrc_CNMS.c</t>
      </is>
    </oc>
    <nc r="F349" t="inlineStr">
      <is>
        <t>DFSK_ESP_Carbon_Int\MainstreamF30\rb\as\dfsk\CpiwAPB\app\net\RbNetPrj\RBNet_Can\src\NET_SCL_InitPrc_CNMS.c</t>
      </is>
    </nc>
  </rcc>
  <rcc rId="8122" sId="1" quotePrefix="1">
    <oc r="F350" t="inlineStr">
      <is>
        <t>DFSK_ESP_Carbon_Int/MainstreamF30/rb/as/dfsk/CpiwAPB/app/net/RBScl/RBScl_DFSK/src/NET_SCL_Rx_Clutch_DFSK.c</t>
      </is>
    </oc>
    <nc r="F350" t="inlineStr">
      <is>
        <t>DFSK_ESP_Carbon_Int\MainstreamF30\rb\as\dfsk\CpiwAPB\app\net\RBScl\RBScl_DFSK\src\NET_SCL_Rx_Clutch_DFSK.c</t>
      </is>
    </nc>
  </rcc>
  <rcc rId="8123" sId="1" quotePrefix="1">
    <oc r="F351" t="inlineStr">
      <is>
        <t>DFSK_ESP_Carbon_Int/MainstreamF30/rb/as/dfsk/CpiwAPB/dsmpr/src/Cubas/ESM/EcuM/src/EcuM_stub.c</t>
      </is>
    </oc>
    <nc r="F351" t="inlineStr">
      <is>
        <t>DFSK_ESP_Carbon_Int\MainstreamF30\rb\as\dfsk\CpiwAPB\dsmpr\src\Cubas\ESM\EcuM\src\EcuM_stub.c</t>
      </is>
    </nc>
  </rcc>
  <rcc rId="8124" sId="1" quotePrefix="1">
    <oc r="F352" t="inlineStr">
      <is>
        <t>DFSK_ESP_Carbon_Int/MainstreamF30/rb/as/dfsk/CpiwAPB/dsmpr/tst/Sim/FeatureTest/Src/RBDSM_SWT_FeatureTest.c</t>
      </is>
    </oc>
    <nc r="F352" t="inlineStr">
      <is>
        <t>DFSK_ESP_Carbon_Int\MainstreamF30\rb\as\dfsk\CpiwAPB\dsmpr\tst\Sim\FeatureTest\Src\RBDSM_SWT_FeatureTest.c</t>
      </is>
    </nc>
  </rcc>
  <rcc rId="8125" sId="1" quotePrefix="1">
    <oc r="F353" t="inlineStr">
      <is>
        <t>DFSK_ESP_Carbon_Int/MainstreamF30/rb/as/dfsk/CpiwAPB/dsmpr/src/RBPduHandler_Callouts.c</t>
      </is>
    </oc>
    <nc r="F353" t="inlineStr">
      <is>
        <t>DFSK_ESP_Carbon_Int\MainstreamF30\rb\as\dfsk\CpiwAPB\dsmpr\src\RBPduHandler_Callouts.c</t>
      </is>
    </nc>
  </rcc>
  <rcc rId="8126" sId="1" quotePrefix="1">
    <oc r="F354" t="inlineStr">
      <is>
        <t>DFSK_ESP_Carbon_Int/MainstreamF30/rba/as/Bldr/CNMS/config/ApplicationLayer/rba_BldrCmp/src/rba_BldrCmp_Cfg_CheckMem.c</t>
      </is>
    </oc>
    <nc r="F354" t="inlineStr">
      <is>
        <t>DFSK_ESP_Carbon_Int\MainstreamF30\rba\as\Bldr\CNMS\config\ApplicationLayer\rba_BldrCmp\src\rba_BldrCmp_Cfg_CheckMem.c</t>
      </is>
    </nc>
  </rcc>
  <rcc rId="8127" sId="1" quotePrefix="1">
    <oc r="F355" t="inlineStr">
      <is>
        <t>DFSK_ESP_Carbon_Int/MainstreamF30/rba/as/Bldr/CNMS/config/ApplicationLayer/rba_BldrCmp/src/rba_BldrCmp_Cfg_NvmIf.c</t>
      </is>
    </oc>
    <nc r="F355" t="inlineStr">
      <is>
        <t>DFSK_ESP_Carbon_Int\MainstreamF30\rba\as\Bldr\CNMS\config\ApplicationLayer\rba_BldrCmp\src\rba_BldrCmp_Cfg_NvmIf.c</t>
      </is>
    </nc>
  </rcc>
  <rcc rId="8128" sId="1" quotePrefix="1">
    <oc r="F356" t="inlineStr">
      <is>
        <t>DFSK_ESP_Carbon_Int/MainstreamF30/rba/as/Bldr/CNMS/comps/ApplicationLayer/rba_BldrCmp/src/rba_BldrCmp_LogBlkHdl.c</t>
      </is>
    </oc>
    <nc r="F356" t="inlineStr">
      <is>
        <t>DFSK_ESP_Carbon_Int\MainstreamF30\rba\as\Bldr\CNMS\comps\ApplicationLayer\rba_BldrCmp\src\rba_BldrCmp_LogBlkHdl.c</t>
      </is>
    </nc>
  </rcc>
</revisions>
</file>

<file path=xl/revisions/revisionLog6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Merged_JOEM!$A$59:$AN$247</formula>
    <oldFormula>Merged_JOEM!$A$59:$AN$247</oldFormula>
  </rdn>
  <rcv guid="{970EE037-F5E5-47AF-896A-0F6222879EBC}" action="add"/>
</revisions>
</file>

<file path=xl/revisions/revisionLog6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6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6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6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Merged_JOEM!$B$59:$AN$247</formula>
    <oldFormula>Merged_JOEM!$A$59:$AN$247</oldFormula>
  </rdn>
  <rcv guid="{970EE037-F5E5-47AF-896A-0F6222879EBC}" action="add"/>
</revisions>
</file>

<file path=xl/revisions/revisionLog6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39" sId="1">
    <oc r="AG311" t="inlineStr">
      <is>
        <t>NG</t>
      </is>
    </oc>
    <nc r="AG311" t="inlineStr">
      <is>
        <t>OK</t>
      </is>
    </nc>
  </rcc>
  <rcc rId="8140" sId="1" numFmtId="14">
    <oc r="AH311">
      <v>0.67</v>
    </oc>
    <nc r="AH311">
      <v>1</v>
    </nc>
  </rcc>
  <rcc rId="8141" sId="1" numFmtId="14">
    <oc r="AI311">
      <v>0.74</v>
    </oc>
    <nc r="AI311">
      <v>1</v>
    </nc>
  </rcc>
  <rcc rId="8142" sId="1">
    <oc r="AK311" t="inlineStr">
      <is>
        <t>OPL</t>
      </is>
    </oc>
    <nc r="AK311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Merged_COEM!$A$59:$AN$377</formula>
    <oldFormula>Merged_COEM!$A$59:$AN$377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6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24" start="0" length="0">
    <dxf>
      <alignment wrapText="1" readingOrder="0"/>
    </dxf>
  </rfmt>
  <rfmt sheetId="2" sqref="AL224">
    <dxf>
      <alignment wrapText="0" readingOrder="0"/>
    </dxf>
  </rfmt>
  <rcc rId="8145" sId="2" odxf="1" dxf="1" quotePrefix="1">
    <oc r="AL224" t="inlineStr">
      <is>
        <t>'Param 1D can't cover full C0/C1
Can't cover FALSE case at line #40. Because l_nDrvUnitTar can't greater than 65535</t>
      </is>
    </oc>
    <nc r="AL224" t="inlineStr">
      <is>
        <t>'Param 1D can't cover full C0/C1
Can't cover FALSE case at line #40. Because l_wheelCircumference can't reach 0</t>
      </is>
    </nc>
    <ndxf>
      <alignment wrapText="1" readingOrder="0"/>
    </ndxf>
  </rcc>
</revisions>
</file>

<file path=xl/revisions/revisionLog6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46" sId="2" quotePrefix="1">
    <oc r="AL224" t="inlineStr">
      <is>
        <t>'Param 1D can't cover full C0/C1
Can't cover FALSE case at line #40. Because l_wheelCircumference can't reach 0</t>
      </is>
    </oc>
    <nc r="AL224" t="inlineStr">
      <is>
        <t>'Param 1D can't cover full C0/C1
Can't cover minimum value of l_wheelCircumference. Because l_wheelCircumference can't reach 0</t>
      </is>
    </nc>
  </rcc>
</revisions>
</file>

<file path=xl/revisions/revisionLog6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47" sId="2" numFmtId="14">
    <oc r="AH224">
      <v>0.81</v>
    </oc>
    <nc r="AH224">
      <v>0.85699999999999998</v>
    </nc>
  </rcc>
  <rcc rId="8148" sId="2" numFmtId="14">
    <oc r="AI224">
      <v>0.81</v>
    </oc>
    <nc r="AI224">
      <v>0.85699999999999998</v>
    </nc>
  </rcc>
  <rfmt sheetId="2" sqref="AL224">
    <dxf>
      <alignment wrapText="0" readingOrder="0"/>
    </dxf>
  </rfmt>
</revisions>
</file>

<file path=xl/revisions/revisionLog6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Merged_COEM!$B$59:$AN$377</formula>
    <oldFormula>Merged_COEM!$B$59:$AN$377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6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51" sId="2">
    <nc r="X219">
      <v>45.5</v>
    </nc>
  </rcc>
  <rcc rId="8152" sId="2">
    <nc r="Z219">
      <v>2</v>
    </nc>
  </rcc>
  <rcc rId="8153" sId="2">
    <nc r="AA219" t="inlineStr">
      <is>
        <t>Ready for review</t>
      </is>
    </nc>
  </rcc>
  <rcv guid="{3B3E6719-EACB-4D2C-89C1-05FFAB6020FD}" action="delete"/>
  <rdn rId="0" localSheetId="1" customView="1" name="Z_3B3E6719_EACB_4D2C_89C1_05FFAB6020FD_.wvu.FilterData" hidden="1" oldHidden="1">
    <formula>Merged_COEM!$B$59:$AN$377</formula>
    <oldFormula>Merged_COEM!$B$59:$AN$377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6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CC2B8E-6A82-42F5-8AB0-4A51C54EA5EC}" action="delete"/>
  <rdn rId="0" localSheetId="1" customView="1" name="Z_7ECC2B8E_6A82_42F5_8AB0_4A51C54EA5EC_.wvu.FilterData" hidden="1" oldHidden="1">
    <formula>Merged_COEM!$B$59:$AN$377</formula>
    <oldFormula>Merged_COEM!$B$59:$AN$377</oldFormula>
  </rdn>
  <rdn rId="0" localSheetId="2" customView="1" name="Z_7ECC2B8E_6A82_42F5_8AB0_4A51C54EA5EC_.wvu.FilterData" hidden="1" oldHidden="1">
    <formula>Merged_JOEM!$B$59:$AN$247</formula>
    <oldFormula>Merged_JOEM!$B$59:$AN$247</oldFormula>
  </rdn>
  <rcv guid="{7ECC2B8E-6A82-42F5-8AB0-4A51C54EA5EC}" action="add"/>
</revisions>
</file>

<file path=xl/revisions/revisionLog6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58" sId="1">
    <oc r="AN300" t="inlineStr">
      <is>
        <t>Please comment LV1
Actual LOC: 317
Waiting owner</t>
      </is>
    </oc>
    <nc r="AN300" t="inlineStr">
      <is>
        <t>Please comment LV1
Actual LOC: 317
Owner confirm it's no impact</t>
      </is>
    </nc>
  </rcc>
</revisions>
</file>

<file path=xl/revisions/revisionLog6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xfDxf="1" sqref="F36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357" start="0" length="0">
    <dxf>
      <fill>
        <patternFill patternType="solid">
          <bgColor rgb="FFFFC0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8159" sId="1" quotePrefix="1">
    <oc r="F357" t="inlineStr">
      <is>
        <t>rba\Bldr_dfsk\config\Infrastruct\rba_AS_HWProt\src\</t>
      </is>
    </oc>
    <nc r="F357" t="inlineStr">
      <is>
        <t>DFSK_ESP_Carbon_Int\MainstreamF30\rba\Bldr\config\Infrastruct\rba_AS_HWProt\src\rba_AS_HWProt.c</t>
      </is>
    </nc>
  </rcc>
  <rfmt sheetId="1" sqref="F357">
    <dxf>
      <fill>
        <patternFill>
          <bgColor rgb="FFFF0000"/>
        </patternFill>
      </fill>
    </dxf>
  </rfmt>
  <rfmt sheetId="1" sqref="F357">
    <dxf>
      <fill>
        <patternFill>
          <bgColor rgb="FFFFC000"/>
        </patternFill>
      </fill>
    </dxf>
  </rfmt>
</revisions>
</file>

<file path=xl/revisions/revisionLog6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60" sId="1" quotePrefix="1">
    <oc r="AN64" t="inlineStr">
      <is>
        <t>-Waiting Owner confirm</t>
      </is>
    </oc>
    <nc r="AN64" t="inlineStr">
      <is>
        <t>- Owner confirm is OK</t>
      </is>
    </nc>
  </rcc>
  <rcc rId="8161" sId="1" quotePrefix="1">
    <oc r="AN65" t="inlineStr">
      <is>
        <t>-Waiting Owner confirm</t>
      </is>
    </oc>
    <nc r="AN65" t="inlineStr">
      <is>
        <t>- Owner confirm is OK</t>
      </is>
    </nc>
  </rcc>
  <rcc rId="8162" sId="1" quotePrefix="1">
    <oc r="AN66" t="inlineStr">
      <is>
        <t>-Waiting Owner confirm</t>
      </is>
    </oc>
    <nc r="AN66" t="inlineStr">
      <is>
        <t>- Owner confirm is OK</t>
      </is>
    </nc>
  </rcc>
</revisions>
</file>

<file path=xl/revisions/revisionLog6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63" sId="1">
    <oc r="AA78" t="inlineStr">
      <is>
        <t>Pending for OPL</t>
      </is>
    </oc>
    <nc r="AA78" t="inlineStr">
      <is>
        <t>Ready for PLC</t>
      </is>
    </nc>
  </rcc>
  <rcc rId="8164" sId="1" quotePrefix="1">
    <oc r="AN78" t="inlineStr">
      <is>
        <t>-Re-use OPL</t>
      </is>
    </oc>
    <nc r="AN78" t="inlineStr">
      <is>
        <t>-Re-use OPL and add WT</t>
      </is>
    </nc>
  </rcc>
  <rcc rId="8165" sId="1" odxf="1" dxf="1" quotePrefix="1">
    <oc r="AN313" t="inlineStr">
      <is>
        <t>Please comment LV1</t>
      </is>
    </oc>
    <nc r="AN313" t="inlineStr">
      <is>
        <t>Please comment LV1 
Owner confirm is OK</t>
      </is>
    </nc>
    <ndxf>
      <alignment wrapText="1" readingOrder="0"/>
    </ndxf>
  </rcc>
  <rcv guid="{60D2C030-4E31-4E07-8E1C-44D2EE84B177}" action="delete"/>
  <rdn rId="0" localSheetId="1" customView="1" name="Z_60D2C030_4E31_4E07_8E1C_44D2EE84B177_.wvu.FilterData" hidden="1" oldHidden="1">
    <formula>Merged_COEM!$A$59:$AN$377</formula>
    <oldFormula>Merged_COEM!$A$59:$AN$377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6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351:I353">
    <dxf>
      <fill>
        <patternFill patternType="solid">
          <bgColor rgb="FFFFFF00"/>
        </patternFill>
      </fill>
    </dxf>
  </rfmt>
  <rcc rId="8168" sId="1">
    <nc r="X353">
      <f>W353</f>
    </nc>
  </rcc>
  <rcc rId="8169" sId="1">
    <nc r="X354">
      <f>W354</f>
    </nc>
  </rcc>
  <rcv guid="{89C03E1E-B6A8-49A1-B29C-5DC4FAB2FBC6}" action="delete"/>
  <rdn rId="0" localSheetId="1" customView="1" name="Z_89C03E1E_B6A8_49A1_B29C_5DC4FAB2FBC6_.wvu.FilterData" hidden="1" oldHidden="1">
    <formula>Merged_COEM!$B$59:$AN$363</formula>
    <oldFormula>Merged_COEM!$B$59:$AN$377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6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354">
    <dxf>
      <fill>
        <patternFill patternType="solid">
          <bgColor rgb="FFFFFF00"/>
        </patternFill>
      </fill>
    </dxf>
  </rfmt>
  <rfmt sheetId="1" sqref="I351:I354">
    <dxf>
      <fill>
        <patternFill patternType="none">
          <bgColor auto="1"/>
        </patternFill>
      </fill>
    </dxf>
  </rfmt>
  <rcc rId="8172" sId="1">
    <nc r="Z353">
      <v>4</v>
    </nc>
  </rcc>
  <rcc rId="8173" sId="1">
    <nc r="Z354">
      <v>4</v>
    </nc>
  </rcc>
  <rcc rId="8174" sId="1" numFmtId="19">
    <nc r="AF351">
      <v>44015</v>
    </nc>
  </rcc>
  <rcc rId="8175" sId="1" numFmtId="19">
    <nc r="AF352">
      <v>44015</v>
    </nc>
  </rcc>
  <rcc rId="8176" sId="1" numFmtId="19">
    <nc r="AE353">
      <v>44015</v>
    </nc>
  </rcc>
  <rcc rId="8177" sId="1" numFmtId="19">
    <nc r="AF353">
      <v>44015</v>
    </nc>
  </rcc>
  <rcc rId="8178" sId="1" numFmtId="19">
    <nc r="AF354">
      <v>44015</v>
    </nc>
  </rcc>
  <rcc rId="8179" sId="1" numFmtId="19">
    <nc r="AE354">
      <v>44015</v>
    </nc>
  </rcc>
  <rcc rId="8180" sId="1">
    <nc r="AG353" t="inlineStr">
      <is>
        <t>OK</t>
      </is>
    </nc>
  </rcc>
  <rcc rId="8181" sId="1" numFmtId="14">
    <nc r="AH353">
      <v>1</v>
    </nc>
  </rcc>
  <rcc rId="8182" sId="1" numFmtId="14">
    <nc r="AI353">
      <v>1</v>
    </nc>
  </rcc>
  <rcc rId="8183" sId="1" numFmtId="14">
    <nc r="AJ353">
      <v>1</v>
    </nc>
  </rcc>
  <rcc rId="8184" sId="1">
    <nc r="AG354" t="inlineStr">
      <is>
        <t>OK</t>
      </is>
    </nc>
  </rcc>
  <rcc rId="8185" sId="1" numFmtId="14">
    <nc r="AH354">
      <v>1</v>
    </nc>
  </rcc>
  <rcc rId="8186" sId="1" numFmtId="14">
    <nc r="AI354">
      <v>1</v>
    </nc>
  </rcc>
  <rcc rId="8187" sId="1" numFmtId="14">
    <nc r="AJ354">
      <v>1</v>
    </nc>
  </rcc>
  <rcv guid="{89C03E1E-B6A8-49A1-B29C-5DC4FAB2FBC6}" action="delete"/>
  <rdn rId="0" localSheetId="1" customView="1" name="Z_89C03E1E_B6A8_49A1_B29C_5DC4FAB2FBC6_.wvu.FilterData" hidden="1" oldHidden="1">
    <formula>Merged_COEM!$B$59:$AN$363</formula>
    <oldFormula>Merged_COEM!$B$59:$AN$363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6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90" sId="1">
    <nc r="AA351" t="inlineStr">
      <is>
        <t>Ready for review</t>
      </is>
    </nc>
  </rcc>
  <rcc rId="8191" sId="1">
    <nc r="AA352" t="inlineStr">
      <is>
        <t>Ready for review</t>
      </is>
    </nc>
  </rcc>
  <rcc rId="8192" sId="1">
    <nc r="AA353" t="inlineStr">
      <is>
        <t>Ready for review</t>
      </is>
    </nc>
  </rcc>
  <rcc rId="8193" sId="1">
    <nc r="AA354" t="inlineStr">
      <is>
        <t>Ready for review</t>
      </is>
    </nc>
  </rcc>
  <rcv guid="{89C03E1E-B6A8-49A1-B29C-5DC4FAB2FBC6}" action="delete"/>
  <rdn rId="0" localSheetId="1" customView="1" name="Z_89C03E1E_B6A8_49A1_B29C_5DC4FAB2FBC6_.wvu.FilterData" hidden="1" oldHidden="1">
    <formula>Merged_COEM!$B$59:$AN$363</formula>
    <oldFormula>Merged_COEM!$B$59:$AN$363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6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9C03E1E-B6A8-49A1-B29C-5DC4FAB2FBC6}" action="delete"/>
  <rdn rId="0" localSheetId="1" customView="1" name="Z_89C03E1E_B6A8_49A1_B29C_5DC4FAB2FBC6_.wvu.FilterData" hidden="1" oldHidden="1">
    <formula>Merged_COEM!$B$59:$AN$363</formula>
    <oldFormula>Merged_COEM!$B$59:$AN$363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6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98" sId="1" quotePrefix="1">
    <oc r="F347" t="inlineStr">
      <is>
        <t xml:space="preserve">rb\as\dfsk\CpiwAPB\app\dsm\RBHMI\src\                    </t>
      </is>
    </oc>
    <nc r="F347" t="inlineStr">
      <is>
        <t>DFSK_ESP_Carbon_Int\MainstreamF30\rb\as\dfsk\CpiwAPB\app\dsm\RBHMI\src\RBHMI_ConfigOutputDriver_PRJ.c</t>
      </is>
    </nc>
  </rcc>
  <rcft rId="8119" sheetId="1"/>
  <rcft rId="7700" sheetId="1"/>
  <rfmt sheetId="1" sqref="F347" start="0" length="2147483647">
    <dxf>
      <font>
        <b/>
      </font>
    </dxf>
  </rfmt>
  <rcc rId="8199" sId="1" quotePrefix="1">
    <oc r="F348" t="inlineStr">
      <is>
        <t xml:space="preserve">rb\as\dfsk\CpiwAPB\app\dsm\RBVAR\src\                    </t>
      </is>
    </oc>
    <nc r="F348" t="inlineStr">
      <is>
        <t>DFSK_ESP_Carbon_Int\MainstreamF30\rb\as\dfsk\CpiwAPB\app\dsm\RBVAR\src\RBVAR_OutputDriver_PROJECT.c</t>
      </is>
    </nc>
  </rcc>
  <rcft rId="8120" sheetId="1"/>
  <rcft rId="7701" sheetId="1"/>
  <rfmt sheetId="1" sqref="F348" start="0" length="2147483647">
    <dxf>
      <font>
        <b/>
      </font>
    </dxf>
  </rfmt>
</revisions>
</file>

<file path=xl/revisions/revisionLog6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00" sId="1">
    <oc r="AA299" t="inlineStr">
      <is>
        <t>Pending for OPL</t>
      </is>
    </oc>
    <nc r="AA299" t="inlineStr">
      <is>
        <t>Ready for PLC</t>
      </is>
    </nc>
  </rcc>
  <rcc rId="8201" sId="1">
    <oc r="AA300" t="inlineStr">
      <is>
        <t>Pending for OPL</t>
      </is>
    </oc>
    <nc r="AA300" t="inlineStr">
      <is>
        <t>Ready for PLC</t>
      </is>
    </nc>
  </rcc>
  <rcc rId="8202" sId="1">
    <oc r="AA301" t="inlineStr">
      <is>
        <t>Pending for OPL</t>
      </is>
    </oc>
    <nc r="AA301" t="inlineStr">
      <is>
        <t>Ready for PLC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05" sId="1">
    <oc r="AA281" t="inlineStr">
      <is>
        <t>Pending for OPL</t>
      </is>
    </oc>
    <nc r="AA281" t="inlineStr">
      <is>
        <t>Ready for PLC</t>
      </is>
    </nc>
  </rcc>
  <rcc rId="8206" sId="1">
    <oc r="AA282" t="inlineStr">
      <is>
        <t>Pending for OPL</t>
      </is>
    </oc>
    <nc r="AA282" t="inlineStr">
      <is>
        <t>Ready for PLC</t>
      </is>
    </nc>
  </rcc>
  <rcc rId="8207" sId="1">
    <oc r="AA285" t="inlineStr">
      <is>
        <t>Pending for OPL</t>
      </is>
    </oc>
    <nc r="AA285" t="inlineStr">
      <is>
        <t>Ready for PLC</t>
      </is>
    </nc>
  </rcc>
  <rcv guid="{4E06BDBF-2CED-473B-850B-2A6C7311FF41}" action="delete"/>
  <rdn rId="0" localSheetId="1" customView="1" name="Z_4E06BDBF_2CED_473B_850B_2A6C7311FF41_.wvu.FilterData" hidden="1" oldHidden="1">
    <formula>Merged_COEM!$A$59:$AN$377</formula>
    <oldFormula>Merged_COEM!$A$59:$AN$377</oldFormula>
  </rdn>
  <rdn rId="0" localSheetId="2" customView="1" name="Z_4E06BDBF_2CED_473B_850B_2A6C7311FF41_.wvu.FilterData" hidden="1" oldHidden="1">
    <formula>Merged_JOEM!$B$59:$AN$247</formula>
    <oldFormula>Merged_JOEM!$B$59:$AN$247</oldFormula>
  </rdn>
  <rcv guid="{4E06BDBF-2CED-473B-850B-2A6C7311FF41}" action="add"/>
</revisions>
</file>

<file path=xl/revisions/revisionLog7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4E06BDBF-2CED-473B-850B-2A6C7311FF41}" action="delete"/>
  <rdn rId="0" localSheetId="1" customView="1" name="Z_4E06BDBF_2CED_473B_850B_2A6C7311FF41_.wvu.FilterData" hidden="1" oldHidden="1">
    <formula>Merged_COEM!$A$59:$AN$377</formula>
    <oldFormula>Merged_COEM!$A$59:$AN$377</oldFormula>
  </rdn>
  <rdn rId="0" localSheetId="2" customView="1" name="Z_4E06BDBF_2CED_473B_850B_2A6C7311FF41_.wvu.FilterData" hidden="1" oldHidden="1">
    <formula>Merged_JOEM!$B$59:$AN$247</formula>
    <oldFormula>Merged_JOEM!$B$59:$AN$247</oldFormula>
  </rdn>
  <rcv guid="{4E06BDBF-2CED-473B-850B-2A6C7311FF41}" action="add"/>
</revisions>
</file>

<file path=xl/revisions/revisionLog7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12" sId="1">
    <nc r="X355">
      <f>W355</f>
    </nc>
  </rcc>
  <rcc rId="8213" sId="1">
    <nc r="Z355">
      <v>3</v>
    </nc>
  </rcc>
  <rcc rId="8214" sId="1">
    <nc r="AA355" t="inlineStr">
      <is>
        <t>Ready for review</t>
      </is>
    </nc>
  </rcc>
  <rcc rId="8215" sId="1" numFmtId="19">
    <nc r="AE355">
      <v>44015</v>
    </nc>
  </rcc>
  <rcc rId="8216" sId="1" numFmtId="19">
    <nc r="AF355">
      <v>44015</v>
    </nc>
  </rcc>
  <rcc rId="8217" sId="1">
    <nc r="AG355" t="inlineStr">
      <is>
        <t>OK</t>
      </is>
    </nc>
  </rcc>
  <rcc rId="8218" sId="1" numFmtId="14">
    <nc r="AH355">
      <v>1</v>
    </nc>
  </rcc>
  <rcc rId="8219" sId="1" numFmtId="14">
    <nc r="AI355">
      <v>1</v>
    </nc>
  </rcc>
  <rcc rId="8220" sId="1" numFmtId="14">
    <nc r="AJ355">
      <v>1</v>
    </nc>
  </rcc>
  <rcc rId="8221" sId="1">
    <nc r="AK355" t="inlineStr">
      <is>
        <t>None</t>
      </is>
    </nc>
  </rcc>
  <rcv guid="{C94451EF-7A3E-4D72-B5A4-3D1B193192CC}" action="delete"/>
  <rdn rId="0" localSheetId="1" customView="1" name="Z_C94451EF_7A3E_4D72_B5A4_3D1B193192CC_.wvu.FilterData" hidden="1" oldHidden="1">
    <formula>Merged_COEM!$B$59:$AN$363</formula>
    <oldFormula>Merged_COEM!$B$59:$AN$363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7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24" sId="1" odxf="1" dxf="1">
    <nc r="K358" t="inlineStr">
      <is>
        <t>Test: Manual; Cmt: Auto</t>
      </is>
    </nc>
    <odxf/>
    <ndxf/>
  </rcc>
  <rcc rId="8225" sId="1" odxf="1" dxf="1">
    <nc r="K359" t="inlineStr">
      <is>
        <t>Test: Manual; Cmt: Auto</t>
      </is>
    </nc>
    <odxf/>
    <ndxf/>
  </rcc>
  <rcc rId="8226" sId="1" odxf="1" dxf="1">
    <nc r="K363" t="inlineStr">
      <is>
        <t>Test: Manual; Cmt: Auto</t>
      </is>
    </nc>
    <odxf/>
    <ndxf/>
  </rcc>
  <rcc rId="8227" sId="1" odxf="1" dxf="1">
    <nc r="K362" t="inlineStr">
      <is>
        <t>Test: Manual; Cmt: Auto</t>
      </is>
    </nc>
    <odxf/>
    <ndxf/>
  </rcc>
  <rcc rId="8228" sId="1" odxf="1" dxf="1">
    <nc r="K361" t="inlineStr">
      <is>
        <t>Test: Manual; Cmt: Auto</t>
      </is>
    </nc>
    <odxf/>
    <ndxf/>
  </rcc>
  <rcc rId="8229" sId="1" odxf="1" dxf="1">
    <nc r="K360" t="inlineStr">
      <is>
        <t>Test: Manual; Cmt: Auto</t>
      </is>
    </nc>
    <odxf/>
    <ndxf/>
  </rcc>
  <rcv guid="{60D2C030-4E31-4E07-8E1C-44D2EE84B177}" action="delete"/>
  <rdn rId="0" localSheetId="1" customView="1" name="Z_60D2C030_4E31_4E07_8E1C_44D2EE84B177_.wvu.FilterData" hidden="1" oldHidden="1">
    <formula>Merged_COEM!$A$59:$AN$377</formula>
    <oldFormula>Merged_COEM!$A$59:$AN$377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7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32" sId="1" quotePrefix="1">
    <oc r="AL360" t="inlineStr">
      <is>
        <t>-</t>
      </is>
    </oc>
    <nc r="AL360" t="inlineStr">
      <is>
        <t>- Don't have function to test</t>
      </is>
    </nc>
  </rcc>
  <rcv guid="{60D2C030-4E31-4E07-8E1C-44D2EE84B177}" action="delete"/>
  <rdn rId="0" localSheetId="1" customView="1" name="Z_60D2C030_4E31_4E07_8E1C_44D2EE84B177_.wvu.FilterData" hidden="1" oldHidden="1">
    <formula>Merged_COEM!$A$59:$AN$377</formula>
    <oldFormula>Merged_COEM!$A$59:$AN$377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7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60D2C030-4E31-4E07-8E1C-44D2EE84B177}" action="delete"/>
  <rdn rId="0" localSheetId="1" customView="1" name="Z_60D2C030_4E31_4E07_8E1C_44D2EE84B177_.wvu.FilterData" hidden="1" oldHidden="1">
    <formula>Merged_COEM!$A$59:$AN$377</formula>
    <oldFormula>Merged_COEM!$A$59:$AN$377</oldFormula>
  </rdn>
  <rdn rId="0" localSheetId="2" customView="1" name="Z_60D2C030_4E31_4E07_8E1C_44D2EE84B177_.wvu.FilterData" hidden="1" oldHidden="1">
    <formula>Merged_JOEM!$A$59:$AN$247</formula>
    <oldFormula>Merged_JOEM!$A$59:$AN$247</oldFormula>
  </rdn>
  <rcv guid="{60D2C030-4E31-4E07-8E1C-44D2EE84B177}" action="add"/>
</revisions>
</file>

<file path=xl/revisions/revisionLog7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37" sId="1">
    <nc r="X356">
      <f>W356</f>
    </nc>
  </rcc>
  <rcc rId="8238" sId="1">
    <nc r="Z356">
      <f>Y356</f>
    </nc>
  </rcc>
  <rcc rId="8239" sId="1">
    <nc r="AA356" t="inlineStr">
      <is>
        <t>Ready for review</t>
      </is>
    </nc>
  </rcc>
  <rcc rId="8240" sId="1" numFmtId="19">
    <nc r="AE356">
      <v>44015</v>
    </nc>
  </rcc>
  <rcc rId="8241" sId="1" numFmtId="19">
    <nc r="AF356">
      <v>44015</v>
    </nc>
  </rcc>
  <rcc rId="8242" sId="1">
    <nc r="AG356" t="inlineStr">
      <is>
        <t>OK</t>
      </is>
    </nc>
  </rcc>
  <rcc rId="8243" sId="1" numFmtId="14">
    <nc r="AH356">
      <v>1</v>
    </nc>
  </rcc>
  <rcc rId="8244" sId="1" numFmtId="14">
    <nc r="AI356">
      <v>1</v>
    </nc>
  </rcc>
  <rcc rId="8245" sId="1" numFmtId="14">
    <nc r="AJ356">
      <v>1</v>
    </nc>
  </rcc>
  <rcc rId="8246" sId="1">
    <nc r="AK356" t="inlineStr">
      <is>
        <t>None</t>
      </is>
    </nc>
  </rcc>
  <rcv guid="{C94451EF-7A3E-4D72-B5A4-3D1B193192CC}" action="delete"/>
  <rdn rId="0" localSheetId="1" customView="1" name="Z_C94451EF_7A3E_4D72_B5A4_3D1B193192CC_.wvu.FilterData" hidden="1" oldHidden="1">
    <formula>Merged_COEM!$B$59:$AN$363</formula>
    <oldFormula>Merged_COEM!$B$59:$AN$363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7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49" sId="1" numFmtId="14">
    <nc r="AH315">
      <v>0.99</v>
    </nc>
  </rcc>
  <rcc rId="8250" sId="1" numFmtId="14">
    <nc r="AI315">
      <v>0.99</v>
    </nc>
  </rcc>
  <rcc rId="8251" sId="1" numFmtId="14">
    <nc r="AJ315">
      <v>0.62</v>
    </nc>
  </rcc>
  <rcc rId="8252" sId="1">
    <nc r="AG315" t="inlineStr">
      <is>
        <t>NG</t>
      </is>
    </nc>
  </rcc>
  <rcc rId="8253" sId="1" numFmtId="19">
    <nc r="AE315">
      <v>44015</v>
    </nc>
  </rcc>
  <rcc rId="8254" sId="1" numFmtId="19">
    <nc r="AF315">
      <v>44015</v>
    </nc>
  </rcc>
  <rcc rId="8255" sId="1">
    <nc r="AK315" t="inlineStr">
      <is>
        <t>OPL</t>
      </is>
    </nc>
  </rcc>
  <rcc rId="8256" sId="1">
    <nc r="X315">
      <f>W315</f>
    </nc>
  </rcc>
  <rcc rId="8257" sId="1">
    <nc r="Z315">
      <f>Y315</f>
    </nc>
  </rcc>
  <rcc rId="8258" sId="1">
    <nc r="AA315" t="inlineStr">
      <is>
        <t>Ready for review</t>
      </is>
    </nc>
  </rcc>
  <rcv guid="{4E06BDBF-2CED-473B-850B-2A6C7311FF41}" action="delete"/>
  <rdn rId="0" localSheetId="1" customView="1" name="Z_4E06BDBF_2CED_473B_850B_2A6C7311FF41_.wvu.FilterData" hidden="1" oldHidden="1">
    <formula>Merged_COEM!$A$59:$AN$377</formula>
    <oldFormula>Merged_COEM!$A$59:$AN$377</oldFormula>
  </rdn>
  <rdn rId="0" localSheetId="2" customView="1" name="Z_4E06BDBF_2CED_473B_850B_2A6C7311FF41_.wvu.FilterData" hidden="1" oldHidden="1">
    <formula>Merged_JOEM!$B$59:$AN$247</formula>
    <oldFormula>Merged_JOEM!$B$59:$AN$247</oldFormula>
  </rdn>
  <rcv guid="{4E06BDBF-2CED-473B-850B-2A6C7311FF41}" action="add"/>
</revisions>
</file>

<file path=xl/revisions/revisionLog7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61" sId="2">
    <oc r="S173" t="inlineStr">
      <is>
        <t>duong.nguyen-tuan</t>
      </is>
    </oc>
    <nc r="S173" t="inlineStr">
      <is>
        <t>khang.duong-chi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N342" start="0" length="0">
    <dxf>
      <alignment horizontal="general" vertical="bottom" readingOrder="0"/>
      <border outline="0">
        <left/>
        <right/>
        <top/>
        <bottom/>
      </border>
    </dxf>
  </rfmt>
  <rcc rId="8266" sId="1" xfDxf="1" dxf="1">
    <oc r="N342" t="inlineStr">
      <is>
        <t>VLCAPA_ECU_CSW_BB00001.axl</t>
      </is>
    </oc>
    <nc r="N342" t="inlineStr">
      <is>
        <t>\\bosch.com\dfsRB\DfsVN\LOC\Hc\RBVH\20_EPS\07_External\03_BanVien\CNMS\Esp9wAPBCPEncapSWCust_ECU_CSW_BB95572.axl</t>
      </is>
    </nc>
    <ndxf>
      <font>
        <sz val="10"/>
        <name val="Arial"/>
        <scheme val="none"/>
      </font>
    </ndxf>
  </rcc>
  <rfmt sheetId="1" sqref="N343" start="0" length="0">
    <dxf>
      <alignment horizontal="general" vertical="bottom" readingOrder="0"/>
      <border outline="0">
        <left/>
        <right/>
        <top/>
        <bottom/>
      </border>
    </dxf>
  </rfmt>
  <rcc rId="8267" sId="1" xfDxf="1" dxf="1">
    <oc r="N343" t="inlineStr">
      <is>
        <t>CDDAP_ECU_CSW_BB00001.axl</t>
      </is>
    </oc>
    <nc r="N343" t="inlineStr">
      <is>
        <t>\\bosch.com\dfsRB\DfsVN\LOC\Hc\RBVH\20_EPS\07_External\03_BanVien\CNMS\Esp9wAPBCPEncapSWCust_ECU_CSW_BB95572.axl</t>
      </is>
    </nc>
    <ndxf>
      <font>
        <sz val="10"/>
        <name val="Arial"/>
        <scheme val="none"/>
      </font>
    </ndxf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N342">
    <dxf>
      <fill>
        <patternFill patternType="solid">
          <bgColor rgb="FFFFC000"/>
        </patternFill>
      </fill>
    </dxf>
  </rfmt>
  <rfmt sheetId="1" sqref="N343">
    <dxf>
      <fill>
        <patternFill patternType="solid">
          <bgColor rgb="FFFFC000"/>
        </patternFill>
      </fill>
    </dxf>
  </rfmt>
  <rcc rId="8270" sId="1">
    <oc r="N342" t="inlineStr">
      <is>
        <t>VLCAPA_ECU_CSW_BB00001.axl</t>
      </is>
    </oc>
    <nc r="N342" t="inlineStr">
      <is>
        <t>Esp9wAPBCPEncapSWCust_ECU_CSW_BB95572.axl</t>
      </is>
    </nc>
  </rcc>
  <rcft rId="8266" sheetId="1"/>
  <rcc rId="8271" sId="1">
    <oc r="N343" t="inlineStr">
      <is>
        <t>CDDAP_ECU_CSW_BB00001.axl</t>
      </is>
    </oc>
    <nc r="N343" t="inlineStr">
      <is>
        <t>Esp9wAPBCPEncapSWCust_ECU_CSW_BB95572.axl</t>
      </is>
    </nc>
  </rcc>
  <rcft rId="8267" sheetId="1"/>
  <rcc rId="8272" sId="1" odxf="1" dxf="1">
    <oc r="AN342" t="inlineStr">
      <is>
        <t>Double effort 
Please comment follow ASPICE Standard</t>
      </is>
    </oc>
    <nc r="AN342" t="inlineStr">
      <is>
        <t>Double effort 
Please comment follow ASPICE Standard
Wrong database =&gt; Hai confirm =&gt; Updated Esp9wAPBCPEncapSWCust_ECU_CSW_BB95572.axl</t>
      </is>
    </nc>
    <odxf>
      <alignment wrapText="0" readingOrder="0"/>
    </odxf>
    <ndxf>
      <alignment wrapText="1" readingOrder="0"/>
    </ndxf>
  </rcc>
  <rcc rId="8273" sId="1">
    <oc r="AN343" t="inlineStr">
      <is>
        <t>Double effort 
Please comment follow ASPICE Standard</t>
      </is>
    </oc>
    <nc r="AN343" t="inlineStr">
      <is>
        <t>Double effort 
Please comment follow ASPICE Standard
Wrong database =&gt; Hai confirm =&gt; Updated Esp9wAPBCPEncapSWCust_ECU_CSW_BB95572.axl</t>
      </is>
    </nc>
  </rcc>
  <rcmt sheetId="1" cell="N342" guid="{568714D7-F405-4DA4-A646-C7E6FCB66043}" author="EXTERNAL Nguyen Trung Hieu (Ban Vien, RBVH/EPS45)" newLength="92"/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7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1" cell="N343" guid="{926AF005-2388-4594-A207-D90D9308DB7E}" author="EXTERNAL Nguyen Trung Hieu (Ban Vien, RBVH/EPS45)" newLength="92"/>
</revisions>
</file>

<file path=xl/revisions/revisionLog7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N342">
    <dxf>
      <alignment wrapText="1" readingOrder="0"/>
    </dxf>
  </rfmt>
  <rfmt sheetId="1" sqref="AN342">
    <dxf>
      <alignment wrapText="0" readingOrder="0"/>
    </dxf>
  </rfmt>
  <rfmt sheetId="1" sqref="N342">
    <dxf>
      <alignment wrapText="0" readingOrder="0"/>
    </dxf>
  </rfmt>
  <rfmt sheetId="1" sqref="N342">
    <dxf>
      <alignment vertical="top" readingOrder="0"/>
    </dxf>
  </rfmt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7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N342" start="0" length="0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N343" start="0" length="0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N342 N343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rfmt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7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342:I342">
    <dxf>
      <fill>
        <patternFill patternType="none">
          <bgColor auto="1"/>
        </patternFill>
      </fill>
    </dxf>
  </rfmt>
</revisions>
</file>

<file path=xl/revisions/revisionLog7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Merged_COEM!$B$59:$AN$363</formula>
    <oldFormula>Merged_COEM!$B$59:$AN$363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7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N342" start="0" length="0">
    <dxf>
      <alignment wrapText="1" readingOrder="0"/>
    </dxf>
  </rfmt>
  <rfmt sheetId="1" sqref="AN343" start="0" length="0">
    <dxf>
      <alignment wrapText="1" readingOrder="0"/>
    </dxf>
  </rfmt>
  <rcmt sheetId="1" cell="N342" guid="{95AC35DE-A1F8-4DE0-9ECE-4F0250DE5F06}" author="EXTERNAL Nguyen Tuan Duong (Ban Vien, RBVH/EPS45)" oldLength="92" newLength="64"/>
  <rcmt sheetId="1" cell="N343" guid="{6DE59ECF-C2DF-4442-9467-36EEF144E080}" author="EXTERNAL Nguyen Tuan Duong (Ban Vien, RBVH/EPS45)" oldLength="92" newLength="64"/>
</revisions>
</file>

<file path=xl/revisions/revisionLog7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60D2C030-4E31-4E07-8E1C-44D2EE84B177}" action="delete"/>
  <rdn rId="0" localSheetId="1" customView="1" name="Z_60D2C030_4E31_4E07_8E1C_44D2EE84B177_.wvu.FilterData" hidden="1" oldHidden="1">
    <formula>Merged_COEM!$A$59:$AN$377</formula>
    <oldFormula>Merged_COEM!$A$59:$AN$377</oldFormula>
  </rdn>
  <rdn rId="0" localSheetId="2" customView="1" name="Z_60D2C030_4E31_4E07_8E1C_44D2EE84B177_.wvu.FilterData" hidden="1" oldHidden="1">
    <formula>Merged_JOEM!$B$59:$AN$247</formula>
    <oldFormula>Merged_JOEM!$A$59:$AN$247</oldFormula>
  </rdn>
  <rcv guid="{60D2C030-4E31-4E07-8E1C-44D2EE84B177}" action="add"/>
</revisions>
</file>

<file path=xl/revisions/revisionLog7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84" sId="1" quotePrefix="1">
    <oc r="AL315" t="inlineStr">
      <is>
        <t>-</t>
      </is>
    </oc>
    <nc r="AL315" t="inlineStr">
      <is>
        <t>-Can’t cover MCDC for these decisions at line#201 and 205, because RBA_BLDRCMP_CFG_31ROUTINECONTROL_CHKPD_CHKMEM is defined RBA_BLDRCMP_ENABLE.</t>
      </is>
    </nc>
  </rcc>
  <rcc rId="8285" sId="1" quotePrefix="1">
    <oc r="AL316" t="inlineStr">
      <is>
        <t>-</t>
      </is>
    </oc>
    <nc r="AL316" t="inlineStr">
      <is>
        <t>Can’t cover MCDC for decision at line#234 and line#261. Because when (blockIndex equal to RBA_BLDRCMP_LOGICALBLOCK_NOT_FOUND) or (segmentIndex equal to RBA_BLDRCMP_SEGMENT_NOT_FOUND), NRC_u8 will be different from 0.</t>
      </is>
    </nc>
  </rcc>
  <rcv guid="{4E06BDBF-2CED-473B-850B-2A6C7311FF41}" action="delete"/>
  <rdn rId="0" localSheetId="1" customView="1" name="Z_4E06BDBF_2CED_473B_850B_2A6C7311FF41_.wvu.FilterData" hidden="1" oldHidden="1">
    <formula>Merged_COEM!$A$59:$AN$377</formula>
    <oldFormula>Merged_COEM!$A$59:$AN$377</oldFormula>
  </rdn>
  <rdn rId="0" localSheetId="2" customView="1" name="Z_4E06BDBF_2CED_473B_850B_2A6C7311FF41_.wvu.FilterData" hidden="1" oldHidden="1">
    <formula>Merged_JOEM!$B$59:$AN$247</formula>
    <oldFormula>Merged_JOEM!$B$59:$AN$247</oldFormula>
  </rdn>
  <rcv guid="{4E06BDBF-2CED-473B-850B-2A6C7311FF41}" action="add"/>
</revisions>
</file>

<file path=xl/revisions/revisionLog7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357" start="0" length="2147483647">
    <dxf>
      <font>
        <b/>
      </font>
    </dxf>
  </rfmt>
  <rcv guid="{970EE037-F5E5-47AF-896A-0F6222879EBC}" action="delete"/>
  <rdn rId="0" localSheetId="1" customView="1" name="Z_970EE037_F5E5_47AF_896A_0F6222879EBC_.wvu.FilterData" hidden="1" oldHidden="1">
    <formula>Merged_COEM!$B$59:$AN$377</formula>
    <oldFormula>Merged_COEM!$B$59:$AN$363</oldFormula>
  </rdn>
  <rdn rId="0" localSheetId="2" customView="1" name="Z_970EE037_F5E5_47AF_896A_0F6222879EBC_.wvu.FilterData" hidden="1" oldHidden="1">
    <formula>Merged_JOEM!$B$59:$AN$274</formula>
    <oldFormula>Merged_JOEM!$B$59:$AN$247</oldFormula>
  </rdn>
  <rcv guid="{970EE037-F5E5-47AF-896A-0F6222879EBC}" action="add"/>
</revisions>
</file>

<file path=xl/revisions/revisionLog7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59:AN377">
    <dxf>
      <alignment wrapText="1" readingOrder="0"/>
    </dxf>
  </rfmt>
  <rfmt sheetId="1" sqref="B59:AN377">
    <dxf>
      <alignment wrapText="0" readingOrder="0"/>
    </dxf>
  </rfmt>
</revisions>
</file>

<file path=xl/revisions/revisionLog7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342" start="0" length="0">
    <dxf>
      <fill>
        <patternFill patternType="solid">
          <bgColor theme="0" tint="-0.499984740745262"/>
        </patternFill>
      </fill>
    </dxf>
  </rfmt>
</revisions>
</file>

<file path=xl/revisions/revisionLog7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90" sId="1">
    <oc r="AN344" t="inlineStr">
      <is>
        <t>Miss src in componentname</t>
      </is>
    </oc>
    <nc r="AN344"/>
  </rcc>
  <rcc rId="8291" sId="1">
    <oc r="AN345" t="inlineStr">
      <is>
        <t>Miss src in componentname</t>
      </is>
    </oc>
    <nc r="AN345"/>
  </rcc>
</revisions>
</file>

<file path=xl/revisions/revisionLog7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92" sId="1">
    <nc r="X357">
      <f>W357</f>
    </nc>
  </rcc>
  <rcc rId="8293" sId="1">
    <nc r="Z357">
      <f>Y357</f>
    </nc>
  </rcc>
  <rcc rId="8294" sId="1">
    <nc r="AA357" t="inlineStr">
      <is>
        <t>Ready for review</t>
      </is>
    </nc>
  </rcc>
  <rcc rId="8295" sId="1" numFmtId="19">
    <nc r="AE357">
      <v>44015</v>
    </nc>
  </rcc>
  <rcc rId="8296" sId="1" numFmtId="19">
    <nc r="AF357">
      <v>44015</v>
    </nc>
  </rcc>
  <rcc rId="8297" sId="1">
    <nc r="AG357" t="inlineStr">
      <is>
        <t>OK</t>
      </is>
    </nc>
  </rcc>
  <rcc rId="8298" sId="1" numFmtId="14">
    <nc r="AH357">
      <v>1</v>
    </nc>
  </rcc>
  <rcc rId="8299" sId="1" numFmtId="14">
    <nc r="AI357">
      <v>1</v>
    </nc>
  </rcc>
  <rcc rId="8300" sId="1" numFmtId="14">
    <nc r="AJ357">
      <v>1</v>
    </nc>
  </rcc>
  <rcc rId="8301" sId="1">
    <nc r="AK357" t="inlineStr">
      <is>
        <t>None</t>
      </is>
    </nc>
  </rcc>
  <rcv guid="{C94451EF-7A3E-4D72-B5A4-3D1B193192CC}" action="delete"/>
  <rdn rId="0" localSheetId="1" customView="1" name="Z_C94451EF_7A3E_4D72_B5A4_3D1B193192CC_.wvu.FilterData" hidden="1" oldHidden="1">
    <formula>Merged_COEM!$B$59:$AN$363</formula>
    <oldFormula>Merged_COEM!$B$59:$AN$363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7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N346">
    <dxf>
      <fill>
        <patternFill patternType="solid">
          <bgColor rgb="FFFFFF00"/>
        </patternFill>
      </fill>
    </dxf>
  </rfmt>
</revisions>
</file>

<file path=xl/revisions/revisionLog7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04" sId="1">
    <oc r="N343" t="inlineStr">
      <is>
        <t>Esp9wAPBCPEncapSWCust_ECU_CSW_BB95572.axl</t>
      </is>
    </oc>
    <nc r="N343" t="inlineStr">
      <is>
        <t>CDDAP_ECU_CSW_BB00001.axl</t>
      </is>
    </nc>
  </rcc>
  <rcv guid="{970EE037-F5E5-47AF-896A-0F6222879EBC}" action="delete"/>
  <rdn rId="0" localSheetId="1" customView="1" name="Z_970EE037_F5E5_47AF_896A_0F6222879EBC_.wvu.FilterData" hidden="1" oldHidden="1">
    <formula>Merged_COEM!$B$59:$AN$377</formula>
    <oldFormula>Merged_COEM!$B$59:$AN$377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7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07" sId="1">
    <oc r="W343">
      <f>V343</f>
    </oc>
    <nc r="W343">
      <f>V343*2</f>
    </nc>
  </rcc>
  <rcmt sheetId="1" cell="W343" guid="{00000000-0000-0000-0000-000000000000}" action="delete" author="EXTERNAL Nguyen Tuan Duong (Ban Vien, RBVH/EPS45)"/>
  <rcmt sheetId="1" cell="W343" guid="{F0924369-5046-4394-981A-5202F9895C01}" author="EXTERNAL Nguyen Tuan Duong (Ban Vien, RBVH/EPS45)" newLength="65"/>
</revisions>
</file>

<file path=xl/revisions/revisionLog7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Merged_COEM!$B$59:$AN$377</formula>
    <oldFormula>Merged_COEM!$B$59:$AN$377</oldFormula>
  </rdn>
  <rdn rId="0" localSheetId="2" customView="1" name="Z_970EE037_F5E5_47AF_896A_0F6222879EBC_.wvu.FilterData" hidden="1" oldHidden="1">
    <formula>Merged_JOEM!$B$59:$AN$274</formula>
    <oldFormula>Merged_JOEM!$B$59:$AN$274</oldFormula>
  </rdn>
  <rcv guid="{970EE037-F5E5-47AF-896A-0F6222879EBC}" action="add"/>
</revisions>
</file>

<file path=xl/revisions/revisionLog7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10" sId="2">
    <nc r="X173">
      <f>W173</f>
    </nc>
  </rcc>
  <rcc rId="8311" sId="2">
    <nc r="Z173">
      <f>Y173</f>
    </nc>
  </rcc>
  <rcc rId="8312" sId="2">
    <nc r="Z225">
      <f>Y225</f>
    </nc>
  </rcc>
  <rcc rId="8313" sId="2">
    <nc r="Z226">
      <f>Y226</f>
    </nc>
  </rcc>
  <rcc rId="8314" sId="2">
    <nc r="Z227">
      <f>Y227</f>
    </nc>
  </rcc>
  <rcc rId="8315" sId="2">
    <nc r="Z228">
      <f>Y228</f>
    </nc>
  </rcc>
  <rcc rId="8316" sId="2">
    <nc r="Z229">
      <f>Y229</f>
    </nc>
  </rcc>
  <rcc rId="8317" sId="2">
    <nc r="Z230">
      <f>Y230</f>
    </nc>
  </rcc>
  <rcc rId="8318" sId="2">
    <nc r="Z231">
      <f>Y231</f>
    </nc>
  </rcc>
  <rcc rId="8319" sId="2">
    <nc r="Z232">
      <f>Y232</f>
    </nc>
  </rcc>
  <rcc rId="8320" sId="2">
    <nc r="Z233">
      <f>Y233</f>
    </nc>
  </rcc>
  <rcc rId="8321" sId="2">
    <nc r="Z245">
      <f>Y245</f>
    </nc>
  </rcc>
  <rcc rId="8322" sId="2">
    <nc r="Z246">
      <f>Y246</f>
    </nc>
  </rcc>
  <rcc rId="8323" sId="2">
    <nc r="Z247">
      <f>Y247</f>
    </nc>
  </rcc>
  <rcc rId="8324" sId="2">
    <nc r="AA173" t="inlineStr">
      <is>
        <t>Ready for review</t>
      </is>
    </nc>
  </rcc>
  <rcc rId="8325" sId="2" numFmtId="19">
    <nc r="AE173">
      <v>44015</v>
    </nc>
  </rcc>
  <rcc rId="8326" sId="2" numFmtId="19">
    <nc r="AF173">
      <v>44015</v>
    </nc>
  </rcc>
  <rcc rId="8327" sId="2">
    <nc r="AG173" t="inlineStr">
      <is>
        <t>OK</t>
      </is>
    </nc>
  </rcc>
  <rcc rId="8328" sId="2" numFmtId="14">
    <nc r="AH173">
      <v>1</v>
    </nc>
  </rcc>
  <rcc rId="8329" sId="2" numFmtId="14">
    <nc r="AI173">
      <v>1</v>
    </nc>
  </rcc>
  <rcc rId="8330" sId="2">
    <nc r="AJ173" t="inlineStr">
      <is>
        <t>NA</t>
      </is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Merged_COEM!$B$59:$AN$377</oldFormula>
  </rdn>
  <rdn rId="0" localSheetId="2" customView="1" name="Z_A2E8CE38_D15E_4374_89B2_69D9421C4465_.wvu.FilterData" hidden="1" oldHidden="1">
    <formula>Merged_JOEM!$B$59:$AN$247</formula>
    <oldFormula>Merged_JOEM!$B$59:$AN$274</oldFormula>
  </rdn>
  <rcv guid="{A2E8CE38-D15E-4374-89B2-69D9421C4465}" action="add"/>
</revisions>
</file>

<file path=xl/revisions/revisionLog7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33" sId="2" quotePrefix="1">
    <nc r="AK173" t="inlineStr">
      <is>
        <t>None</t>
      </is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7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CC2B8E-6A82-42F5-8AB0-4A51C54EA5EC}" action="delete"/>
  <rdn rId="0" localSheetId="1" customView="1" name="Z_7ECC2B8E_6A82_42F5_8AB0_4A51C54EA5EC_.wvu.FilterData" hidden="1" oldHidden="1">
    <formula>Merged_COEM!$B$59:$AN$377</formula>
    <oldFormula>Merged_COEM!$B$59:$AN$377</oldFormula>
  </rdn>
  <rdn rId="0" localSheetId="2" customView="1" name="Z_7ECC2B8E_6A82_42F5_8AB0_4A51C54EA5EC_.wvu.FilterData" hidden="1" oldHidden="1">
    <formula>Merged_JOEM!$B$59:$AN$247</formula>
    <oldFormula>Merged_JOEM!$B$59:$AN$247</oldFormula>
  </rdn>
  <rcv guid="{7ECC2B8E-6A82-42F5-8AB0-4A51C54EA5EC}" action="add"/>
</revisions>
</file>

<file path=xl/revisions/revisionLog7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359" start="0" length="0">
    <dxf>
      <alignment wrapText="1" readingOrder="0"/>
    </dxf>
  </rfmt>
  <rfmt sheetId="1" sqref="I327">
    <dxf>
      <fill>
        <patternFill patternType="solid">
          <bgColor rgb="FFFFFF00"/>
        </patternFill>
      </fill>
    </dxf>
  </rfmt>
  <rcc rId="8338" sId="1">
    <nc r="X325">
      <f>W325</f>
    </nc>
  </rcc>
  <rcc rId="8339" sId="1">
    <nc r="Z325">
      <v>2</v>
    </nc>
  </rcc>
  <rcc rId="8340" sId="1" numFmtId="19">
    <nc r="AE325">
      <v>44013</v>
    </nc>
  </rcc>
  <rcc rId="8341" sId="1" numFmtId="19">
    <nc r="AF325">
      <v>44014</v>
    </nc>
  </rcc>
  <rcc rId="8342" sId="1">
    <nc r="AG325" t="inlineStr">
      <is>
        <t>OK</t>
      </is>
    </nc>
  </rcc>
  <rcc rId="8343" sId="1" numFmtId="14">
    <nc r="AH325">
      <v>1</v>
    </nc>
  </rcc>
  <rcc rId="8344" sId="1" numFmtId="14">
    <nc r="AI325">
      <v>1</v>
    </nc>
  </rcc>
  <rcc rId="8345" sId="1" numFmtId="14">
    <nc r="AJ325">
      <v>1</v>
    </nc>
  </rcc>
  <rcv guid="{89C03E1E-B6A8-49A1-B29C-5DC4FAB2FBC6}" action="delete"/>
  <rdn rId="0" localSheetId="1" customView="1" name="Z_89C03E1E_B6A8_49A1_B29C_5DC4FAB2FBC6_.wvu.FilterData" hidden="1" oldHidden="1">
    <formula>Merged_COEM!$B$59:$AN$363</formula>
    <oldFormula>Merged_COEM!$B$59:$AN$363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7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CC2B8E-6A82-42F5-8AB0-4A51C54EA5EC}" action="delete"/>
  <rdn rId="0" localSheetId="1" customView="1" name="Z_7ECC2B8E_6A82_42F5_8AB0_4A51C54EA5EC_.wvu.FilterData" hidden="1" oldHidden="1">
    <formula>Merged_COEM!$B$59:$AN$377</formula>
    <oldFormula>Merged_COEM!$B$59:$AN$377</oldFormula>
  </rdn>
  <rdn rId="0" localSheetId="2" customView="1" name="Z_7ECC2B8E_6A82_42F5_8AB0_4A51C54EA5EC_.wvu.FilterData" hidden="1" oldHidden="1">
    <formula>Merged_JOEM!$B$59:$AN$247</formula>
    <oldFormula>Merged_JOEM!$B$59:$AN$247</oldFormula>
  </rdn>
  <rcv guid="{7ECC2B8E-6A82-42F5-8AB0-4A51C54EA5EC}" action="add"/>
</revisions>
</file>

<file path=xl/revisions/revisionLog7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50" sId="1">
    <nc r="AA325" t="inlineStr">
      <is>
        <t>Ready for review</t>
      </is>
    </nc>
  </rcc>
  <rcc rId="8351" sId="1">
    <nc r="AA327" t="inlineStr">
      <is>
        <t>Ready for review</t>
      </is>
    </nc>
  </rcc>
  <rcv guid="{89C03E1E-B6A8-49A1-B29C-5DC4FAB2FBC6}" action="delete"/>
  <rdn rId="0" localSheetId="1" customView="1" name="Z_89C03E1E_B6A8_49A1_B29C_5DC4FAB2FBC6_.wvu.FilterData" hidden="1" oldHidden="1">
    <formula>Merged_COEM!$B$59:$AN$363</formula>
    <oldFormula>Merged_COEM!$B$59:$AN$363</oldFormula>
  </rdn>
  <rdn rId="0" localSheetId="2" customView="1" name="Z_89C03E1E_B6A8_49A1_B29C_5DC4FAB2FBC6_.wvu.FilterData" hidden="1" oldHidden="1">
    <formula>Merged_JOEM!$B$59:$AN$274</formula>
    <oldFormula>Merged_JOEM!$B$59:$AN$274</oldFormula>
  </rdn>
  <rcv guid="{89C03E1E-B6A8-49A1-B29C-5DC4FAB2FBC6}" action="add"/>
</revisions>
</file>

<file path=xl/revisions/revisionLog7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54" sId="2">
    <nc r="AA172" t="inlineStr">
      <is>
        <t>Ready for review</t>
      </is>
    </nc>
  </rcc>
  <rcc rId="8355" sId="2">
    <nc r="X172">
      <f>W172</f>
    </nc>
  </rcc>
  <rcc rId="8356" sId="2">
    <nc r="Z172">
      <v>1</v>
    </nc>
  </rcc>
  <rcv guid="{7ECC2B8E-6A82-42F5-8AB0-4A51C54EA5EC}" action="delete"/>
  <rdn rId="0" localSheetId="1" customView="1" name="Z_7ECC2B8E_6A82_42F5_8AB0_4A51C54EA5EC_.wvu.FilterData" hidden="1" oldHidden="1">
    <formula>Merged_COEM!$B$59:$AN$377</formula>
    <oldFormula>Merged_COEM!$B$59:$AN$377</oldFormula>
  </rdn>
  <rdn rId="0" localSheetId="2" customView="1" name="Z_7ECC2B8E_6A82_42F5_8AB0_4A51C54EA5EC_.wvu.FilterData" hidden="1" oldHidden="1">
    <formula>Merged_JOEM!$B$59:$AN$247</formula>
    <oldFormula>Merged_JOEM!$B$59:$AN$247</oldFormula>
  </rdn>
  <rcv guid="{7ECC2B8E-6A82-42F5-8AB0-4A51C54EA5EC}" action="add"/>
</revisions>
</file>

<file path=xl/revisions/revisionLog7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Merged_COEM!$B$59:$AN$377</formula>
    <oldFormula>Merged_COEM!$B$59:$AN$377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7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61" sId="2">
    <oc r="X172">
      <f>W172</f>
    </oc>
    <nc r="X172"/>
  </rcc>
  <rcc rId="8362" sId="2">
    <oc r="Z172">
      <v>1</v>
    </oc>
    <nc r="Z172"/>
  </rcc>
  <rcv guid="{7ECC2B8E-6A82-42F5-8AB0-4A51C54EA5EC}" action="delete"/>
  <rdn rId="0" localSheetId="1" customView="1" name="Z_7ECC2B8E_6A82_42F5_8AB0_4A51C54EA5EC_.wvu.FilterData" hidden="1" oldHidden="1">
    <formula>Merged_COEM!$B$59:$AN$377</formula>
    <oldFormula>Merged_COEM!$B$59:$AN$377</oldFormula>
  </rdn>
  <rdn rId="0" localSheetId="2" customView="1" name="Z_7ECC2B8E_6A82_42F5_8AB0_4A51C54EA5EC_.wvu.FilterData" hidden="1" oldHidden="1">
    <formula>Merged_JOEM!$B$59:$AN$247</formula>
    <oldFormula>Merged_JOEM!$B$59:$AN$247</oldFormula>
  </rdn>
  <rcv guid="{7ECC2B8E-6A82-42F5-8AB0-4A51C54EA5EC}" action="add"/>
</revisions>
</file>

<file path=xl/revisions/revisionLog7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65" sId="1" quotePrefix="1">
    <oc r="AN358" t="inlineStr">
      <is>
        <t>-</t>
      </is>
    </oc>
    <nc r="AN358" t="inlineStr">
      <is>
        <t>-At the line 648, behavior at the right condition is always TRUE, don’t need to create FALSE case to cover it.</t>
      </is>
    </nc>
  </rcc>
  <rcc rId="8366" sId="1">
    <oc r="AA358" t="inlineStr">
      <is>
        <t>Ready for review</t>
      </is>
    </oc>
    <nc r="AA358" t="inlineStr">
      <is>
        <t>Ready for PLC</t>
      </is>
    </nc>
  </rcc>
  <rcc rId="8367" sId="1">
    <oc r="AA359" t="inlineStr">
      <is>
        <t>Ready for review</t>
      </is>
    </oc>
    <nc r="AA359" t="inlineStr">
      <is>
        <t>Ready for PLC</t>
      </is>
    </nc>
  </rcc>
  <rcc rId="8368" sId="1">
    <oc r="AA360" t="inlineStr">
      <is>
        <t>Ready for review</t>
      </is>
    </oc>
    <nc r="AA360" t="inlineStr">
      <is>
        <t>Ready for PLC</t>
      </is>
    </nc>
  </rcc>
  <rcc rId="8369" sId="1">
    <oc r="AA361" t="inlineStr">
      <is>
        <t>Ready for review</t>
      </is>
    </oc>
    <nc r="AA361" t="inlineStr">
      <is>
        <t>Ready for PLC</t>
      </is>
    </nc>
  </rcc>
  <rcc rId="8370" sId="1">
    <oc r="AA362" t="inlineStr">
      <is>
        <t>Ready for review</t>
      </is>
    </oc>
    <nc r="AA362" t="inlineStr">
      <is>
        <t>Ready for PLC</t>
      </is>
    </nc>
  </rcc>
  <rcc rId="8371" sId="1">
    <oc r="AA363" t="inlineStr">
      <is>
        <t>Ready for review</t>
      </is>
    </oc>
    <nc r="AA363" t="inlineStr">
      <is>
        <t>Ready for PLC</t>
      </is>
    </nc>
  </rcc>
  <rcc rId="8372" sId="1" numFmtId="19">
    <nc r="AB358">
      <v>44015</v>
    </nc>
  </rcc>
  <rcc rId="8373" sId="1" numFmtId="19">
    <nc r="AB359">
      <v>44015</v>
    </nc>
  </rcc>
  <rcc rId="8374" sId="1" numFmtId="19">
    <nc r="AB360">
      <v>44015</v>
    </nc>
  </rcc>
  <rcc rId="8375" sId="1" numFmtId="19">
    <nc r="AB361">
      <v>44015</v>
    </nc>
  </rcc>
  <rcc rId="8376" sId="1" numFmtId="19">
    <nc r="AB362">
      <v>44015</v>
    </nc>
  </rcc>
  <rcc rId="8377" sId="1" numFmtId="19">
    <nc r="AB363">
      <v>44015</v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80" sId="1">
    <nc r="V253">
      <v>1635</v>
    </nc>
  </rcc>
  <rcc rId="8381" sId="1">
    <nc r="W253">
      <v>1635</v>
    </nc>
  </rcc>
  <rcc rId="8382" sId="1">
    <nc r="X253">
      <v>1635</v>
    </nc>
  </rcc>
  <rcc rId="8383" sId="1">
    <nc r="Y253">
      <v>54</v>
    </nc>
  </rcc>
  <rcc rId="8384" sId="1">
    <nc r="Z253">
      <v>54</v>
    </nc>
  </rcc>
  <rcc rId="8385" sId="1" numFmtId="19">
    <nc r="AC253" t="inlineStr">
      <is>
        <t>6/31/2020</t>
      </is>
    </nc>
  </rcc>
  <rcc rId="8386" sId="1" xfDxf="1" dxf="1">
    <nc r="AE253" t="inlineStr">
      <is>
        <t>6/31/2020</t>
      </is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387" sId="1" numFmtId="19">
    <nc r="AF253">
      <v>44015</v>
    </nc>
  </rcc>
  <rcc rId="8388" sId="1">
    <nc r="AG253" t="inlineStr">
      <is>
        <t>NG</t>
      </is>
    </nc>
  </rcc>
  <rcc rId="8389" sId="1" numFmtId="14">
    <nc r="AH253">
      <v>1</v>
    </nc>
  </rcc>
  <rcc rId="8390" sId="1" numFmtId="14">
    <nc r="AI253">
      <v>1</v>
    </nc>
  </rcc>
  <rcc rId="8391" sId="1" numFmtId="14">
    <nc r="AJ253">
      <v>0.97</v>
    </nc>
  </rcc>
  <rcc rId="8392" sId="1">
    <nc r="AA253" t="inlineStr">
      <is>
        <t>Pending for OPL</t>
      </is>
    </nc>
  </rcc>
  <rcc rId="8393" sId="1">
    <nc r="AK253" t="inlineStr">
      <is>
        <t>OPL</t>
      </is>
    </nc>
  </rcc>
  <rcc rId="8394" sId="1" odxf="1" dxf="1" quotePrefix="1">
    <nc r="AL253" t="inlineStr">
      <is>
        <t>1.Can’t cover (F &amp;&amp; ?)  false case condition at line# 2117. Because variable DEM_CFG_READDEM_MAX_FDC_DURING_CURRENT_CYCLE_SUPPORTED= TRUE define by marco
2. Can’t cover  case ((F || (F &amp;&amp; ?)) || ((T &amp;&amp; T) &amp;&amp; T))  and ((F || (T &amp;&amp; F)) || ((F &amp;&amp; ?) &amp;&amp; ?))condition at line# 605.</t>
      </is>
    </nc>
    <ndxf>
      <alignment wrapText="1" readingOrder="0"/>
    </ndxf>
  </rcc>
  <rcv guid="{FECB4C41-27E8-4A22-AFB3-4F54CDD4960E}" action="delete"/>
  <rdn rId="0" localSheetId="1" customView="1" name="Z_FECB4C41_27E8_4A22_AFB3_4F54CDD4960E_.wvu.FilterData" hidden="1" oldHidden="1">
    <formula>Merged_COEM!$B$59:$AN$377</formula>
    <oldFormula>Merged_COEM!$B$59:$AN$377</oldFormula>
  </rdn>
  <rdn rId="0" localSheetId="2" customView="1" name="Z_FECB4C41_27E8_4A22_AFB3_4F54CDD4960E_.wvu.FilterData" hidden="1" oldHidden="1">
    <formula>Merged_JOEM!$B$59:$AN$274</formula>
    <oldFormula>Merged_JOEM!$B$59:$AN$274</oldFormula>
  </rdn>
  <rcv guid="{FECB4C41-27E8-4A22-AFB3-4F54CDD4960E}" action="add"/>
</revisions>
</file>

<file path=xl/revisions/revisionLog7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97" sId="1" quotePrefix="1">
    <oc r="AL316" t="inlineStr">
      <is>
        <t>Can’t cover MCDC for decision at line#234 and line#261. Because when (blockIndex equal to RBA_BLDRCMP_LOGICALBLOCK_NOT_FOUND) or (segmentIndex equal to RBA_BLDRCMP_SEGMENT_NOT_FOUND), NRC_u8 will be different from 0.</t>
      </is>
    </oc>
    <nc r="AL316" t="inlineStr">
      <is>
        <t>-Can’t cover MCDC for decision at line#234 and line#261. Because when (blockIndex equal to RBA_BLDRCMP_LOGICALBLOCK_NOT_FOUND) or (segmentIndex equal to RBA_BLDRCMP_SEGMENT_NOT_FOUND), NRC_u8 will be different from 0.</t>
      </is>
    </nc>
  </rcc>
  <rcc rId="8398" sId="1">
    <oc r="AA315" t="inlineStr">
      <is>
        <t>Ready for review</t>
      </is>
    </oc>
    <nc r="AA315" t="inlineStr">
      <is>
        <t>Pending for OPL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401" sId="1">
    <oc r="AN315" t="inlineStr">
      <is>
        <t>Please comment LV1</t>
      </is>
    </oc>
    <nc r="AN315" t="inlineStr">
      <is>
        <t>Please comment LV1 Waiting Owner confirm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N253" start="0" length="0">
    <dxf>
      <alignment wrapText="1" readingOrder="0"/>
    </dxf>
  </rfmt>
  <rcc rId="8404" sId="1" quotePrefix="1">
    <oc r="AN253" t="inlineStr">
      <is>
        <t>Cmt at line 117 for Ut test</t>
      </is>
    </oc>
    <nc r="AN253" t="inlineStr">
      <is>
        <t>Cmt at line 117 for Ut test
Can't cover full MCDC at line #512 by argument of function 
waiting owner confirm</t>
      </is>
    </nc>
  </rcc>
</revisions>
</file>

<file path=xl/revisions/revisionLog7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405" sId="1">
    <oc r="AA316" t="inlineStr">
      <is>
        <t>Ready for review</t>
      </is>
    </oc>
    <nc r="AA316" t="inlineStr">
      <is>
        <t>Pending for OPL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408" sId="1">
    <oc r="AN316" t="inlineStr">
      <is>
        <t>Please comment LV1  No impact</t>
      </is>
    </oc>
    <nc r="AN316" t="inlineStr">
      <is>
        <t>Please comment LV1 Waiting Owner confirm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411" sId="1">
    <oc r="AN314" t="inlineStr">
      <is>
        <t>Please comment LV1  No impact</t>
      </is>
    </oc>
    <nc r="AN314" t="inlineStr">
      <is>
        <t>Please comment LV1 Owner confirm is no impact</t>
      </is>
    </nc>
  </rcc>
</revisions>
</file>

<file path=xl/revisions/revisionLog7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412" sId="1">
    <oc r="AA311" t="inlineStr">
      <is>
        <t>Ready for review</t>
      </is>
    </oc>
    <nc r="AA311" t="inlineStr">
      <is>
        <t>Ready for PLC</t>
      </is>
    </nc>
  </rcc>
  <rcc rId="8413" sId="1">
    <oc r="AA312" t="inlineStr">
      <is>
        <t>Ready for review</t>
      </is>
    </oc>
    <nc r="AA312" t="inlineStr">
      <is>
        <t>Ready for PLC</t>
      </is>
    </nc>
  </rcc>
  <rcc rId="8414" sId="1">
    <oc r="AA313" t="inlineStr">
      <is>
        <t>Ready for review</t>
      </is>
    </oc>
    <nc r="AA313" t="inlineStr">
      <is>
        <t>Ready for PLC</t>
      </is>
    </nc>
  </rcc>
  <rcc rId="8415" sId="1">
    <oc r="AA314" t="inlineStr">
      <is>
        <t>Ready for review</t>
      </is>
    </oc>
    <nc r="AA314" t="inlineStr">
      <is>
        <t>Ready for PLC</t>
      </is>
    </nc>
  </rcc>
  <rcc rId="8416" sId="1">
    <oc r="AA317" t="inlineStr">
      <is>
        <t>Ready for review</t>
      </is>
    </oc>
    <nc r="AA317" t="inlineStr">
      <is>
        <t>Ready for PLC</t>
      </is>
    </nc>
  </rcc>
  <rcc rId="8417" sId="1">
    <oc r="AA318" t="inlineStr">
      <is>
        <t>Ready for review</t>
      </is>
    </oc>
    <nc r="AA318" t="inlineStr">
      <is>
        <t>Ready for PLC</t>
      </is>
    </nc>
  </rcc>
  <rcc rId="8418" sId="1">
    <oc r="AA319" t="inlineStr">
      <is>
        <t>Ready for review</t>
      </is>
    </oc>
    <nc r="AA319" t="inlineStr">
      <is>
        <t>Ready for PLC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421" sId="1" numFmtId="19">
    <nc r="AB311">
      <v>44015</v>
    </nc>
  </rcc>
  <rcc rId="8422" sId="1" numFmtId="19">
    <nc r="AB312">
      <v>44015</v>
    </nc>
  </rcc>
  <rcc rId="8423" sId="1" numFmtId="19">
    <nc r="AB313">
      <v>44015</v>
    </nc>
  </rcc>
  <rcc rId="8424" sId="1" numFmtId="19">
    <nc r="AB314">
      <v>44015</v>
    </nc>
  </rcc>
  <rcc rId="8425" sId="1" numFmtId="19">
    <nc r="AB315">
      <v>44015</v>
    </nc>
  </rcc>
  <rcc rId="8426" sId="1" numFmtId="19">
    <nc r="AB316">
      <v>44015</v>
    </nc>
  </rcc>
  <rcc rId="8427" sId="1" numFmtId="19">
    <nc r="AB317">
      <v>44015</v>
    </nc>
  </rcc>
  <rcc rId="8428" sId="1" numFmtId="19">
    <nc r="AB318">
      <v>44015</v>
    </nc>
  </rcc>
  <rcc rId="8429" sId="1" numFmtId="19">
    <nc r="AB319">
      <v>44015</v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432" sId="1" numFmtId="19">
    <oc r="AD344">
      <v>44017</v>
    </oc>
    <nc r="AD344">
      <v>44018</v>
    </nc>
  </rcc>
  <rcc rId="8433" sId="1" numFmtId="19">
    <oc r="AD345">
      <v>44017</v>
    </oc>
    <nc r="AD345">
      <v>44018</v>
    </nc>
  </rcc>
  <rcc rId="8434" sId="1" numFmtId="19">
    <oc r="AD346">
      <v>44017</v>
    </oc>
    <nc r="AD346">
      <v>44018</v>
    </nc>
  </rcc>
  <rcc rId="8435" sId="1" numFmtId="19">
    <oc r="AD347">
      <v>44017</v>
    </oc>
    <nc r="AD347">
      <v>44018</v>
    </nc>
  </rcc>
  <rcc rId="8436" sId="1" numFmtId="19">
    <oc r="AD348">
      <v>44017</v>
    </oc>
    <nc r="AD348">
      <v>44018</v>
    </nc>
  </rcc>
  <rcc rId="8437" sId="1" numFmtId="19">
    <oc r="AD349">
      <v>44017</v>
    </oc>
    <nc r="AD349">
      <v>44018</v>
    </nc>
  </rcc>
  <rcc rId="8438" sId="1" numFmtId="19">
    <oc r="AD350">
      <v>44017</v>
    </oc>
    <nc r="AD350">
      <v>44018</v>
    </nc>
  </rcc>
  <rcc rId="8439" sId="1" numFmtId="19">
    <oc r="AD351">
      <v>44017</v>
    </oc>
    <nc r="AD351">
      <v>44018</v>
    </nc>
  </rcc>
  <rcc rId="8440" sId="1" numFmtId="19">
    <oc r="AD352">
      <v>44017</v>
    </oc>
    <nc r="AD352">
      <v>44018</v>
    </nc>
  </rcc>
  <rcc rId="8441" sId="1" numFmtId="19">
    <oc r="AD353">
      <v>44017</v>
    </oc>
    <nc r="AD353">
      <v>44018</v>
    </nc>
  </rcc>
  <rcc rId="8442" sId="1" numFmtId="19">
    <oc r="AD354">
      <v>44017</v>
    </oc>
    <nc r="AD354">
      <v>44018</v>
    </nc>
  </rcc>
  <rcc rId="8443" sId="1" numFmtId="19">
    <oc r="AD355">
      <v>44017</v>
    </oc>
    <nc r="AD355">
      <v>44018</v>
    </nc>
  </rcc>
  <rcc rId="8444" sId="1" numFmtId="19">
    <oc r="AD356">
      <v>44017</v>
    </oc>
    <nc r="AD356">
      <v>44018</v>
    </nc>
  </rcc>
  <rcc rId="8445" sId="1" numFmtId="19">
    <oc r="AD357">
      <v>44017</v>
    </oc>
    <nc r="AD357">
      <v>44018</v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N253">
    <dxf>
      <alignment wrapText="0" readingOrder="0"/>
    </dxf>
  </rfmt>
  <rfmt sheetId="1" sqref="AL253">
    <dxf>
      <alignment wrapText="0" readingOrder="0"/>
    </dxf>
  </rfmt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K359">
    <dxf>
      <alignment wrapText="1" readingOrder="0"/>
    </dxf>
  </rfmt>
  <rfmt sheetId="1" sqref="AK359">
    <dxf>
      <alignment wrapText="0" readingOrder="0"/>
    </dxf>
  </rfmt>
  <rfmt sheetId="1" sqref="AN359">
    <dxf>
      <alignment wrapText="1" readingOrder="0"/>
    </dxf>
  </rfmt>
  <rfmt sheetId="1" sqref="AN359">
    <dxf>
      <alignment wrapText="0" readingOrder="0"/>
    </dxf>
  </rfmt>
  <rfmt sheetId="1" sqref="F359">
    <dxf>
      <alignment wrapText="0" readingOrder="0"/>
    </dxf>
  </rfmt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8454" sId="1" ref="A367:XFD377" action="insertRow"/>
  <rrc rId="8455" sId="1" ref="A367:XFD377" action="insertRow"/>
  <rrc rId="8456" sId="1" ref="A385:XFD394" action="insertRow"/>
  <rcc rId="8457" sId="1" xfDxf="1" dxf="1">
    <nc r="E364" t="inlineStr">
      <is>
        <t>FOTON_P203_APBMi ESP9.3_222642_BSS07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58" sId="1" xfDxf="1" dxf="1">
    <nc r="E365" t="inlineStr">
      <is>
        <t>FOTON_P203_APBMi ESP9.3_222642_BSS07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59" sId="1" xfDxf="1" dxf="1">
    <nc r="E366" t="inlineStr">
      <is>
        <t>FOTON P203 MT 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60" sId="1" xfDxf="1" dxf="1">
    <nc r="E367" t="inlineStr">
      <is>
        <t>FOTON P203 MT 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61" sId="1" xfDxf="1" dxf="1">
    <nc r="E368" t="inlineStr">
      <is>
        <t>FOTON P203 MT 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62" sId="1" xfDxf="1" dxf="1">
    <nc r="E369" t="inlineStr">
      <is>
        <t>FOTON P203 MT 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63" sId="1" xfDxf="1" dxf="1">
    <nc r="E370" t="inlineStr">
      <is>
        <t>FOTON P203 MT 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64" sId="1" xfDxf="1" dxf="1">
    <nc r="E371" t="inlineStr">
      <is>
        <t>FOTON P203 MT 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65" sId="1" xfDxf="1" dxf="1">
    <nc r="E372" t="inlineStr">
      <is>
        <t>GAC_233887_Carbon_A20_ESPHevx_BL03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66" sId="1" xfDxf="1" dxf="1">
    <nc r="E373" t="inlineStr">
      <is>
        <t>GAC_233887_Carbon_A20_ESPHevx_BL03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67" sId="1" xfDxf="1" dxf="1">
    <nc r="E374" t="inlineStr">
      <is>
        <t>SGMW_Common_Defects_STRSGMW_C201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68" sId="1" xfDxf="1" dxf="1">
    <nc r="E375" t="inlineStr">
      <is>
        <t>SGMW_Common_Defects_STRSGMW_C201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69" sId="1" xfDxf="1" dxf="1">
    <nc r="E376" t="inlineStr">
      <is>
        <t>SGMW_Common_Defects_STRSGMW_C201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70" sId="1" xfDxf="1" dxf="1">
    <nc r="E377" t="inlineStr">
      <is>
        <t>SGMW_Common_Defects_STRSGMW_C201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71" sId="1" xfDxf="1" dxf="1">
    <nc r="E378" t="inlineStr">
      <is>
        <t>MC_237832_GAC_A55CB_Carbon_ESP_BL02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72" sId="1" xfDxf="1" dxf="1">
    <nc r="E379" t="inlineStr">
      <is>
        <t>MC_237832_GAC_A55CB_Carbon_ESP_BL02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73" sId="1" xfDxf="1" dxf="1">
    <nc r="E380" t="inlineStr">
      <is>
        <t>MC_239507_SGMW_CN210S_PHEV_ESP9.3CPi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74" sId="1" xfDxf="1" dxf="1">
    <nc r="E381" t="inlineStr">
      <is>
        <t>BYD_Carbon_Mainstream_BL02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75" sId="1" xfDxf="1" dxf="1">
    <nc r="E382" t="inlineStr">
      <is>
        <t>BYD_Carbon_Mainstream_BL02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76" sId="1" xfDxf="1" dxf="1">
    <nc r="E383" t="inlineStr">
      <is>
        <t>BYD_Carbon_Mainstream_BL02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77" sId="1" xfDxf="1" dxf="1">
    <nc r="E384" t="inlineStr">
      <is>
        <t>BYD_Carbon_Mainstream_BL02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78" sId="1" xfDxf="1" dxf="1">
    <nc r="E385" t="inlineStr">
      <is>
        <t>BYD_Carbon_Mainstream_BL02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79" sId="1" xfDxf="1" dxf="1">
    <nc r="E386" t="inlineStr">
      <is>
        <t>BYD_Carbon_Mainstream_BL02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80" sId="1" xfDxf="1" dxf="1">
    <nc r="E387" t="inlineStr">
      <is>
        <t>BYD_Carbon_Mainstream_BL02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81" sId="1" xfDxf="1" dxf="1">
    <nc r="E388" t="inlineStr">
      <is>
        <t>BYD_Carbon_Mainstream_BL02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82" sId="1" xfDxf="1" dxf="1">
    <nc r="E389" t="inlineStr">
      <is>
        <t>BYD_Carbon_Mainstream_BL02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83" sId="1" xfDxf="1" dxf="1">
    <nc r="E390" t="inlineStr">
      <is>
        <t>BYD_Carbon_Mainstream_BL02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84" sId="1" xfDxf="1" dxf="1">
    <nc r="E391" t="inlineStr">
      <is>
        <t>GAC_233887_Carbon_A20_ESPHevx_BL03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85" sId="1" xfDxf="1" dxf="1">
    <nc r="E392" t="inlineStr">
      <is>
        <t>206370_BYD_ESP9.3_New_Hybrid_MS15.1_BSS18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86" sId="1" xfDxf="1" dxf="1">
    <nc r="E393" t="inlineStr">
      <is>
        <t>206370_BYD_ESP9.3_New_Hybrid_MS15.1_BSS18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87" sId="1" xfDxf="1" dxf="1">
    <nc r="E394" t="inlineStr">
      <is>
        <t>225378_FAW_D357_High_BL50_STRFAW_C201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88" sId="1" xfDxf="1" dxf="1">
    <nc r="E395" t="inlineStr">
      <is>
        <t>225378_FAW_D357_High_BL50_STRFAW_C201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89" sId="1" xfDxf="1" dxf="1">
    <nc r="E396" t="inlineStr">
      <is>
        <t>225378_FAW_D357_High_BL50_STRFAW_C201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90" sId="1" xfDxf="1" dxf="1">
    <nc r="E397" t="inlineStr">
      <is>
        <t>225378_FAW_D357_High_BL50_STRFAW_C201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91" sId="1" xfDxf="1" dxf="1">
    <nc r="E398" t="inlineStr">
      <is>
        <t>225378_FAW_D357_High_BL50_STRFAW_C201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92" sId="1" xfDxf="1" dxf="1">
    <nc r="E399" t="inlineStr">
      <is>
        <t>MC_239507_SGMW_CN210S_PHEV_ESP9.3CPi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93" sId="1" xfDxf="1" dxf="1">
    <nc r="E400" t="inlineStr">
      <is>
        <t>225378_FAW_D357_High_BL50_STRFAW_C201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94" sId="1" xfDxf="1" dxf="1">
    <nc r="E401" t="inlineStr">
      <is>
        <t>225378_FAW_D357_High_BL50_STRFAW_C201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95" sId="1" xfDxf="1" dxf="1">
    <nc r="E402" t="inlineStr">
      <is>
        <t>225378_FAW_D357_High_BL50_STRFAW_C201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96" sId="1" xfDxf="1" dxf="1">
    <nc r="E403" t="inlineStr">
      <is>
        <t>225378_FAW_D357_High_BL50_STRFAW_C201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97" sId="1" xfDxf="1" dxf="1">
    <nc r="E404" t="inlineStr">
      <is>
        <t>225378_FAW_D357_High_BL50_STRFAW_C201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498" sId="1">
    <nc r="C364">
      <v>20200307</v>
    </nc>
  </rcc>
  <rcc rId="8499" sId="1">
    <nc r="C365">
      <v>20200307</v>
    </nc>
  </rcc>
  <rcc rId="8500" sId="1">
    <nc r="C366">
      <v>20200307</v>
    </nc>
  </rcc>
  <rcc rId="8501" sId="1">
    <nc r="C367">
      <v>20200307</v>
    </nc>
  </rcc>
  <rcc rId="8502" sId="1">
    <nc r="C368">
      <v>20200307</v>
    </nc>
  </rcc>
  <rcc rId="8503" sId="1">
    <nc r="C369">
      <v>20200307</v>
    </nc>
  </rcc>
  <rcc rId="8504" sId="1">
    <nc r="C370">
      <v>20200307</v>
    </nc>
  </rcc>
  <rcc rId="8505" sId="1">
    <nc r="C371">
      <v>20200307</v>
    </nc>
  </rcc>
  <rcc rId="8506" sId="1">
    <nc r="C372">
      <v>20200307</v>
    </nc>
  </rcc>
  <rcc rId="8507" sId="1">
    <nc r="C373">
      <v>20200307</v>
    </nc>
  </rcc>
  <rcc rId="8508" sId="1">
    <nc r="C374">
      <v>20200307</v>
    </nc>
  </rcc>
  <rcc rId="8509" sId="1">
    <nc r="C375">
      <v>20200307</v>
    </nc>
  </rcc>
  <rcc rId="8510" sId="1">
    <nc r="C376">
      <v>20200307</v>
    </nc>
  </rcc>
  <rcc rId="8511" sId="1">
    <nc r="C377">
      <v>20200307</v>
    </nc>
  </rcc>
  <rcc rId="8512" sId="1">
    <nc r="C378">
      <v>20200307</v>
    </nc>
  </rcc>
  <rcc rId="8513" sId="1">
    <nc r="C379">
      <v>20200307</v>
    </nc>
  </rcc>
  <rcc rId="8514" sId="1">
    <nc r="C380">
      <v>20200307</v>
    </nc>
  </rcc>
  <rcc rId="8515" sId="1">
    <nc r="C381">
      <v>20200307</v>
    </nc>
  </rcc>
  <rcc rId="8516" sId="1">
    <nc r="C382">
      <v>20200307</v>
    </nc>
  </rcc>
  <rcc rId="8517" sId="1">
    <nc r="C383">
      <v>20200307</v>
    </nc>
  </rcc>
  <rcc rId="8518" sId="1">
    <nc r="C384">
      <v>20200307</v>
    </nc>
  </rcc>
  <rcc rId="8519" sId="1">
    <nc r="C385">
      <v>20200307</v>
    </nc>
  </rcc>
  <rcc rId="8520" sId="1">
    <nc r="C386">
      <v>20200307</v>
    </nc>
  </rcc>
  <rcc rId="8521" sId="1">
    <nc r="C387">
      <v>20200307</v>
    </nc>
  </rcc>
  <rcc rId="8522" sId="1">
    <nc r="C388">
      <v>20200307</v>
    </nc>
  </rcc>
  <rcc rId="8523" sId="1">
    <nc r="C389">
      <v>20200307</v>
    </nc>
  </rcc>
  <rcc rId="8524" sId="1">
    <nc r="C390">
      <v>20200307</v>
    </nc>
  </rcc>
  <rcc rId="8525" sId="1">
    <nc r="C391">
      <v>20200307</v>
    </nc>
  </rcc>
  <rcc rId="8526" sId="1">
    <nc r="C392">
      <v>20200307</v>
    </nc>
  </rcc>
  <rcc rId="8527" sId="1">
    <nc r="C393">
      <v>20200307</v>
    </nc>
  </rcc>
  <rcc rId="8528" sId="1">
    <nc r="C394">
      <v>20200307</v>
    </nc>
  </rcc>
  <rcc rId="8529" sId="1">
    <nc r="C395">
      <v>20200307</v>
    </nc>
  </rcc>
  <rcc rId="8530" sId="1">
    <nc r="C396">
      <v>20200307</v>
    </nc>
  </rcc>
  <rcc rId="8531" sId="1">
    <nc r="C397">
      <v>20200307</v>
    </nc>
  </rcc>
  <rcc rId="8532" sId="1">
    <nc r="C398">
      <v>20200307</v>
    </nc>
  </rcc>
  <rcc rId="8533" sId="1">
    <nc r="C399">
      <v>20200307</v>
    </nc>
  </rcc>
  <rcc rId="8534" sId="1">
    <nc r="C400">
      <v>20200307</v>
    </nc>
  </rcc>
  <rcc rId="8535" sId="1">
    <nc r="C401">
      <v>20200307</v>
    </nc>
  </rcc>
  <rcc rId="8536" sId="1">
    <nc r="C402">
      <v>20200307</v>
    </nc>
  </rcc>
  <rcc rId="8537" sId="1">
    <nc r="C403">
      <v>20200307</v>
    </nc>
  </rcc>
  <rcc rId="8538" sId="1">
    <nc r="C404">
      <v>20200307</v>
    </nc>
  </rcc>
  <rcc rId="8539" sId="1">
    <nc r="B364">
      <f>B363+1</f>
    </nc>
  </rcc>
  <rcc rId="8540" sId="1">
    <nc r="B365">
      <f>B364+1</f>
    </nc>
  </rcc>
  <rcc rId="8541" sId="1">
    <nc r="B366">
      <f>B365+1</f>
    </nc>
  </rcc>
  <rcc rId="8542" sId="1">
    <nc r="B367">
      <f>B366+1</f>
    </nc>
  </rcc>
  <rcc rId="8543" sId="1">
    <nc r="B368">
      <f>B367+1</f>
    </nc>
  </rcc>
  <rcc rId="8544" sId="1">
    <nc r="B369">
      <f>B368+1</f>
    </nc>
  </rcc>
  <rcc rId="8545" sId="1">
    <nc r="B370">
      <f>B369+1</f>
    </nc>
  </rcc>
  <rcc rId="8546" sId="1">
    <nc r="B371">
      <f>B370+1</f>
    </nc>
  </rcc>
  <rcc rId="8547" sId="1">
    <nc r="B372">
      <f>B371+1</f>
    </nc>
  </rcc>
  <rcc rId="8548" sId="1">
    <nc r="B373">
      <f>B372+1</f>
    </nc>
  </rcc>
  <rcc rId="8549" sId="1">
    <nc r="B374">
      <f>B373+1</f>
    </nc>
  </rcc>
  <rcc rId="8550" sId="1">
    <nc r="B375">
      <f>B374+1</f>
    </nc>
  </rcc>
  <rcc rId="8551" sId="1">
    <nc r="B376">
      <f>B375+1</f>
    </nc>
  </rcc>
  <rcc rId="8552" sId="1">
    <nc r="B377">
      <f>B376+1</f>
    </nc>
  </rcc>
  <rcc rId="8553" sId="1">
    <nc r="B378">
      <f>B377+1</f>
    </nc>
  </rcc>
  <rcc rId="8554" sId="1">
    <nc r="B379">
      <f>B378+1</f>
    </nc>
  </rcc>
  <rcc rId="8555" sId="1">
    <nc r="B380">
      <f>B379+1</f>
    </nc>
  </rcc>
  <rcc rId="8556" sId="1">
    <nc r="B381">
      <f>B380+1</f>
    </nc>
  </rcc>
  <rcc rId="8557" sId="1">
    <nc r="B382">
      <f>B381+1</f>
    </nc>
  </rcc>
  <rcc rId="8558" sId="1">
    <nc r="B383">
      <f>B382+1</f>
    </nc>
  </rcc>
  <rcc rId="8559" sId="1">
    <nc r="B384">
      <f>B383+1</f>
    </nc>
  </rcc>
  <rcc rId="8560" sId="1">
    <nc r="B385">
      <f>B384+1</f>
    </nc>
  </rcc>
  <rcc rId="8561" sId="1">
    <nc r="B386">
      <f>B385+1</f>
    </nc>
  </rcc>
  <rcc rId="8562" sId="1">
    <nc r="B387">
      <f>B386+1</f>
    </nc>
  </rcc>
  <rcc rId="8563" sId="1">
    <nc r="B388">
      <f>B387+1</f>
    </nc>
  </rcc>
  <rcc rId="8564" sId="1">
    <nc r="B389">
      <f>B388+1</f>
    </nc>
  </rcc>
  <rcc rId="8565" sId="1">
    <nc r="B390">
      <f>B389+1</f>
    </nc>
  </rcc>
  <rcc rId="8566" sId="1">
    <nc r="B391">
      <f>B390+1</f>
    </nc>
  </rcc>
  <rcc rId="8567" sId="1">
    <nc r="B392">
      <f>B391+1</f>
    </nc>
  </rcc>
  <rcc rId="8568" sId="1">
    <nc r="B393">
      <f>B392+1</f>
    </nc>
  </rcc>
  <rcc rId="8569" sId="1">
    <nc r="B394">
      <f>B393+1</f>
    </nc>
  </rcc>
  <rcc rId="8570" sId="1">
    <nc r="B395">
      <f>B394+1</f>
    </nc>
  </rcc>
  <rcc rId="8571" sId="1">
    <nc r="B396">
      <f>B395+1</f>
    </nc>
  </rcc>
  <rcc rId="8572" sId="1">
    <nc r="B397">
      <f>B396+1</f>
    </nc>
  </rcc>
  <rcc rId="8573" sId="1">
    <nc r="B398">
      <f>B397+1</f>
    </nc>
  </rcc>
  <rcc rId="8574" sId="1">
    <nc r="B399">
      <f>B398+1</f>
    </nc>
  </rcc>
  <rcc rId="8575" sId="1">
    <nc r="B400">
      <f>B399+1</f>
    </nc>
  </rcc>
  <rcc rId="8576" sId="1">
    <nc r="B401">
      <f>B400+1</f>
    </nc>
  </rcc>
  <rcc rId="8577" sId="1">
    <nc r="B402">
      <f>B401+1</f>
    </nc>
  </rcc>
  <rcc rId="8578" sId="1">
    <nc r="B403">
      <f>B402+1</f>
    </nc>
  </rcc>
  <rcc rId="8579" sId="1">
    <nc r="B404">
      <f>B403+1</f>
    </nc>
  </rcc>
  <rfmt sheetId="1" sqref="B364:B404">
    <dxf>
      <fill>
        <patternFill patternType="solid">
          <bgColor theme="2" tint="-0.499984740745262"/>
        </patternFill>
      </fill>
    </dxf>
  </rfmt>
</revisions>
</file>

<file path=xl/revisions/revisionLog7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580" sId="1" xfDxf="1" dxf="1">
    <nc r="F364" t="inlineStr">
      <is>
        <t>rba\Bldr_FOTON\config\ApplicationLayer\rba_BldrCmp\src\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81" sId="1" xfDxf="1" dxf="1" quotePrefix="1">
    <nc r="F365" t="inlineStr">
      <is>
        <t>rba\Bldr_FOTON\config\Infrastruct\rba_AS_HWProt\src\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82" sId="1" xfDxf="1" dxf="1" quotePrefix="1">
    <nc r="F366" t="inlineStr">
      <is>
        <t>rba\Bldr_FOTON\config\ApplicationLayer\rba_BldrCmp\src\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83" sId="1" xfDxf="1" dxf="1" quotePrefix="1">
    <nc r="F367" t="inlineStr">
      <is>
        <t>rba\Bldr_FOTON\config\ApplicationLayer\rba_BldrCmp\src\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84" sId="1" xfDxf="1" dxf="1" quotePrefix="1">
    <nc r="F368" t="inlineStr">
      <is>
        <t>rba\Bldr_FOTON\config\Infrastruct\rba_AS_HWProt\src\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85" sId="1" xfDxf="1" dxf="1" quotePrefix="1">
    <nc r="F369" t="inlineStr">
      <is>
        <t>rba\Bldr_FOTON\bmgr\src\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86" sId="1" xfDxf="1" dxf="1" quotePrefix="1">
    <nc r="F370" t="inlineStr">
      <is>
        <t>rba\Bldr_FOTON\bldr\src\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87" sId="1" xfDxf="1" dxf="1" quotePrefix="1">
    <nc r="F371" t="inlineStr">
      <is>
        <t>rba\Bldr_FOTON\bldr\src\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88" sId="1" xfDxf="1" dxf="1" quotePrefix="1">
    <nc r="F372" t="inlineStr">
      <is>
        <t>rb\as\gaig\core\app\dsm\RBVAR\BB99308A20FPA\src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89" sId="1" xfDxf="1" dxf="1" quotePrefix="1">
    <nc r="F373" t="inlineStr">
      <is>
        <t>rb\as\gaig\core\app\dsm\RBVAR\BB99308A20FPA\src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90" sId="1" xfDxf="1" dxf="1" quotePrefix="1">
    <nc r="F374" t="inlineStr">
      <is>
        <t>rb\as\sgmw\CN210S\app\dsm\RBVAR\src\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91" sId="1" xfDxf="1" dxf="1" quotePrefix="1">
    <nc r="F375" t="inlineStr">
      <is>
        <t>rb\as\sgmw\CN210S\app\dsm\RBVAR\src\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92" sId="1" xfDxf="1" dxf="1" quotePrefix="1">
    <nc r="F376" t="inlineStr">
      <is>
        <t>rb\as\sgmw\CN210S\app\dsm\RBHMI\src\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93" sId="1" xfDxf="1" dxf="1" quotePrefix="1">
    <nc r="F377" t="inlineStr">
      <is>
        <t>rb\as\sgmw\CN210S\app\dsm\RBVoltageHandler\src\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94" sId="1" xfDxf="1" dxf="1" quotePrefix="1">
    <nc r="F378" t="inlineStr">
      <is>
        <t>rb\as\gaig\ESPLean\dsmpr\src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95" sId="1" xfDxf="1" dxf="1" quotePrefix="1">
    <nc r="F379" t="inlineStr">
      <is>
        <t>rb\as\gaig\ESPLean\dsmpr\src\RBEMM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F3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8596" sId="1" xfDxf="1" dxf="1" quotePrefix="1">
    <nc r="F381" t="inlineStr">
      <is>
        <t>\MainstreamF30\rb\as\byd\Bydcarbon\app\asw\apbmi\host\PDM\APBHostData_Project_C\SRC\ApbHostData_Project.c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97" sId="1" xfDxf="1" dxf="1" quotePrefix="1">
    <nc r="F382" t="inlineStr">
      <is>
        <t>\MainstreamF30\rb\as\byd\Bydcarbon\app\dsm\RBWarningIndicator\src\Dem_PrjSpecificIndiHandling.c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98" sId="1" xfDxf="1" dxf="1" quotePrefix="1">
    <nc r="F383" t="inlineStr">
      <is>
        <t>\MainstreamF30\rb\as\byd\Bydcarbon\app\dsm\RBDsmSim\RB_SimDsmCfg\PRJ_Specific\src\DSMSim_PRJ_Specific.c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599" sId="1" xfDxf="1" dxf="1" quotePrefix="1">
    <nc r="F384" t="inlineStr">
      <is>
        <t>\MainstreamF30\rb\as\byd\Bydcarbon\app\net\RbNetPrj\RBNet_Can\src\NET_AliveCounterLib_CNMS.c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00" sId="1" xfDxf="1" dxf="1" quotePrefix="1">
    <nc r="F385" t="inlineStr">
      <is>
        <t>\MainstreamF30\rb\as\byd\Bydcarbon\app\net\RbNetPrj\RBNet_Can\src\NET_CheckSumLib_CNMS.c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01" sId="1" xfDxf="1" dxf="1" quotePrefix="1">
    <nc r="F386" t="inlineStr">
      <is>
        <t>\MainstreamF30\rb\as\byd\Bydcarbon\app\net\RbNetPrj\RBNet_Can\src\NET_ChecksumLib_CNMS_Crc1850.c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02" sId="1" xfDxf="1" dxf="1" quotePrefix="1">
    <nc r="F387" t="inlineStr">
      <is>
        <t>\MainstreamF30\rb\as\byd\Bydcarbon\app\obd\ObdCvnCalId\src\Obd_CalId.c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03" sId="1" xfDxf="1" dxf="1" quotePrefix="1">
    <nc r="F388" t="inlineStr">
      <is>
        <t>\MainstreamF30\rb\as\byd\Bydcarbon\dsmpr\src\Cubas\ESM\EcuM\src\EcuM_stub.c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04" sId="1" xfDxf="1" dxf="1" quotePrefix="1">
    <nc r="F389" t="inlineStr">
      <is>
        <t>\MainstreamF30\rb\as\byd\core\app\dcom_\RBAPLOBD\src\RBAPLOBD_Data.c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05" sId="1" xfDxf="1" dxf="1" quotePrefix="1">
    <nc r="F390" t="inlineStr">
      <is>
        <t>\MainstreamF30\rb\as\byd\core\app\dcom_\RBAPLOBD\src\RBAPLOBD_Global.c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F3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8606" sId="1" xfDxf="1" dxf="1" quotePrefix="1">
    <nc r="F392" t="inlineStr">
      <is>
        <t>\MainstreamF30\rb\as\BYD\core\app\dcom\RBAPLCust\src\RBAPLCUST_BYD_RDBI_NVMData.c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07" sId="1" xfDxf="1" dxf="1" quotePrefix="1">
    <nc r="F393" t="inlineStr">
      <is>
        <t>\MainstreamF30\rb\as\BYD\Mainstream151\dcompr\src\RBFSWBootInterface_BYD.c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08" sId="1" xfDxf="1" dxf="1" quotePrefix="1">
    <nc r="F394" t="inlineStr">
      <is>
        <t>\rb\as\fawMP\fawcore\app\dcom\RBAPLCust\src\common\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09" sId="1" xfDxf="1" dxf="1" quotePrefix="1">
    <nc r="F395" t="inlineStr">
      <is>
        <t>\rb\as\fawMP\fawcore\app\dcom\RBAPLCust\src\common\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10" sId="1" xfDxf="1" dxf="1" quotePrefix="1">
    <nc r="F396" t="inlineStr">
      <is>
        <t>\rb\as\fawMP\fawcore\app\dcom\RBAPLCust\src\common\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11" sId="1" xfDxf="1" dxf="1" quotePrefix="1">
    <nc r="F397" t="inlineStr">
      <is>
        <t>\rb\as\fawMP\fawcore\app\dcom\RBAPLCust\src\ESP\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12" sId="1" xfDxf="1" dxf="1" quotePrefix="1">
    <nc r="F398" t="inlineStr">
      <is>
        <t>\rb\as\fawMP\fawcore\app\dcom\RBAPLCust\src\ESP\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13" sId="1" xfDxf="1" dxf="1" quotePrefix="1">
    <nc r="F399" t="inlineStr">
      <is>
        <t>rb\as\sgmw\CN210S\app\net\RBScl\RBScl_SGMW\src\NET_SCL_Rx_SGMW.c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14" sId="1" xfDxf="1" dxf="1" quotePrefix="1">
    <nc r="F400" t="inlineStr">
      <is>
        <t>rb\as\cnms\app\net\scl\src\Callout_Functions\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15" sId="1" xfDxf="1" dxf="1" quotePrefix="1">
    <nc r="F401" t="inlineStr">
      <is>
        <t>rb\as\cnms\app\net\scl\src\Steering\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16" sId="1" xfDxf="1" dxf="1" quotePrefix="1">
    <nc r="F402" t="inlineStr">
      <is>
        <t>rb\as\cnms\app\net\scl\src\Steering\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17" sId="1" xfDxf="1" dxf="1" quotePrefix="1">
    <nc r="F403" t="inlineStr">
      <is>
        <t>rb\as\fawMP\fawcore\app\net\RbNetGlobal\src\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18" sId="1" xfDxf="1" dxf="1" quotePrefix="1">
    <nc r="F404" t="inlineStr">
      <is>
        <t>rb\as\fawMP\fawcore\app\net\RbNetPrj\RBNet_Can\src\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19" sId="1" quotePrefix="1">
    <nc r="F391" t="inlineStr">
      <is>
        <t>-</t>
      </is>
    </nc>
  </rcc>
  <rcc rId="8620" sId="1" quotePrefix="1">
    <nc r="F380" t="inlineStr">
      <is>
        <t>-</t>
      </is>
    </nc>
  </rcc>
  <rcc rId="8621" sId="1" xfDxf="1" dxf="1">
    <nc r="G364">
      <v>1500263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22" sId="1" xfDxf="1" dxf="1">
    <nc r="G365">
      <v>1500263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23" sId="1" xfDxf="1" dxf="1">
    <nc r="G366">
      <v>1511887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24" sId="1" xfDxf="1" dxf="1">
    <nc r="G367">
      <v>1511887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25" sId="1" xfDxf="1" dxf="1">
    <nc r="G368">
      <v>1511887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26" sId="1" xfDxf="1" dxf="1">
    <nc r="G369">
      <v>1511887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27" sId="1" xfDxf="1" dxf="1">
    <nc r="G370">
      <v>1511887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28" sId="1" xfDxf="1" dxf="1">
    <nc r="G371">
      <v>1511887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29" sId="1" xfDxf="1" dxf="1">
    <nc r="G372">
      <v>1550329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30" sId="1" xfDxf="1" dxf="1">
    <nc r="G373">
      <v>1550329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31" sId="1" xfDxf="1" dxf="1">
    <nc r="G374">
      <v>1550411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32" sId="1" xfDxf="1" dxf="1">
    <nc r="G375">
      <v>1550411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33" sId="1" xfDxf="1" dxf="1">
    <nc r="G376">
      <v>1550411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34" sId="1" xfDxf="1" dxf="1">
    <nc r="G377">
      <v>1550411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35" sId="1" xfDxf="1" dxf="1">
    <nc r="G378">
      <v>1521618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36" sId="1" xfDxf="1" dxf="1">
    <nc r="G379">
      <v>1521618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37" sId="1" xfDxf="1" dxf="1">
    <nc r="G380">
      <v>1551037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38" sId="1" xfDxf="1" dxf="1">
    <nc r="G381">
      <v>1536787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39" sId="1" xfDxf="1" dxf="1">
    <nc r="G382">
      <v>1536787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40" sId="1" xfDxf="1" dxf="1">
    <nc r="G383">
      <v>1536787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41" sId="1" xfDxf="1" dxf="1">
    <nc r="G384">
      <v>1536787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42" sId="1" xfDxf="1" dxf="1">
    <nc r="G385">
      <v>1536787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43" sId="1" xfDxf="1" dxf="1">
    <nc r="G386">
      <v>1536787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44" sId="1" xfDxf="1" dxf="1">
    <nc r="G387">
      <v>1536787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45" sId="1" xfDxf="1" dxf="1">
    <nc r="G388">
      <v>1536787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46" sId="1" xfDxf="1" dxf="1">
    <nc r="G389">
      <v>1536787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47" sId="1" xfDxf="1" dxf="1">
    <nc r="G390">
      <v>1536787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48" sId="1" xfDxf="1" dxf="1">
    <nc r="G391">
      <v>1553405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49" sId="1" xfDxf="1" dxf="1">
    <nc r="G392">
      <v>1554102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50" sId="1" xfDxf="1" dxf="1">
    <nc r="G393">
      <v>1554102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51" sId="1" xfDxf="1" dxf="1">
    <nc r="G394">
      <v>1554393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52" sId="1" xfDxf="1" dxf="1">
    <nc r="G395">
      <v>1554393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53" sId="1" xfDxf="1" dxf="1">
    <nc r="G396">
      <v>1554393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54" sId="1" xfDxf="1" dxf="1">
    <nc r="G397">
      <v>1554393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55" sId="1" xfDxf="1" dxf="1">
    <nc r="G398">
      <v>1554393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56" sId="1" xfDxf="1" dxf="1">
    <nc r="G399">
      <v>1554344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57" sId="1" xfDxf="1" dxf="1">
    <nc r="G400">
      <v>1555092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58" sId="1" xfDxf="1" dxf="1">
    <nc r="G401">
      <v>1555092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59" sId="1" xfDxf="1" dxf="1">
    <nc r="G402">
      <v>1555092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60" sId="1" xfDxf="1" dxf="1">
    <nc r="G403">
      <v>1555092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61" sId="1" xfDxf="1" dxf="1">
    <nc r="G404">
      <v>1555092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662" sId="1" quotePrefix="1">
    <nc r="H364" t="inlineStr">
      <is>
        <t>-</t>
      </is>
    </nc>
  </rcc>
  <rcc rId="8663" sId="1" quotePrefix="1">
    <nc r="H365" t="inlineStr">
      <is>
        <t>-</t>
      </is>
    </nc>
  </rcc>
  <rcc rId="8664" sId="1" quotePrefix="1">
    <nc r="H366" t="inlineStr">
      <is>
        <t>-</t>
      </is>
    </nc>
  </rcc>
  <rcc rId="8665" sId="1" quotePrefix="1">
    <nc r="H367" t="inlineStr">
      <is>
        <t>-</t>
      </is>
    </nc>
  </rcc>
  <rcc rId="8666" sId="1" quotePrefix="1">
    <nc r="H368" t="inlineStr">
      <is>
        <t>-</t>
      </is>
    </nc>
  </rcc>
  <rcc rId="8667" sId="1" quotePrefix="1">
    <nc r="H369" t="inlineStr">
      <is>
        <t>-</t>
      </is>
    </nc>
  </rcc>
  <rcc rId="8668" sId="1" quotePrefix="1">
    <nc r="H370" t="inlineStr">
      <is>
        <t>-</t>
      </is>
    </nc>
  </rcc>
  <rcc rId="8669" sId="1" quotePrefix="1">
    <nc r="H371" t="inlineStr">
      <is>
        <t>-</t>
      </is>
    </nc>
  </rcc>
  <rcc rId="8670" sId="1" quotePrefix="1">
    <nc r="H372" t="inlineStr">
      <is>
        <t>-</t>
      </is>
    </nc>
  </rcc>
  <rcc rId="8671" sId="1" quotePrefix="1">
    <nc r="H373" t="inlineStr">
      <is>
        <t>-</t>
      </is>
    </nc>
  </rcc>
  <rcc rId="8672" sId="1" quotePrefix="1">
    <nc r="H374" t="inlineStr">
      <is>
        <t>-</t>
      </is>
    </nc>
  </rcc>
  <rcc rId="8673" sId="1" quotePrefix="1">
    <nc r="H375" t="inlineStr">
      <is>
        <t>-</t>
      </is>
    </nc>
  </rcc>
  <rcc rId="8674" sId="1" quotePrefix="1">
    <nc r="H376" t="inlineStr">
      <is>
        <t>-</t>
      </is>
    </nc>
  </rcc>
  <rcc rId="8675" sId="1" quotePrefix="1">
    <nc r="H377" t="inlineStr">
      <is>
        <t>-</t>
      </is>
    </nc>
  </rcc>
  <rcc rId="8676" sId="1" quotePrefix="1">
    <nc r="H378" t="inlineStr">
      <is>
        <t>-</t>
      </is>
    </nc>
  </rcc>
  <rcc rId="8677" sId="1" quotePrefix="1">
    <nc r="H379" t="inlineStr">
      <is>
        <t>-</t>
      </is>
    </nc>
  </rcc>
  <rcc rId="8678" sId="1" quotePrefix="1">
    <nc r="H380" t="inlineStr">
      <is>
        <t>-</t>
      </is>
    </nc>
  </rcc>
  <rcc rId="8679" sId="1" quotePrefix="1">
    <nc r="H381" t="inlineStr">
      <is>
        <t>-</t>
      </is>
    </nc>
  </rcc>
  <rcc rId="8680" sId="1" quotePrefix="1">
    <nc r="H382" t="inlineStr">
      <is>
        <t>-</t>
      </is>
    </nc>
  </rcc>
  <rcc rId="8681" sId="1" quotePrefix="1">
    <nc r="H383" t="inlineStr">
      <is>
        <t>-</t>
      </is>
    </nc>
  </rcc>
  <rcc rId="8682" sId="1" quotePrefix="1">
    <nc r="H384" t="inlineStr">
      <is>
        <t>-</t>
      </is>
    </nc>
  </rcc>
  <rcc rId="8683" sId="1" quotePrefix="1">
    <nc r="H385" t="inlineStr">
      <is>
        <t>-</t>
      </is>
    </nc>
  </rcc>
  <rcc rId="8684" sId="1" quotePrefix="1">
    <nc r="H386" t="inlineStr">
      <is>
        <t>-</t>
      </is>
    </nc>
  </rcc>
  <rcc rId="8685" sId="1" quotePrefix="1">
    <nc r="H387" t="inlineStr">
      <is>
        <t>-</t>
      </is>
    </nc>
  </rcc>
  <rcc rId="8686" sId="1" quotePrefix="1">
    <nc r="H388" t="inlineStr">
      <is>
        <t>-</t>
      </is>
    </nc>
  </rcc>
  <rcc rId="8687" sId="1" quotePrefix="1">
    <nc r="H389" t="inlineStr">
      <is>
        <t>-</t>
      </is>
    </nc>
  </rcc>
  <rcc rId="8688" sId="1" quotePrefix="1">
    <nc r="H390" t="inlineStr">
      <is>
        <t>-</t>
      </is>
    </nc>
  </rcc>
  <rcc rId="8689" sId="1" quotePrefix="1">
    <nc r="H391" t="inlineStr">
      <is>
        <t>-</t>
      </is>
    </nc>
  </rcc>
  <rcc rId="8690" sId="1" quotePrefix="1">
    <nc r="H392" t="inlineStr">
      <is>
        <t>-</t>
      </is>
    </nc>
  </rcc>
  <rcc rId="8691" sId="1" quotePrefix="1">
    <nc r="H393" t="inlineStr">
      <is>
        <t>-</t>
      </is>
    </nc>
  </rcc>
  <rcc rId="8692" sId="1" quotePrefix="1">
    <nc r="H394" t="inlineStr">
      <is>
        <t>-</t>
      </is>
    </nc>
  </rcc>
  <rcc rId="8693" sId="1" quotePrefix="1">
    <nc r="H395" t="inlineStr">
      <is>
        <t>-</t>
      </is>
    </nc>
  </rcc>
  <rcc rId="8694" sId="1" quotePrefix="1">
    <nc r="H396" t="inlineStr">
      <is>
        <t>-</t>
      </is>
    </nc>
  </rcc>
  <rcc rId="8695" sId="1" quotePrefix="1">
    <nc r="H397" t="inlineStr">
      <is>
        <t>-</t>
      </is>
    </nc>
  </rcc>
  <rcc rId="8696" sId="1" quotePrefix="1">
    <nc r="H398" t="inlineStr">
      <is>
        <t>-</t>
      </is>
    </nc>
  </rcc>
  <rcc rId="8697" sId="1" quotePrefix="1">
    <nc r="H399" t="inlineStr">
      <is>
        <t>-</t>
      </is>
    </nc>
  </rcc>
  <rcc rId="8698" sId="1" quotePrefix="1">
    <nc r="H400" t="inlineStr">
      <is>
        <t>-</t>
      </is>
    </nc>
  </rcc>
  <rcc rId="8699" sId="1" quotePrefix="1">
    <nc r="H401" t="inlineStr">
      <is>
        <t>-</t>
      </is>
    </nc>
  </rcc>
  <rcc rId="8700" sId="1" quotePrefix="1">
    <nc r="H402" t="inlineStr">
      <is>
        <t>-</t>
      </is>
    </nc>
  </rcc>
  <rcc rId="8701" sId="1" quotePrefix="1">
    <nc r="H403" t="inlineStr">
      <is>
        <t>-</t>
      </is>
    </nc>
  </rcc>
  <rcc rId="8702" sId="1" quotePrefix="1">
    <nc r="H404" t="inlineStr">
      <is>
        <t>-</t>
      </is>
    </nc>
  </rcc>
  <rcc rId="8703" sId="1" quotePrefix="1">
    <nc r="H405" t="inlineStr">
      <is>
        <t>-</t>
      </is>
    </nc>
  </rcc>
  <rcc rId="8704" sId="1" quotePrefix="1">
    <nc r="H406" t="inlineStr">
      <is>
        <t>-</t>
      </is>
    </nc>
  </rcc>
  <rcc rId="8705" sId="1" quotePrefix="1">
    <nc r="H407" t="inlineStr">
      <is>
        <t>-</t>
      </is>
    </nc>
  </rcc>
</revisions>
</file>

<file path=xl/revisions/revisionLog7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706" sId="1" xfDxf="1" dxf="1">
    <nc r="I364" t="inlineStr">
      <is>
        <t>rba_BldrCmp_Cfg_FlashIf.c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07" sId="1" xfDxf="1" dxf="1">
    <nc r="I365" t="inlineStr">
      <is>
        <t>rba_AS_HWProt.c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08" sId="1" xfDxf="1" dxf="1">
    <nc r="I366" t="inlineStr">
      <is>
        <t>rba_BldrCmp_Cfg_FlashIf.c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09" sId="1" xfDxf="1" dxf="1">
    <nc r="I367" t="inlineStr">
      <is>
        <t>rba_BldrCmp_Cfg_Functions.c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10" sId="1" xfDxf="1" dxf="1">
    <nc r="I368" t="inlineStr">
      <is>
        <t>rba_AS_HWProt.c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11" sId="1" xfDxf="1" dxf="1">
    <nc r="I369" t="inlineStr">
      <is>
        <t>rba_Bmgr_main.c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12" sId="1" xfDxf="1" dxf="1">
    <nc r="I370" t="inlineStr">
      <is>
        <t>rba_Bldr_main.c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13" sId="1" xfDxf="1" dxf="1">
    <nc r="I371" t="inlineStr">
      <is>
        <t>rba_Bldr_BackDoor.c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14" sId="1" xfDxf="1" dxf="1">
    <nc r="I372" t="inlineStr">
      <is>
        <t>RBVAR_OutputDriver_PROJECT.c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15" sId="1" xfDxf="1" dxf="1">
    <nc r="I373" t="inlineStr">
      <is>
        <t>RBVAR_VarCode_PROJECT.c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16" sId="1" xfDxf="1" dxf="1">
    <nc r="I374" t="inlineStr">
      <is>
        <t>RBVAR_OutputDriver_PROJECT.c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17" sId="1" xfDxf="1" dxf="1">
    <nc r="I375" t="inlineStr">
      <is>
        <t>RBVAR_SystemStateManagement_PROJECT.c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18" sId="1" xfDxf="1" dxf="1">
    <nc r="I376" t="inlineStr">
      <is>
        <t>RBHMI_ConfigOutputDriver_PRJ.c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19" sId="1" xfDxf="1" dxf="1">
    <nc r="I377" t="inlineStr">
      <is>
        <t>RBVoltageHandler_ParameterConfiguration_PRJ.c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20" sId="1" xfDxf="1" dxf="1">
    <nc r="I378" t="inlineStr">
      <is>
        <t>RBPduHandler_Callouts.c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21" sId="1" xfDxf="1" dxf="1">
    <nc r="I379" t="inlineStr">
      <is>
        <t>CCM_Callbacks_Project.c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22" sId="1" xfDxf="1" dxf="1">
    <nc r="I380" t="inlineStr">
      <is>
        <t>LDM_AxleSplit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23" sId="1" xfDxf="1" dxf="1">
    <nc r="I381" t="inlineStr">
      <is>
        <t>ApbHostData_Project.c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24" sId="1" xfDxf="1" dxf="1">
    <nc r="I382" t="inlineStr">
      <is>
        <t>Dem_PrjSpecificIndiHandling.c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25" sId="1" xfDxf="1" dxf="1">
    <nc r="I383" t="inlineStr">
      <is>
        <t>DSMSim_PRJ_Specific.c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26" sId="1" xfDxf="1" dxf="1">
    <nc r="I384" t="inlineStr">
      <is>
        <t>NET_AliveCounterLib_CNMS.c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27" sId="1" xfDxf="1" dxf="1">
    <nc r="I385" t="inlineStr">
      <is>
        <t>NET_CheckSumLib_CNMS.c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28" sId="1" xfDxf="1" dxf="1">
    <nc r="I386" t="inlineStr">
      <is>
        <t>NET_ChecksumLib_CNMS_Crc1850.c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29" sId="1" xfDxf="1" dxf="1">
    <nc r="I387" t="inlineStr">
      <is>
        <t>Obd_CalId.c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30" sId="1" xfDxf="1" dxf="1">
    <nc r="I388" t="inlineStr">
      <is>
        <t>EcuM_stub.c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31" sId="1" xfDxf="1" dxf="1">
    <nc r="I389" t="inlineStr">
      <is>
        <t>RBAPLOBD_Data.c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32" sId="1" xfDxf="1" dxf="1">
    <nc r="I390" t="inlineStr">
      <is>
        <t>RBAPLOBD_Global.c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33" sId="1" xfDxf="1" dxf="1">
    <nc r="I391" t="inlineStr">
      <is>
        <t>EPBExternalAvailableDiagMode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34" sId="1" xfDxf="1" dxf="1">
    <nc r="I392" t="inlineStr">
      <is>
        <t>RBAPLCUST_BYD_RDBI_NVMData.c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35" sId="1" xfDxf="1" dxf="1">
    <nc r="I393" t="inlineStr">
      <is>
        <t>RBFSWBootInterface_BYD.c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36" sId="1" xfDxf="1" dxf="1">
    <nc r="I394" t="inlineStr">
      <is>
        <t>RBAPLCUST_CNMSCORE_CallbackFun.c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37" sId="1" xfDxf="1" dxf="1">
    <nc r="I395" t="inlineStr">
      <is>
        <t>RBAPLCUST_DiagnosticSessionControl.c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38" sId="1" xfDxf="1" dxf="1">
    <nc r="I396" t="inlineStr">
      <is>
        <t>RBAPLCUST_RDBI_InputData.c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39" sId="1" xfDxf="1" dxf="1">
    <nc r="I397" t="inlineStr">
      <is>
        <t>RBAPLCUST_RoutineControl_ConditionCheck.c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40" sId="1" xfDxf="1" dxf="1">
    <nc r="I398" t="inlineStr">
      <is>
        <t>RBAPLCUST_WDBI_TPMS.c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41" sId="1" xfDxf="1" dxf="1">
    <nc r="I399" t="inlineStr">
      <is>
        <t>NET_SCL_Rx_SGMW.c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42" sId="1" xfDxf="1" dxf="1">
    <nc r="I400" t="inlineStr">
      <is>
        <t>RBA_NDS_HBB_Callout.c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43" sId="1" xfDxf="1" dxf="1">
    <nc r="I401" t="inlineStr">
      <is>
        <t>SAS_Functions.c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44" sId="1" xfDxf="1" dxf="1">
    <nc r="I402" t="inlineStr">
      <is>
        <t>SAS_LWS_Standard.c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45" sId="1" xfDxf="1" dxf="1">
    <nc r="I403" t="inlineStr">
      <is>
        <t>rba_NET_Global_variable.c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46" sId="1" xfDxf="1" dxf="1">
    <nc r="I404" t="inlineStr">
      <is>
        <t>ComScl_CalcCRC8.c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47" sId="1" quotePrefix="1">
    <nc r="J364" t="inlineStr">
      <is>
        <t>-</t>
      </is>
    </nc>
  </rcc>
  <rcc rId="8748" sId="1" quotePrefix="1">
    <nc r="J365" t="inlineStr">
      <is>
        <t>-</t>
      </is>
    </nc>
  </rcc>
  <rcc rId="8749" sId="1" quotePrefix="1">
    <nc r="J366" t="inlineStr">
      <is>
        <t>-</t>
      </is>
    </nc>
  </rcc>
  <rcc rId="8750" sId="1" quotePrefix="1">
    <nc r="J367" t="inlineStr">
      <is>
        <t>-</t>
      </is>
    </nc>
  </rcc>
  <rcc rId="8751" sId="1" quotePrefix="1">
    <nc r="J368" t="inlineStr">
      <is>
        <t>-</t>
      </is>
    </nc>
  </rcc>
  <rcc rId="8752" sId="1" quotePrefix="1">
    <nc r="J369" t="inlineStr">
      <is>
        <t>-</t>
      </is>
    </nc>
  </rcc>
  <rcc rId="8753" sId="1" quotePrefix="1">
    <nc r="J370" t="inlineStr">
      <is>
        <t>-</t>
      </is>
    </nc>
  </rcc>
  <rcc rId="8754" sId="1" quotePrefix="1">
    <nc r="J371" t="inlineStr">
      <is>
        <t>-</t>
      </is>
    </nc>
  </rcc>
  <rcc rId="8755" sId="1" quotePrefix="1">
    <nc r="J372" t="inlineStr">
      <is>
        <t>-</t>
      </is>
    </nc>
  </rcc>
  <rcc rId="8756" sId="1" quotePrefix="1">
    <nc r="J373" t="inlineStr">
      <is>
        <t>-</t>
      </is>
    </nc>
  </rcc>
  <rcc rId="8757" sId="1" quotePrefix="1">
    <nc r="J374" t="inlineStr">
      <is>
        <t>-</t>
      </is>
    </nc>
  </rcc>
  <rcc rId="8758" sId="1" quotePrefix="1">
    <nc r="J375" t="inlineStr">
      <is>
        <t>-</t>
      </is>
    </nc>
  </rcc>
  <rcc rId="8759" sId="1" quotePrefix="1">
    <nc r="J376" t="inlineStr">
      <is>
        <t>-</t>
      </is>
    </nc>
  </rcc>
  <rcc rId="8760" sId="1" quotePrefix="1">
    <nc r="J377" t="inlineStr">
      <is>
        <t>-</t>
      </is>
    </nc>
  </rcc>
  <rcc rId="8761" sId="1" quotePrefix="1">
    <nc r="J378" t="inlineStr">
      <is>
        <t>-</t>
      </is>
    </nc>
  </rcc>
  <rcc rId="8762" sId="1" quotePrefix="1">
    <nc r="J379" t="inlineStr">
      <is>
        <t>-</t>
      </is>
    </nc>
  </rcc>
  <rcc rId="8763" sId="1" quotePrefix="1">
    <nc r="J380" t="inlineStr">
      <is>
        <t>-</t>
      </is>
    </nc>
  </rcc>
  <rcc rId="8764" sId="1" quotePrefix="1">
    <nc r="J381" t="inlineStr">
      <is>
        <t>-</t>
      </is>
    </nc>
  </rcc>
  <rcc rId="8765" sId="1" quotePrefix="1">
    <nc r="J382" t="inlineStr">
      <is>
        <t>-</t>
      </is>
    </nc>
  </rcc>
  <rcc rId="8766" sId="1" quotePrefix="1">
    <nc r="J383" t="inlineStr">
      <is>
        <t>-</t>
      </is>
    </nc>
  </rcc>
  <rcc rId="8767" sId="1" quotePrefix="1">
    <nc r="J384" t="inlineStr">
      <is>
        <t>-</t>
      </is>
    </nc>
  </rcc>
  <rcc rId="8768" sId="1" quotePrefix="1">
    <nc r="J385" t="inlineStr">
      <is>
        <t>-</t>
      </is>
    </nc>
  </rcc>
  <rcc rId="8769" sId="1" quotePrefix="1">
    <nc r="J386" t="inlineStr">
      <is>
        <t>-</t>
      </is>
    </nc>
  </rcc>
  <rcc rId="8770" sId="1" quotePrefix="1">
    <nc r="J387" t="inlineStr">
      <is>
        <t>-</t>
      </is>
    </nc>
  </rcc>
  <rcc rId="8771" sId="1" quotePrefix="1">
    <nc r="J388" t="inlineStr">
      <is>
        <t>-</t>
      </is>
    </nc>
  </rcc>
  <rcc rId="8772" sId="1" quotePrefix="1">
    <nc r="J389" t="inlineStr">
      <is>
        <t>-</t>
      </is>
    </nc>
  </rcc>
  <rcc rId="8773" sId="1" quotePrefix="1">
    <nc r="J390" t="inlineStr">
      <is>
        <t>-</t>
      </is>
    </nc>
  </rcc>
  <rcc rId="8774" sId="1" quotePrefix="1">
    <nc r="J391" t="inlineStr">
      <is>
        <t>-</t>
      </is>
    </nc>
  </rcc>
  <rcc rId="8775" sId="1" quotePrefix="1">
    <nc r="J392" t="inlineStr">
      <is>
        <t>-</t>
      </is>
    </nc>
  </rcc>
  <rcc rId="8776" sId="1" quotePrefix="1">
    <nc r="J393" t="inlineStr">
      <is>
        <t>-</t>
      </is>
    </nc>
  </rcc>
  <rcc rId="8777" sId="1" quotePrefix="1">
    <nc r="J394" t="inlineStr">
      <is>
        <t>-</t>
      </is>
    </nc>
  </rcc>
  <rcc rId="8778" sId="1" quotePrefix="1">
    <nc r="J395" t="inlineStr">
      <is>
        <t>-</t>
      </is>
    </nc>
  </rcc>
  <rcc rId="8779" sId="1" quotePrefix="1">
    <nc r="J396" t="inlineStr">
      <is>
        <t>-</t>
      </is>
    </nc>
  </rcc>
  <rcc rId="8780" sId="1" quotePrefix="1">
    <nc r="J397" t="inlineStr">
      <is>
        <t>-</t>
      </is>
    </nc>
  </rcc>
  <rcc rId="8781" sId="1" quotePrefix="1">
    <nc r="J398" t="inlineStr">
      <is>
        <t>-</t>
      </is>
    </nc>
  </rcc>
  <rcc rId="8782" sId="1" quotePrefix="1">
    <nc r="J399" t="inlineStr">
      <is>
        <t>-</t>
      </is>
    </nc>
  </rcc>
  <rcc rId="8783" sId="1" quotePrefix="1">
    <nc r="J400" t="inlineStr">
      <is>
        <t>-</t>
      </is>
    </nc>
  </rcc>
  <rcc rId="8784" sId="1" quotePrefix="1">
    <nc r="J401" t="inlineStr">
      <is>
        <t>-</t>
      </is>
    </nc>
  </rcc>
  <rcc rId="8785" sId="1" quotePrefix="1">
    <nc r="J402" t="inlineStr">
      <is>
        <t>-</t>
      </is>
    </nc>
  </rcc>
  <rcc rId="8786" sId="1" quotePrefix="1">
    <nc r="J403" t="inlineStr">
      <is>
        <t>-</t>
      </is>
    </nc>
  </rcc>
  <rcc rId="8787" sId="1" quotePrefix="1">
    <nc r="J404" t="inlineStr">
      <is>
        <t>-</t>
      </is>
    </nc>
  </rcc>
  <rcc rId="8788" sId="1" quotePrefix="1">
    <nc r="J405" t="inlineStr">
      <is>
        <t>-</t>
      </is>
    </nc>
  </rcc>
  <rcc rId="8789" sId="1" quotePrefix="1">
    <nc r="J406" t="inlineStr">
      <is>
        <t>-</t>
      </is>
    </nc>
  </rcc>
  <rcc rId="8790" sId="1" quotePrefix="1">
    <nc r="J407" t="inlineStr">
      <is>
        <t>-</t>
      </is>
    </nc>
  </rcc>
</revisions>
</file>

<file path=xl/revisions/revisionLog7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364" start="0" length="0">
    <dxf>
      <alignment horizontal="general" vertical="bottom" readingOrder="0"/>
      <border outline="0">
        <left/>
        <right/>
        <top/>
        <bottom/>
      </border>
    </dxf>
  </rfmt>
  <rfmt sheetId="1" sqref="O365" start="0" length="0">
    <dxf>
      <alignment horizontal="general" vertical="bottom" readingOrder="0"/>
      <border outline="0">
        <left/>
        <right/>
        <top/>
        <bottom/>
      </border>
    </dxf>
  </rfmt>
  <rfmt sheetId="1" sqref="O366" start="0" length="0">
    <dxf>
      <alignment horizontal="general" vertical="bottom" readingOrder="0"/>
      <border outline="0">
        <left/>
        <right/>
        <top/>
        <bottom/>
      </border>
    </dxf>
  </rfmt>
  <rfmt sheetId="1" sqref="O367" start="0" length="0">
    <dxf>
      <alignment horizontal="general" vertical="bottom" readingOrder="0"/>
      <border outline="0">
        <left/>
        <right/>
        <top/>
        <bottom/>
      </border>
    </dxf>
  </rfmt>
  <rfmt sheetId="1" sqref="O368" start="0" length="0">
    <dxf>
      <alignment horizontal="general" vertical="bottom" readingOrder="0"/>
      <border outline="0">
        <left/>
        <right/>
        <top/>
        <bottom/>
      </border>
    </dxf>
  </rfmt>
  <rfmt sheetId="1" sqref="O369" start="0" length="0">
    <dxf>
      <alignment horizontal="general" vertical="bottom" readingOrder="0"/>
      <border outline="0">
        <left/>
        <right/>
        <top/>
        <bottom/>
      </border>
    </dxf>
  </rfmt>
  <rfmt sheetId="1" sqref="O370" start="0" length="0">
    <dxf>
      <alignment horizontal="general" vertical="bottom" readingOrder="0"/>
      <border outline="0">
        <left/>
        <right/>
        <top/>
        <bottom/>
      </border>
    </dxf>
  </rfmt>
  <rfmt sheetId="1" sqref="O371" start="0" length="0">
    <dxf>
      <alignment horizontal="general" vertical="bottom" readingOrder="0"/>
      <border outline="0">
        <left/>
        <right/>
        <top/>
        <bottom/>
      </border>
    </dxf>
  </rfmt>
  <rfmt sheetId="1" sqref="O372" start="0" length="0">
    <dxf>
      <alignment horizontal="general" vertical="bottom" readingOrder="0"/>
      <border outline="0">
        <left/>
        <right/>
        <top/>
        <bottom/>
      </border>
    </dxf>
  </rfmt>
  <rfmt sheetId="1" sqref="O373" start="0" length="0">
    <dxf>
      <alignment horizontal="general" vertical="bottom" readingOrder="0"/>
      <border outline="0">
        <left/>
        <right/>
        <top/>
        <bottom/>
      </border>
    </dxf>
  </rfmt>
  <rfmt sheetId="1" sqref="O374" start="0" length="0">
    <dxf>
      <alignment horizontal="general" vertical="bottom" readingOrder="0"/>
      <border outline="0">
        <left/>
        <right/>
        <top/>
        <bottom/>
      </border>
    </dxf>
  </rfmt>
  <rfmt sheetId="1" sqref="O375" start="0" length="0">
    <dxf>
      <alignment horizontal="general" vertical="bottom" readingOrder="0"/>
      <border outline="0">
        <left/>
        <right/>
        <top/>
        <bottom/>
      </border>
    </dxf>
  </rfmt>
  <rfmt sheetId="1" sqref="O376" start="0" length="0">
    <dxf>
      <alignment horizontal="general" vertical="bottom" readingOrder="0"/>
      <border outline="0">
        <left/>
        <right/>
        <top/>
        <bottom/>
      </border>
    </dxf>
  </rfmt>
  <rfmt sheetId="1" sqref="O377" start="0" length="0">
    <dxf>
      <alignment horizontal="general" vertical="bottom" readingOrder="0"/>
      <border outline="0">
        <left/>
        <right/>
        <top/>
        <bottom/>
      </border>
    </dxf>
  </rfmt>
  <rfmt sheetId="1" sqref="O378" start="0" length="0">
    <dxf>
      <alignment horizontal="general" vertical="bottom" readingOrder="0"/>
      <border outline="0">
        <left/>
        <right/>
        <top/>
        <bottom/>
      </border>
    </dxf>
  </rfmt>
  <rfmt sheetId="1" sqref="O379" start="0" length="0">
    <dxf>
      <alignment horizontal="general" vertical="bottom" readingOrder="0"/>
      <border outline="0">
        <left/>
        <right/>
        <top/>
        <bottom/>
      </border>
    </dxf>
  </rfmt>
  <rfmt sheetId="1" sqref="O380" start="0" length="0">
    <dxf>
      <alignment horizontal="general" vertical="bottom" readingOrder="0"/>
      <border outline="0">
        <left/>
        <right/>
        <top/>
        <bottom/>
      </border>
    </dxf>
  </rfmt>
  <rfmt sheetId="1" sqref="O381" start="0" length="0">
    <dxf>
      <alignment horizontal="general" vertical="bottom" readingOrder="0"/>
      <border outline="0">
        <left/>
        <right/>
        <top/>
        <bottom/>
      </border>
    </dxf>
  </rfmt>
  <rfmt sheetId="1" sqref="O382" start="0" length="0">
    <dxf>
      <alignment horizontal="general" vertical="bottom" readingOrder="0"/>
      <border outline="0">
        <left/>
        <right/>
        <top/>
        <bottom/>
      </border>
    </dxf>
  </rfmt>
  <rfmt sheetId="1" sqref="O383" start="0" length="0">
    <dxf>
      <alignment horizontal="general" vertical="bottom" readingOrder="0"/>
      <border outline="0">
        <left/>
        <right/>
        <top/>
        <bottom/>
      </border>
    </dxf>
  </rfmt>
  <rfmt sheetId="1" sqref="O384" start="0" length="0">
    <dxf>
      <alignment horizontal="general" vertical="bottom" readingOrder="0"/>
      <border outline="0">
        <left/>
        <right/>
        <top/>
        <bottom/>
      </border>
    </dxf>
  </rfmt>
  <rfmt sheetId="1" sqref="O385" start="0" length="0">
    <dxf>
      <alignment horizontal="general" vertical="bottom" readingOrder="0"/>
      <border outline="0">
        <left/>
        <right/>
        <top/>
        <bottom/>
      </border>
    </dxf>
  </rfmt>
  <rfmt sheetId="1" sqref="O386" start="0" length="0">
    <dxf>
      <alignment horizontal="general" vertical="bottom" readingOrder="0"/>
      <border outline="0">
        <left/>
        <right/>
        <top/>
        <bottom/>
      </border>
    </dxf>
  </rfmt>
  <rfmt sheetId="1" sqref="O387" start="0" length="0">
    <dxf>
      <alignment horizontal="general" vertical="bottom" readingOrder="0"/>
      <border outline="0">
        <left/>
        <right/>
        <top/>
        <bottom/>
      </border>
    </dxf>
  </rfmt>
  <rfmt sheetId="1" sqref="O388" start="0" length="0">
    <dxf>
      <alignment horizontal="general" vertical="bottom" readingOrder="0"/>
      <border outline="0">
        <left/>
        <right/>
        <top/>
        <bottom/>
      </border>
    </dxf>
  </rfmt>
  <rfmt sheetId="1" sqref="O389" start="0" length="0">
    <dxf>
      <alignment horizontal="general" vertical="bottom" readingOrder="0"/>
      <border outline="0">
        <left/>
        <right/>
        <top/>
        <bottom/>
      </border>
    </dxf>
  </rfmt>
  <rfmt sheetId="1" sqref="O390" start="0" length="0">
    <dxf>
      <alignment horizontal="general" vertical="bottom" readingOrder="0"/>
      <border outline="0">
        <left/>
        <right/>
        <top/>
        <bottom/>
      </border>
    </dxf>
  </rfmt>
  <rfmt sheetId="1" sqref="O391" start="0" length="0">
    <dxf>
      <alignment horizontal="general" vertical="bottom" readingOrder="0"/>
      <border outline="0">
        <left/>
        <right/>
        <top/>
        <bottom/>
      </border>
    </dxf>
  </rfmt>
  <rfmt sheetId="1" sqref="O392" start="0" length="0">
    <dxf>
      <alignment horizontal="general" vertical="bottom" readingOrder="0"/>
      <border outline="0">
        <left/>
        <right/>
        <top/>
        <bottom/>
      </border>
    </dxf>
  </rfmt>
  <rfmt sheetId="1" sqref="O393" start="0" length="0">
    <dxf>
      <alignment horizontal="general" vertical="bottom" readingOrder="0"/>
      <border outline="0">
        <left/>
        <right/>
        <top/>
        <bottom/>
      </border>
    </dxf>
  </rfmt>
  <rfmt sheetId="1" sqref="O394" start="0" length="0">
    <dxf>
      <alignment horizontal="general" vertical="bottom" readingOrder="0"/>
      <border outline="0">
        <left/>
        <right/>
        <top/>
        <bottom/>
      </border>
    </dxf>
  </rfmt>
  <rfmt sheetId="1" sqref="O395" start="0" length="0">
    <dxf>
      <alignment horizontal="general" vertical="bottom" readingOrder="0"/>
      <border outline="0">
        <left/>
        <right/>
        <top/>
        <bottom/>
      </border>
    </dxf>
  </rfmt>
  <rfmt sheetId="1" sqref="O396" start="0" length="0">
    <dxf>
      <alignment horizontal="general" vertical="bottom" readingOrder="0"/>
      <border outline="0">
        <left/>
        <right/>
        <top/>
        <bottom/>
      </border>
    </dxf>
  </rfmt>
  <rfmt sheetId="1" sqref="O397" start="0" length="0">
    <dxf>
      <alignment horizontal="general" vertical="bottom" readingOrder="0"/>
      <border outline="0">
        <left/>
        <right/>
        <top/>
        <bottom/>
      </border>
    </dxf>
  </rfmt>
  <rfmt sheetId="1" sqref="O398" start="0" length="0">
    <dxf>
      <alignment horizontal="general" vertical="bottom" readingOrder="0"/>
      <border outline="0">
        <left/>
        <right/>
        <top/>
        <bottom/>
      </border>
    </dxf>
  </rfmt>
  <rfmt sheetId="1" sqref="O399" start="0" length="0">
    <dxf>
      <alignment horizontal="general" vertical="bottom" readingOrder="0"/>
      <border outline="0">
        <left/>
        <right/>
        <top/>
        <bottom/>
      </border>
    </dxf>
  </rfmt>
  <rfmt sheetId="1" sqref="O400" start="0" length="0">
    <dxf>
      <alignment horizontal="general" vertical="bottom" readingOrder="0"/>
      <border outline="0">
        <left/>
        <right/>
        <top/>
        <bottom/>
      </border>
    </dxf>
  </rfmt>
  <rfmt sheetId="1" sqref="O401" start="0" length="0">
    <dxf>
      <alignment horizontal="general" vertical="bottom" readingOrder="0"/>
      <border outline="0">
        <left/>
        <right/>
        <top/>
        <bottom/>
      </border>
    </dxf>
  </rfmt>
  <rfmt sheetId="1" sqref="O402" start="0" length="0">
    <dxf>
      <alignment horizontal="general" vertical="bottom" readingOrder="0"/>
      <border outline="0">
        <left/>
        <right/>
        <top/>
        <bottom/>
      </border>
    </dxf>
  </rfmt>
  <rfmt sheetId="1" sqref="O403" start="0" length="0">
    <dxf>
      <alignment horizontal="general" vertical="bottom" readingOrder="0"/>
      <border outline="0">
        <left/>
        <right/>
        <top/>
        <bottom/>
      </border>
    </dxf>
  </rfmt>
  <rfmt sheetId="1" sqref="O404" start="0" length="0">
    <dxf>
      <alignment horizontal="general" vertical="bottom" readingOrder="0"/>
      <border outline="0">
        <left/>
        <right/>
        <top/>
        <bottom/>
      </border>
    </dxf>
  </rfmt>
  <rfmt sheetId="1" xfDxf="1" sqref="O364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65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66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67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68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69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70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71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72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73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74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75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76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77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78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79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80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81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82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83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84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85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86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87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88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89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90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91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92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93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94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95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96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97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98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399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400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401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402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403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O404" start="0" length="0">
    <dxf>
      <font>
        <sz val="10"/>
        <name val="Arial"/>
        <scheme val="none"/>
      </font>
      <fill>
        <patternFill patternType="solid">
          <bgColor rgb="FFFFFFFF"/>
        </patternFill>
      </fill>
      <alignment vertical="center" readingOrder="0"/>
      <border outline="0">
        <right style="medium">
          <color indexed="64"/>
        </right>
        <bottom style="medium">
          <color indexed="64"/>
        </bottom>
      </border>
    </dxf>
  </rfmt>
  <rcc rId="8791" sId="1" odxf="1" dxf="1" quotePrefix="1">
    <nc r="O364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92" sId="1" odxf="1" dxf="1" quotePrefix="1">
    <nc r="O365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93" sId="1" odxf="1" dxf="1" quotePrefix="1">
    <nc r="O366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94" sId="1" odxf="1" dxf="1" quotePrefix="1">
    <nc r="O367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95" sId="1" odxf="1" dxf="1" quotePrefix="1">
    <nc r="O368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96" sId="1" odxf="1" dxf="1" quotePrefix="1">
    <nc r="O369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97" sId="1" odxf="1" dxf="1" quotePrefix="1">
    <nc r="O370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98" sId="1" odxf="1" dxf="1" quotePrefix="1">
    <nc r="O371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99" sId="1" odxf="1" dxf="1" quotePrefix="1">
    <nc r="O372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00" sId="1" odxf="1" dxf="1" quotePrefix="1">
    <nc r="O373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01" sId="1" odxf="1" dxf="1" quotePrefix="1">
    <nc r="O374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02" sId="1" odxf="1" dxf="1" quotePrefix="1">
    <nc r="O375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03" sId="1" odxf="1" dxf="1" quotePrefix="1">
    <nc r="O376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04" sId="1" odxf="1" dxf="1" quotePrefix="1">
    <nc r="O377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05" sId="1" odxf="1" dxf="1" quotePrefix="1">
    <nc r="O378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sqref="O379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O381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O382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O383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O384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O385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O386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O387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O388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O389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O390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O392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O393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8806" sId="1" odxf="1" dxf="1" quotePrefix="1">
    <nc r="O394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07" sId="1" odxf="1" dxf="1" quotePrefix="1">
    <nc r="O395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08" sId="1" odxf="1" dxf="1" quotePrefix="1">
    <nc r="O396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09" sId="1" odxf="1" dxf="1" quotePrefix="1">
    <nc r="O397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10" sId="1" odxf="1" dxf="1" quotePrefix="1">
    <nc r="O398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11" sId="1" odxf="1" dxf="1" quotePrefix="1">
    <nc r="O399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12" sId="1" odxf="1" dxf="1" quotePrefix="1">
    <nc r="O400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13" sId="1" odxf="1" dxf="1" quotePrefix="1">
    <nc r="O401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14" sId="1" odxf="1" dxf="1" quotePrefix="1">
    <nc r="O402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15" sId="1" odxf="1" dxf="1" quotePrefix="1">
    <nc r="O403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16" sId="1" odxf="1" dxf="1" quotePrefix="1">
    <nc r="O404" t="inlineStr">
      <is>
        <t>-</t>
      </is>
    </nc>
    <n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17" sId="1" quotePrefix="1">
    <nc r="O405" t="inlineStr">
      <is>
        <t>-</t>
      </is>
    </nc>
  </rcc>
  <rcc rId="8818" sId="1" quotePrefix="1">
    <nc r="O406" t="inlineStr">
      <is>
        <t>-</t>
      </is>
    </nc>
  </rcc>
  <rcc rId="8819" sId="1" quotePrefix="1">
    <nc r="O407" t="inlineStr">
      <is>
        <t>-</t>
      </is>
    </nc>
  </rcc>
  <rcc rId="8820" sId="1" quotePrefix="1">
    <nc r="O379" t="inlineStr">
      <is>
        <t>-</t>
      </is>
    </nc>
  </rcc>
  <rfmt sheetId="1" sqref="O380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8821" sId="1" quotePrefix="1">
    <nc r="O381" t="inlineStr">
      <is>
        <t>-</t>
      </is>
    </nc>
  </rcc>
  <rcc rId="8822" sId="1" quotePrefix="1">
    <nc r="O382" t="inlineStr">
      <is>
        <t>-</t>
      </is>
    </nc>
  </rcc>
  <rcc rId="8823" sId="1" quotePrefix="1">
    <nc r="O383" t="inlineStr">
      <is>
        <t>-</t>
      </is>
    </nc>
  </rcc>
  <rcc rId="8824" sId="1" quotePrefix="1">
    <nc r="O384" t="inlineStr">
      <is>
        <t>-</t>
      </is>
    </nc>
  </rcc>
  <rcc rId="8825" sId="1" quotePrefix="1">
    <nc r="O385" t="inlineStr">
      <is>
        <t>-</t>
      </is>
    </nc>
  </rcc>
  <rcc rId="8826" sId="1" quotePrefix="1">
    <nc r="O386" t="inlineStr">
      <is>
        <t>-</t>
      </is>
    </nc>
  </rcc>
  <rcc rId="8827" sId="1" quotePrefix="1">
    <nc r="O387" t="inlineStr">
      <is>
        <t>-</t>
      </is>
    </nc>
  </rcc>
  <rcc rId="8828" sId="1" quotePrefix="1">
    <nc r="O388" t="inlineStr">
      <is>
        <t>-</t>
      </is>
    </nc>
  </rcc>
  <rcc rId="8829" sId="1" quotePrefix="1">
    <nc r="O389" t="inlineStr">
      <is>
        <t>-</t>
      </is>
    </nc>
  </rcc>
  <rcc rId="8830" sId="1" quotePrefix="1">
    <nc r="O390" t="inlineStr">
      <is>
        <t>-</t>
      </is>
    </nc>
  </rcc>
  <rfmt sheetId="1" sqref="O391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8831" sId="1" quotePrefix="1">
    <nc r="O392" t="inlineStr">
      <is>
        <t>-</t>
      </is>
    </nc>
  </rcc>
  <rcc rId="8832" sId="1" quotePrefix="1">
    <nc r="O393" t="inlineStr">
      <is>
        <t>-</t>
      </is>
    </nc>
  </rcc>
  <rcc rId="8833" sId="1" quotePrefix="1">
    <nc r="O380" t="inlineStr">
      <is>
        <t>1.2.147.0.147308.1</t>
      </is>
    </nc>
  </rcc>
  <rcc rId="8834" sId="1">
    <nc r="O391">
      <v>1.3</v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837" sId="1" numFmtId="19">
    <nc r="AD364">
      <v>44018</v>
    </nc>
  </rcc>
  <rcc rId="8838" sId="1" numFmtId="19">
    <nc r="AD404">
      <v>44018</v>
    </nc>
  </rcc>
  <rcc rId="8839" sId="1" numFmtId="19">
    <nc r="AD365">
      <v>44018</v>
    </nc>
  </rcc>
  <rcc rId="8840" sId="1" numFmtId="19">
    <nc r="AD366">
      <v>44018</v>
    </nc>
  </rcc>
  <rcc rId="8841" sId="1" numFmtId="19">
    <nc r="AD367">
      <v>44018</v>
    </nc>
  </rcc>
  <rcc rId="8842" sId="1" numFmtId="19">
    <nc r="AD368">
      <v>44018</v>
    </nc>
  </rcc>
  <rcc rId="8843" sId="1" numFmtId="19">
    <nc r="AD369">
      <v>44018</v>
    </nc>
  </rcc>
  <rcc rId="8844" sId="1" numFmtId="19">
    <nc r="AD370">
      <v>44018</v>
    </nc>
  </rcc>
  <rcc rId="8845" sId="1" numFmtId="19">
    <nc r="AD371">
      <v>44018</v>
    </nc>
  </rcc>
  <rcc rId="8846" sId="1" numFmtId="19">
    <nc r="AD372">
      <v>44018</v>
    </nc>
  </rcc>
  <rcc rId="8847" sId="1" numFmtId="19">
    <nc r="AD373">
      <v>44018</v>
    </nc>
  </rcc>
  <rcc rId="8848" sId="1" numFmtId="19">
    <nc r="AD374">
      <v>44018</v>
    </nc>
  </rcc>
  <rcc rId="8849" sId="1" numFmtId="19">
    <nc r="AD375">
      <v>44018</v>
    </nc>
  </rcc>
  <rcc rId="8850" sId="1" numFmtId="19">
    <nc r="AD376">
      <v>44018</v>
    </nc>
  </rcc>
  <rcc rId="8851" sId="1" numFmtId="19">
    <nc r="AD377">
      <v>44018</v>
    </nc>
  </rcc>
  <rcc rId="8852" sId="1" numFmtId="19">
    <nc r="AD378">
      <v>44018</v>
    </nc>
  </rcc>
  <rcc rId="8853" sId="1" numFmtId="19">
    <nc r="AD379">
      <v>44018</v>
    </nc>
  </rcc>
  <rcc rId="8854" sId="1" numFmtId="19">
    <nc r="AD380">
      <v>44018</v>
    </nc>
  </rcc>
  <rcc rId="8855" sId="1" numFmtId="19">
    <nc r="AD381">
      <v>44018</v>
    </nc>
  </rcc>
  <rcc rId="8856" sId="1" numFmtId="19">
    <nc r="AD382">
      <v>44018</v>
    </nc>
  </rcc>
  <rcc rId="8857" sId="1" numFmtId="19">
    <nc r="AD383">
      <v>44018</v>
    </nc>
  </rcc>
  <rcc rId="8858" sId="1" numFmtId="19">
    <nc r="AD384">
      <v>44018</v>
    </nc>
  </rcc>
  <rcc rId="8859" sId="1" numFmtId="19">
    <nc r="AD385">
      <v>44018</v>
    </nc>
  </rcc>
  <rcc rId="8860" sId="1" numFmtId="19">
    <nc r="AD386">
      <v>44018</v>
    </nc>
  </rcc>
  <rcc rId="8861" sId="1" numFmtId="19">
    <nc r="AD387">
      <v>44018</v>
    </nc>
  </rcc>
  <rcc rId="8862" sId="1" numFmtId="19">
    <nc r="AD388">
      <v>44018</v>
    </nc>
  </rcc>
  <rcc rId="8863" sId="1" numFmtId="19">
    <nc r="AD389">
      <v>44018</v>
    </nc>
  </rcc>
  <rcc rId="8864" sId="1" numFmtId="19">
    <nc r="AD390">
      <v>44018</v>
    </nc>
  </rcc>
  <rcc rId="8865" sId="1" numFmtId="19">
    <nc r="AD391">
      <v>44018</v>
    </nc>
  </rcc>
  <rcc rId="8866" sId="1" numFmtId="19">
    <nc r="AD392">
      <v>44018</v>
    </nc>
  </rcc>
  <rcc rId="8867" sId="1" numFmtId="19">
    <nc r="AD393">
      <v>44018</v>
    </nc>
  </rcc>
  <rcc rId="8868" sId="1" numFmtId="19">
    <nc r="AD394">
      <v>44018</v>
    </nc>
  </rcc>
  <rcc rId="8869" sId="1" numFmtId="19">
    <nc r="AD395">
      <v>44018</v>
    </nc>
  </rcc>
  <rcc rId="8870" sId="1" numFmtId="19">
    <nc r="AD396">
      <v>44018</v>
    </nc>
  </rcc>
  <rcc rId="8871" sId="1" numFmtId="19">
    <nc r="AD397">
      <v>44018</v>
    </nc>
  </rcc>
  <rcc rId="8872" sId="1" numFmtId="19">
    <nc r="AD398">
      <v>44018</v>
    </nc>
  </rcc>
  <rcc rId="8873" sId="1" numFmtId="19">
    <nc r="AD399">
      <v>44018</v>
    </nc>
  </rcc>
  <rcc rId="8874" sId="1" numFmtId="19">
    <nc r="AD400">
      <v>44018</v>
    </nc>
  </rcc>
  <rcc rId="8875" sId="1" numFmtId="19">
    <nc r="AD401">
      <v>44018</v>
    </nc>
  </rcc>
  <rcc rId="8876" sId="1" numFmtId="19">
    <nc r="AD402">
      <v>44018</v>
    </nc>
  </rcc>
  <rcc rId="8877" sId="1" numFmtId="19">
    <nc r="AD403">
      <v>44018</v>
    </nc>
  </rcc>
</revisions>
</file>

<file path=xl/revisions/revisionLog7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878" sId="1" xfDxf="1" dxf="1">
    <nc r="V364">
      <v>101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79" sId="1" xfDxf="1" dxf="1">
    <nc r="V365">
      <v>66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80" sId="1" xfDxf="1" dxf="1">
    <nc r="V366">
      <v>101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81" sId="1" xfDxf="1" dxf="1">
    <nc r="V367">
      <v>154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82" sId="1" xfDxf="1" dxf="1">
    <nc r="V368">
      <v>66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83" sId="1" xfDxf="1" dxf="1">
    <nc r="V369">
      <v>77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84" sId="1" xfDxf="1" dxf="1">
    <nc r="V370">
      <v>58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85" sId="1" xfDxf="1" dxf="1">
    <nc r="V371">
      <v>78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86" sId="1" xfDxf="1" dxf="1">
    <nc r="V372">
      <v>257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87" sId="1" xfDxf="1" dxf="1">
    <nc r="V373">
      <v>997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88" sId="1" xfDxf="1" dxf="1">
    <nc r="V374">
      <v>65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89" sId="1" xfDxf="1" dxf="1">
    <nc r="V375">
      <v>35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90" sId="1" xfDxf="1" dxf="1">
    <nc r="V376">
      <v>280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91" sId="1" xfDxf="1" dxf="1">
    <nc r="V377">
      <v>235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92" sId="1" xfDxf="1" dxf="1">
    <nc r="V378">
      <v>227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93" sId="1" xfDxf="1" dxf="1">
    <nc r="V379">
      <v>42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94" sId="1" xfDxf="1" dxf="1">
    <nc r="V380">
      <v>60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95" sId="1" xfDxf="1" dxf="1">
    <nc r="V381">
      <v>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96" sId="1" xfDxf="1" dxf="1">
    <nc r="V382">
      <v>165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97" sId="1" xfDxf="1" dxf="1">
    <nc r="V383">
      <v>12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98" sId="1" xfDxf="1" dxf="1">
    <nc r="V384">
      <v>71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899" sId="1" xfDxf="1" dxf="1">
    <nc r="V385">
      <v>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00" sId="1" xfDxf="1" dxf="1">
    <nc r="V386">
      <v>64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01" sId="1" xfDxf="1" dxf="1">
    <nc r="V387">
      <v>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02" sId="1" xfDxf="1" dxf="1">
    <nc r="V388">
      <v>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03" sId="1" xfDxf="1" dxf="1">
    <nc r="V389">
      <v>199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04" sId="1" xfDxf="1" dxf="1">
    <nc r="V390">
      <v>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05" sId="1" xfDxf="1" dxf="1">
    <nc r="V391">
      <v>37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06" sId="1" xfDxf="1" dxf="1">
    <nc r="V392">
      <v>111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07" sId="1" xfDxf="1" dxf="1">
    <nc r="V393">
      <v>57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08" sId="1" xfDxf="1" dxf="1">
    <nc r="V394">
      <v>35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09" sId="1" xfDxf="1" dxf="1">
    <nc r="V395">
      <v>259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10" sId="1" xfDxf="1" dxf="1">
    <nc r="V396">
      <v>54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11" sId="1" xfDxf="1" dxf="1">
    <nc r="V397">
      <v>61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12" sId="1" xfDxf="1" dxf="1">
    <nc r="V398">
      <v>60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13" sId="1" xfDxf="1" dxf="1">
    <nc r="V399">
      <v>641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14" sId="1" xfDxf="1" dxf="1">
    <nc r="V400">
      <v>50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15" sId="1" xfDxf="1" dxf="1">
    <nc r="V401">
      <v>148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16" sId="1" xfDxf="1" dxf="1">
    <nc r="V402">
      <v>178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17" sId="1" xfDxf="1" dxf="1">
    <nc r="V403">
      <v>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18" sId="1" xfDxf="1" dxf="1">
    <nc r="V404">
      <v>51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919" sId="1">
    <nc r="W364">
      <f>V364</f>
    </nc>
  </rcc>
  <rcc rId="8920" sId="1">
    <nc r="W365">
      <f>V365</f>
    </nc>
  </rcc>
  <rcc rId="8921" sId="1">
    <nc r="W366">
      <f>V366</f>
    </nc>
  </rcc>
  <rcc rId="8922" sId="1">
    <nc r="W367">
      <f>V367</f>
    </nc>
  </rcc>
  <rcc rId="8923" sId="1">
    <nc r="W368">
      <f>V368</f>
    </nc>
  </rcc>
  <rcc rId="8924" sId="1">
    <nc r="W369">
      <f>V369</f>
    </nc>
  </rcc>
  <rcc rId="8925" sId="1">
    <nc r="W370">
      <f>V370</f>
    </nc>
  </rcc>
  <rcc rId="8926" sId="1">
    <nc r="W371">
      <f>V371</f>
    </nc>
  </rcc>
  <rcc rId="8927" sId="1">
    <nc r="W372">
      <f>V372</f>
    </nc>
  </rcc>
  <rcc rId="8928" sId="1">
    <nc r="W373">
      <f>V373</f>
    </nc>
  </rcc>
  <rcc rId="8929" sId="1">
    <nc r="W374">
      <f>V374</f>
    </nc>
  </rcc>
  <rcc rId="8930" sId="1">
    <nc r="W375">
      <f>V375</f>
    </nc>
  </rcc>
  <rcc rId="8931" sId="1">
    <nc r="W376">
      <f>V376</f>
    </nc>
  </rcc>
  <rcc rId="8932" sId="1">
    <nc r="W377">
      <f>V377</f>
    </nc>
  </rcc>
  <rcc rId="8933" sId="1">
    <nc r="W378">
      <f>V378</f>
    </nc>
  </rcc>
  <rcc rId="8934" sId="1">
    <nc r="W379">
      <f>V379</f>
    </nc>
  </rcc>
  <rcc rId="8935" sId="1">
    <nc r="W380">
      <f>V380</f>
    </nc>
  </rcc>
  <rcc rId="8936" sId="1">
    <nc r="W381">
      <f>V381</f>
    </nc>
  </rcc>
  <rcc rId="8937" sId="1">
    <nc r="W382">
      <f>V382</f>
    </nc>
  </rcc>
  <rcc rId="8938" sId="1">
    <nc r="W383">
      <f>V383</f>
    </nc>
  </rcc>
  <rcc rId="8939" sId="1">
    <nc r="W384">
      <f>V384</f>
    </nc>
  </rcc>
  <rcc rId="8940" sId="1">
    <nc r="W385">
      <f>V385</f>
    </nc>
  </rcc>
  <rcc rId="8941" sId="1">
    <nc r="W386">
      <f>V386</f>
    </nc>
  </rcc>
  <rcc rId="8942" sId="1">
    <nc r="W387">
      <f>V387</f>
    </nc>
  </rcc>
  <rcc rId="8943" sId="1">
    <nc r="W388">
      <f>V388</f>
    </nc>
  </rcc>
  <rcc rId="8944" sId="1">
    <nc r="W389">
      <f>V389</f>
    </nc>
  </rcc>
  <rcc rId="8945" sId="1">
    <nc r="W390">
      <f>V390</f>
    </nc>
  </rcc>
  <rcc rId="8946" sId="1">
    <nc r="W391">
      <f>V391</f>
    </nc>
  </rcc>
  <rcc rId="8947" sId="1">
    <nc r="W392">
      <f>V392</f>
    </nc>
  </rcc>
  <rcc rId="8948" sId="1">
    <nc r="W393">
      <f>V393</f>
    </nc>
  </rcc>
  <rcc rId="8949" sId="1">
    <nc r="W394">
      <f>V394</f>
    </nc>
  </rcc>
  <rcc rId="8950" sId="1">
    <nc r="W395">
      <f>V395</f>
    </nc>
  </rcc>
  <rcc rId="8951" sId="1">
    <nc r="W396">
      <f>V396</f>
    </nc>
  </rcc>
  <rcc rId="8952" sId="1">
    <nc r="W397">
      <f>V397</f>
    </nc>
  </rcc>
  <rcc rId="8953" sId="1">
    <nc r="W398">
      <f>V398</f>
    </nc>
  </rcc>
  <rcc rId="8954" sId="1">
    <nc r="W399">
      <f>V399</f>
    </nc>
  </rcc>
  <rcc rId="8955" sId="1">
    <nc r="W400">
      <f>V400</f>
    </nc>
  </rcc>
  <rcc rId="8956" sId="1">
    <nc r="W401">
      <f>V401</f>
    </nc>
  </rcc>
  <rcc rId="8957" sId="1">
    <nc r="W402">
      <f>V402</f>
    </nc>
  </rcc>
  <rcc rId="8958" sId="1">
    <nc r="W403">
      <f>V403</f>
    </nc>
  </rcc>
  <rcc rId="8959" sId="1">
    <nc r="W404">
      <f>V404</f>
    </nc>
  </rcc>
  <rcc rId="8960" sId="1">
    <nc r="Y364">
      <f>ROUNDDOWN(W364/HLOOKUP(D364,Table!$C$3:$D$4,2,0)*8,2)</f>
    </nc>
  </rcc>
  <rcc rId="8961" sId="1">
    <nc r="Y365">
      <f>ROUNDDOWN(W365/HLOOKUP(D365,Table!$C$3:$D$4,2,0)*8,2)</f>
    </nc>
  </rcc>
  <rcc rId="8962" sId="1">
    <nc r="Y366">
      <f>ROUNDDOWN(W366/HLOOKUP(D366,Table!$C$3:$D$4,2,0)*8,2)</f>
    </nc>
  </rcc>
  <rcc rId="8963" sId="1">
    <nc r="Y367">
      <f>ROUNDDOWN(W367/HLOOKUP(D367,Table!$C$3:$D$4,2,0)*8,2)</f>
    </nc>
  </rcc>
  <rcc rId="8964" sId="1">
    <nc r="Y368">
      <f>ROUNDDOWN(W368/HLOOKUP(D368,Table!$C$3:$D$4,2,0)*8,2)</f>
    </nc>
  </rcc>
  <rcc rId="8965" sId="1">
    <nc r="Y369">
      <f>ROUNDDOWN(W369/HLOOKUP(D369,Table!$C$3:$D$4,2,0)*8,2)</f>
    </nc>
  </rcc>
  <rcc rId="8966" sId="1">
    <nc r="Y370">
      <f>ROUNDDOWN(W370/HLOOKUP(D370,Table!$C$3:$D$4,2,0)*8,2)</f>
    </nc>
  </rcc>
  <rcc rId="8967" sId="1">
    <nc r="Y371">
      <f>ROUNDDOWN(W371/HLOOKUP(D371,Table!$C$3:$D$4,2,0)*8,2)</f>
    </nc>
  </rcc>
  <rcc rId="8968" sId="1">
    <nc r="Y372">
      <f>ROUNDDOWN(W372/HLOOKUP(D372,Table!$C$3:$D$4,2,0)*8,2)</f>
    </nc>
  </rcc>
  <rcc rId="8969" sId="1">
    <nc r="Y373">
      <f>ROUNDDOWN(W373/HLOOKUP(D373,Table!$C$3:$D$4,2,0)*8,2)</f>
    </nc>
  </rcc>
  <rcc rId="8970" sId="1">
    <nc r="Y374">
      <f>ROUNDDOWN(W374/HLOOKUP(D374,Table!$C$3:$D$4,2,0)*8,2)</f>
    </nc>
  </rcc>
  <rcc rId="8971" sId="1">
    <nc r="Y375">
      <f>ROUNDDOWN(W375/HLOOKUP(D375,Table!$C$3:$D$4,2,0)*8,2)</f>
    </nc>
  </rcc>
  <rcc rId="8972" sId="1">
    <nc r="Y376">
      <f>ROUNDDOWN(W376/HLOOKUP(D376,Table!$C$3:$D$4,2,0)*8,2)</f>
    </nc>
  </rcc>
  <rcc rId="8973" sId="1">
    <nc r="Y377">
      <f>ROUNDDOWN(W377/HLOOKUP(D377,Table!$C$3:$D$4,2,0)*8,2)</f>
    </nc>
  </rcc>
  <rcc rId="8974" sId="1">
    <nc r="Y378">
      <f>ROUNDDOWN(W378/HLOOKUP(D378,Table!$C$3:$D$4,2,0)*8,2)</f>
    </nc>
  </rcc>
  <rcc rId="8975" sId="1">
    <nc r="Y379">
      <f>ROUNDDOWN(W379/HLOOKUP(D379,Table!$C$3:$D$4,2,0)*8,2)</f>
    </nc>
  </rcc>
  <rcc rId="8976" sId="1">
    <nc r="Y380">
      <f>ROUNDDOWN(W380/HLOOKUP(D380,Table!$C$3:$D$4,2,0)*8,2)</f>
    </nc>
  </rcc>
  <rcc rId="8977" sId="1">
    <nc r="Y381">
      <f>ROUNDDOWN(W381/HLOOKUP(D381,Table!$C$3:$D$4,2,0)*8,2)</f>
    </nc>
  </rcc>
  <rcc rId="8978" sId="1">
    <nc r="Y382">
      <f>ROUNDDOWN(W382/HLOOKUP(D382,Table!$C$3:$D$4,2,0)*8,2)</f>
    </nc>
  </rcc>
  <rcc rId="8979" sId="1">
    <nc r="Y383">
      <f>ROUNDDOWN(W383/HLOOKUP(D383,Table!$C$3:$D$4,2,0)*8,2)</f>
    </nc>
  </rcc>
  <rcc rId="8980" sId="1">
    <nc r="Y384">
      <f>ROUNDDOWN(W384/HLOOKUP(D384,Table!$C$3:$D$4,2,0)*8,2)</f>
    </nc>
  </rcc>
  <rcc rId="8981" sId="1">
    <nc r="Y385">
      <f>ROUNDDOWN(W385/HLOOKUP(D385,Table!$C$3:$D$4,2,0)*8,2)</f>
    </nc>
  </rcc>
  <rcc rId="8982" sId="1">
    <nc r="Y386">
      <f>ROUNDDOWN(W386/HLOOKUP(D386,Table!$C$3:$D$4,2,0)*8,2)</f>
    </nc>
  </rcc>
  <rcc rId="8983" sId="1">
    <nc r="Y387">
      <f>ROUNDDOWN(W387/HLOOKUP(D387,Table!$C$3:$D$4,2,0)*8,2)</f>
    </nc>
  </rcc>
  <rcc rId="8984" sId="1">
    <nc r="Y388">
      <f>ROUNDDOWN(W388/HLOOKUP(D388,Table!$C$3:$D$4,2,0)*8,2)</f>
    </nc>
  </rcc>
  <rcc rId="8985" sId="1">
    <nc r="Y389">
      <f>ROUNDDOWN(W389/HLOOKUP(D389,Table!$C$3:$D$4,2,0)*8,2)</f>
    </nc>
  </rcc>
  <rcc rId="8986" sId="1">
    <nc r="Y390">
      <f>ROUNDDOWN(W390/HLOOKUP(D390,Table!$C$3:$D$4,2,0)*8,2)</f>
    </nc>
  </rcc>
  <rcc rId="8987" sId="1">
    <nc r="Y391">
      <f>ROUNDDOWN(W391/HLOOKUP(D391,Table!$C$3:$D$4,2,0)*8,2)</f>
    </nc>
  </rcc>
  <rcc rId="8988" sId="1">
    <nc r="Y392">
      <f>ROUNDDOWN(W392/HLOOKUP(D392,Table!$C$3:$D$4,2,0)*8,2)</f>
    </nc>
  </rcc>
  <rcc rId="8989" sId="1">
    <nc r="Y393">
      <f>ROUNDDOWN(W393/HLOOKUP(D393,Table!$C$3:$D$4,2,0)*8,2)</f>
    </nc>
  </rcc>
  <rcc rId="8990" sId="1">
    <nc r="Y394">
      <f>ROUNDDOWN(W394/HLOOKUP(D394,Table!$C$3:$D$4,2,0)*8,2)</f>
    </nc>
  </rcc>
  <rcc rId="8991" sId="1">
    <nc r="Y395">
      <f>ROUNDDOWN(W395/HLOOKUP(D395,Table!$C$3:$D$4,2,0)*8,2)</f>
    </nc>
  </rcc>
  <rcc rId="8992" sId="1">
    <nc r="Y396">
      <f>ROUNDDOWN(W396/HLOOKUP(D396,Table!$C$3:$D$4,2,0)*8,2)</f>
    </nc>
  </rcc>
  <rcc rId="8993" sId="1">
    <nc r="Y397">
      <f>ROUNDDOWN(W397/HLOOKUP(D397,Table!$C$3:$D$4,2,0)*8,2)</f>
    </nc>
  </rcc>
  <rcc rId="8994" sId="1">
    <nc r="Y398">
      <f>ROUNDDOWN(W398/HLOOKUP(D398,Table!$C$3:$D$4,2,0)*8,2)</f>
    </nc>
  </rcc>
  <rcc rId="8995" sId="1">
    <nc r="Y399">
      <f>ROUNDDOWN(W399/HLOOKUP(D399,Table!$C$3:$D$4,2,0)*8,2)</f>
    </nc>
  </rcc>
  <rcc rId="8996" sId="1">
    <nc r="Y400">
      <f>ROUNDDOWN(W400/HLOOKUP(D400,Table!$C$3:$D$4,2,0)*8,2)</f>
    </nc>
  </rcc>
  <rcc rId="8997" sId="1">
    <nc r="Y401">
      <f>ROUNDDOWN(W401/HLOOKUP(D401,Table!$C$3:$D$4,2,0)*8,2)</f>
    </nc>
  </rcc>
  <rcc rId="8998" sId="1">
    <nc r="Y402">
      <f>ROUNDDOWN(W402/HLOOKUP(D402,Table!$C$3:$D$4,2,0)*8,2)</f>
    </nc>
  </rcc>
  <rcc rId="8999" sId="1">
    <nc r="Y403">
      <f>ROUNDDOWN(W403/HLOOKUP(D403,Table!$C$3:$D$4,2,0)*8,2)</f>
    </nc>
  </rcc>
  <rcc rId="9000" sId="1">
    <nc r="Y404">
      <f>ROUNDDOWN(W404/HLOOKUP(D404,Table!$C$3:$D$4,2,0)*8,2)</f>
    </nc>
  </rcc>
  <rcc rId="9001" sId="1">
    <nc r="D380" t="inlineStr">
      <is>
        <t>ASW</t>
      </is>
    </nc>
  </rcc>
  <rcc rId="9002" sId="1">
    <nc r="D391" t="inlineStr">
      <is>
        <t>ASW</t>
      </is>
    </nc>
  </rcc>
  <rcc rId="9003" sId="1">
    <nc r="D364" t="inlineStr">
      <is>
        <t>PSW</t>
      </is>
    </nc>
  </rcc>
  <rcc rId="9004" sId="1">
    <nc r="D365" t="inlineStr">
      <is>
        <t>PSW</t>
      </is>
    </nc>
  </rcc>
  <rcc rId="9005" sId="1">
    <nc r="D366" t="inlineStr">
      <is>
        <t>PSW</t>
      </is>
    </nc>
  </rcc>
  <rcc rId="9006" sId="1">
    <nc r="D367" t="inlineStr">
      <is>
        <t>PSW</t>
      </is>
    </nc>
  </rcc>
  <rcc rId="9007" sId="1">
    <nc r="D368" t="inlineStr">
      <is>
        <t>PSW</t>
      </is>
    </nc>
  </rcc>
  <rcc rId="9008" sId="1">
    <nc r="D369" t="inlineStr">
      <is>
        <t>PSW</t>
      </is>
    </nc>
  </rcc>
  <rcc rId="9009" sId="1">
    <nc r="D370" t="inlineStr">
      <is>
        <t>PSW</t>
      </is>
    </nc>
  </rcc>
  <rcc rId="9010" sId="1">
    <nc r="D371" t="inlineStr">
      <is>
        <t>PSW</t>
      </is>
    </nc>
  </rcc>
  <rcc rId="9011" sId="1">
    <nc r="D372" t="inlineStr">
      <is>
        <t>PSW</t>
      </is>
    </nc>
  </rcc>
  <rcc rId="9012" sId="1">
    <nc r="D373" t="inlineStr">
      <is>
        <t>PSW</t>
      </is>
    </nc>
  </rcc>
  <rcc rId="9013" sId="1">
    <nc r="D374" t="inlineStr">
      <is>
        <t>PSW</t>
      </is>
    </nc>
  </rcc>
  <rcc rId="9014" sId="1">
    <nc r="D375" t="inlineStr">
      <is>
        <t>PSW</t>
      </is>
    </nc>
  </rcc>
  <rcc rId="9015" sId="1">
    <nc r="D376" t="inlineStr">
      <is>
        <t>PSW</t>
      </is>
    </nc>
  </rcc>
  <rcc rId="9016" sId="1">
    <nc r="D377" t="inlineStr">
      <is>
        <t>PSW</t>
      </is>
    </nc>
  </rcc>
  <rcc rId="9017" sId="1">
    <nc r="D378" t="inlineStr">
      <is>
        <t>PSW</t>
      </is>
    </nc>
  </rcc>
  <rcc rId="9018" sId="1">
    <nc r="D379" t="inlineStr">
      <is>
        <t>PSW</t>
      </is>
    </nc>
  </rcc>
  <rcc rId="9019" sId="1">
    <nc r="D381" t="inlineStr">
      <is>
        <t>PSW</t>
      </is>
    </nc>
  </rcc>
  <rcc rId="9020" sId="1">
    <nc r="D382" t="inlineStr">
      <is>
        <t>PSW</t>
      </is>
    </nc>
  </rcc>
  <rcc rId="9021" sId="1">
    <nc r="D383" t="inlineStr">
      <is>
        <t>PSW</t>
      </is>
    </nc>
  </rcc>
  <rcc rId="9022" sId="1">
    <nc r="D384" t="inlineStr">
      <is>
        <t>PSW</t>
      </is>
    </nc>
  </rcc>
  <rcc rId="9023" sId="1">
    <nc r="D385" t="inlineStr">
      <is>
        <t>PSW</t>
      </is>
    </nc>
  </rcc>
  <rcc rId="9024" sId="1">
    <nc r="D386" t="inlineStr">
      <is>
        <t>PSW</t>
      </is>
    </nc>
  </rcc>
  <rcc rId="9025" sId="1">
    <nc r="D387" t="inlineStr">
      <is>
        <t>PSW</t>
      </is>
    </nc>
  </rcc>
  <rcc rId="9026" sId="1">
    <nc r="D388" t="inlineStr">
      <is>
        <t>PSW</t>
      </is>
    </nc>
  </rcc>
  <rcc rId="9027" sId="1">
    <nc r="D389" t="inlineStr">
      <is>
        <t>PSW</t>
      </is>
    </nc>
  </rcc>
  <rcc rId="9028" sId="1">
    <nc r="D390" t="inlineStr">
      <is>
        <t>PSW</t>
      </is>
    </nc>
  </rcc>
  <rcc rId="9029" sId="1">
    <nc r="D392" t="inlineStr">
      <is>
        <t>PSW</t>
      </is>
    </nc>
  </rcc>
  <rcc rId="9030" sId="1">
    <nc r="D393" t="inlineStr">
      <is>
        <t>PSW</t>
      </is>
    </nc>
  </rcc>
  <rcc rId="9031" sId="1">
    <nc r="D394" t="inlineStr">
      <is>
        <t>PSW</t>
      </is>
    </nc>
  </rcc>
  <rcc rId="9032" sId="1">
    <nc r="D395" t="inlineStr">
      <is>
        <t>PSW</t>
      </is>
    </nc>
  </rcc>
  <rcc rId="9033" sId="1">
    <nc r="D396" t="inlineStr">
      <is>
        <t>PSW</t>
      </is>
    </nc>
  </rcc>
  <rcc rId="9034" sId="1">
    <nc r="D397" t="inlineStr">
      <is>
        <t>PSW</t>
      </is>
    </nc>
  </rcc>
  <rcc rId="9035" sId="1">
    <nc r="D398" t="inlineStr">
      <is>
        <t>PSW</t>
      </is>
    </nc>
  </rcc>
  <rcc rId="9036" sId="1">
    <nc r="D399" t="inlineStr">
      <is>
        <t>PSW</t>
      </is>
    </nc>
  </rcc>
  <rcc rId="9037" sId="1">
    <nc r="D400" t="inlineStr">
      <is>
        <t>PSW</t>
      </is>
    </nc>
  </rcc>
  <rcc rId="9038" sId="1">
    <nc r="D401" t="inlineStr">
      <is>
        <t>PSW</t>
      </is>
    </nc>
  </rcc>
  <rcc rId="9039" sId="1">
    <nc r="D402" t="inlineStr">
      <is>
        <t>PSW</t>
      </is>
    </nc>
  </rcc>
  <rcc rId="9040" sId="1">
    <nc r="D403" t="inlineStr">
      <is>
        <t>PSW</t>
      </is>
    </nc>
  </rcc>
  <rcc rId="9041" sId="1">
    <nc r="D404" t="inlineStr">
      <is>
        <t>PSW</t>
      </is>
    </nc>
  </rcc>
  <rcv guid="{7E0EA425-A420-4443-B9E0-CDF0AA9E5D09}" action="delete"/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044" sId="1" xfDxf="1" dxf="1">
    <nc r="N365" t="inlineStr">
      <is>
        <t>FOTON_P203_APBMi_Int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045" sId="1" xfDxf="1" dxf="1">
    <nc r="N366" t="inlineStr">
      <is>
        <t>FOTON_P203_ESPCPI_Int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046" sId="1">
    <nc r="N364" t="inlineStr">
      <is>
        <t>FOTON_P203_APBMi_Int</t>
      </is>
    </nc>
  </rcc>
  <rcc rId="9047" sId="1">
    <nc r="N367" t="inlineStr">
      <is>
        <t>FOTON_P203_ESPCPI_Int</t>
      </is>
    </nc>
  </rcc>
  <rcc rId="9048" sId="1">
    <nc r="N368" t="inlineStr">
      <is>
        <t>FOTON_P203_ESPCPI_Int</t>
      </is>
    </nc>
  </rcc>
  <rcc rId="9049" sId="1">
    <nc r="N369" t="inlineStr">
      <is>
        <t>FOTON_P203_ESPCPI_Int</t>
      </is>
    </nc>
  </rcc>
  <rcc rId="9050" sId="1">
    <nc r="N370" t="inlineStr">
      <is>
        <t>FOTON_P203_ESPCPI_Int</t>
      </is>
    </nc>
  </rcc>
  <rcc rId="9051" sId="1">
    <nc r="N371" t="inlineStr">
      <is>
        <t>FOTON_P203_ESPCPI_Int</t>
      </is>
    </nc>
  </rcc>
  <rcc rId="9052" sId="1" xfDxf="1" dxf="1">
    <nc r="N373" t="inlineStr">
      <is>
        <t>GAC_ESPHevX_HADHAP_Int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053" sId="1" xfDxf="1" dxf="1">
    <nc r="N374" t="inlineStr">
      <is>
        <t>SGMW_ESP93_Carbon_Int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054" sId="1">
    <nc r="N372" t="inlineStr">
      <is>
        <t>GAC_ESPHevX_HADHAP_Int</t>
      </is>
    </nc>
  </rcc>
  <rcc rId="9055" sId="1">
    <nc r="N375" t="inlineStr">
      <is>
        <t>SGMW_ESP93_Carbon_Int</t>
      </is>
    </nc>
  </rcc>
  <rcc rId="9056" sId="1">
    <nc r="N376" t="inlineStr">
      <is>
        <t>SGMW_ESP93_Carbon_Int</t>
      </is>
    </nc>
  </rcc>
  <rcc rId="9057" sId="1">
    <nc r="N377" t="inlineStr">
      <is>
        <t>SGMW_ESP93_Carbon_Int</t>
      </is>
    </nc>
  </rcc>
  <rcc rId="9058" sId="1" xfDxf="1" dxf="1">
    <nc r="N379" t="inlineStr">
      <is>
        <t>GAC_ESP93CP_Carbon_Int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059" sId="1" xfDxf="1" dxf="1">
    <nc r="N380" t="inlineStr">
      <is>
        <t>LDM_AxleSplit.axl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060" sId="1">
    <nc r="N378" t="inlineStr">
      <is>
        <t>GAC_ESP93CP_Carbon_Int</t>
      </is>
    </nc>
  </rcc>
  <rcc rId="9061" sId="1" xfDxf="1" dxf="1">
    <nc r="N390" t="inlineStr">
      <is>
        <t>BYD_Carbon_ESP93_Int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062" sId="1" xfDxf="1" dxf="1">
    <nc r="N391" t="inlineStr">
      <is>
        <t>ApbMiGen2hevX_ECU_CSW_BB97468.axl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063" sId="1">
    <nc r="N381" t="inlineStr">
      <is>
        <t>BYD_Carbon_ESP93_Int</t>
      </is>
    </nc>
  </rcc>
  <rcc rId="9064" sId="1">
    <nc r="N382" t="inlineStr">
      <is>
        <t>BYD_Carbon_ESP93_Int</t>
      </is>
    </nc>
  </rcc>
  <rcc rId="9065" sId="1">
    <nc r="N383" t="inlineStr">
      <is>
        <t>BYD_Carbon_ESP93_Int</t>
      </is>
    </nc>
  </rcc>
  <rcc rId="9066" sId="1">
    <nc r="N384" t="inlineStr">
      <is>
        <t>BYD_Carbon_ESP93_Int</t>
      </is>
    </nc>
  </rcc>
  <rcc rId="9067" sId="1">
    <nc r="N385" t="inlineStr">
      <is>
        <t>BYD_Carbon_ESP93_Int</t>
      </is>
    </nc>
  </rcc>
  <rcc rId="9068" sId="1">
    <nc r="N386" t="inlineStr">
      <is>
        <t>BYD_Carbon_ESP93_Int</t>
      </is>
    </nc>
  </rcc>
  <rcc rId="9069" sId="1">
    <nc r="N387" t="inlineStr">
      <is>
        <t>BYD_Carbon_ESP93_Int</t>
      </is>
    </nc>
  </rcc>
  <rcc rId="9070" sId="1">
    <nc r="N388" t="inlineStr">
      <is>
        <t>BYD_Carbon_ESP93_Int</t>
      </is>
    </nc>
  </rcc>
  <rcc rId="9071" sId="1">
    <nc r="N389" t="inlineStr">
      <is>
        <t>BYD_Carbon_ESP93_Int</t>
      </is>
    </nc>
  </rcc>
  <rcc rId="9072" sId="1" xfDxf="1" dxf="1">
    <nc r="N392" t="inlineStr">
      <is>
        <t>BYD_ESP93_INT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073" sId="1" xfDxf="1" dxf="1">
    <nc r="N393" t="inlineStr">
      <is>
        <t>BYD_ESP93_INT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074" sId="1" xfDxf="1" dxf="1">
    <nc r="N394" t="inlineStr">
      <is>
        <t>FAW_MainPath_V2.0_Int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075" sId="1">
    <nc r="N395" t="inlineStr">
      <is>
        <t>FAW_MainPath_V2.0_Int</t>
      </is>
    </nc>
  </rcc>
  <rcc rId="9076" sId="1">
    <nc r="N396" t="inlineStr">
      <is>
        <t>FAW_MainPath_V2.0_Int</t>
      </is>
    </nc>
  </rcc>
  <rcc rId="9077" sId="1">
    <nc r="N397" t="inlineStr">
      <is>
        <t>FAW_MainPath_V2.0_Int</t>
      </is>
    </nc>
  </rcc>
  <rcc rId="9078" sId="1">
    <nc r="N398" t="inlineStr">
      <is>
        <t>FAW_MainPath_V2.0_Int</t>
      </is>
    </nc>
  </rcc>
  <rcc rId="9079" sId="1" xfDxf="1" dxf="1">
    <nc r="N399" t="inlineStr">
      <is>
        <t>SGMW_ESP93_Carbon_Int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080" sId="1" xfDxf="1" dxf="1">
    <nc r="N400" t="inlineStr">
      <is>
        <t>FAW_MainPath_V2.0_Int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081" sId="1">
    <nc r="N401" t="inlineStr">
      <is>
        <t>FAW_MainPath_V2.0_Int</t>
      </is>
    </nc>
  </rcc>
  <rcc rId="9082" sId="1">
    <nc r="N402" t="inlineStr">
      <is>
        <t>FAW_MainPath_V2.0_Int</t>
      </is>
    </nc>
  </rcc>
  <rcc rId="9083" sId="1">
    <nc r="N403" t="inlineStr">
      <is>
        <t>FAW_MainPath_V2.0_Int</t>
      </is>
    </nc>
  </rcc>
  <rcc rId="9084" sId="1">
    <nc r="N404" t="inlineStr">
      <is>
        <t>FAW_MainPath_V2.0_Int</t>
      </is>
    </nc>
  </rcc>
  <rcv guid="{7E0EA425-A420-4443-B9E0-CDF0AA9E5D09}" action="delete"/>
  <rdn rId="0" localSheetId="1" customView="1" name="Z_7E0EA425_A420_4443_B9E0_CDF0AA9E5D09_.wvu.Cols" hidden="1" oldHidden="1">
    <formula>Merged_COEM!$H:$M</formula>
  </rdn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088" sId="1" numFmtId="19">
    <nc r="AE364">
      <v>44018</v>
    </nc>
  </rcc>
  <rcc rId="9089" sId="1" numFmtId="19">
    <nc r="AE365">
      <v>44018</v>
    </nc>
  </rcc>
  <rcc rId="9090" sId="1" numFmtId="19">
    <nc r="AE366">
      <v>44018</v>
    </nc>
  </rcc>
  <rcc rId="9091" sId="1" numFmtId="19">
    <nc r="AE367">
      <v>44018</v>
    </nc>
  </rcc>
  <rcc rId="9092" sId="1" numFmtId="19">
    <nc r="AE368">
      <v>44018</v>
    </nc>
  </rcc>
  <rcc rId="9093" sId="1" numFmtId="19">
    <nc r="AE369">
      <v>44018</v>
    </nc>
  </rcc>
  <rcc rId="9094" sId="1" numFmtId="19">
    <nc r="AE370">
      <v>44018</v>
    </nc>
  </rcc>
  <rcc rId="9095" sId="1" numFmtId="19">
    <nc r="AE371">
      <v>44018</v>
    </nc>
  </rcc>
  <rcc rId="9096" sId="1" numFmtId="19">
    <nc r="AE372">
      <v>44018</v>
    </nc>
  </rcc>
  <rcc rId="9097" sId="1" numFmtId="19">
    <nc r="AE373">
      <v>44018</v>
    </nc>
  </rcc>
  <rcc rId="9098" sId="1" numFmtId="19">
    <nc r="AE374">
      <v>44018</v>
    </nc>
  </rcc>
  <rcc rId="9099" sId="1" numFmtId="19">
    <nc r="AE375">
      <v>44018</v>
    </nc>
  </rcc>
  <rcc rId="9100" sId="1" numFmtId="19">
    <nc r="AE376">
      <v>44018</v>
    </nc>
  </rcc>
  <rcc rId="9101" sId="1" numFmtId="19">
    <nc r="AE377">
      <v>44018</v>
    </nc>
  </rcc>
  <rcc rId="9102" sId="1" numFmtId="19">
    <nc r="AE378">
      <v>44018</v>
    </nc>
  </rcc>
  <rcc rId="9103" sId="1" numFmtId="19">
    <nc r="AE379">
      <v>44018</v>
    </nc>
  </rcc>
  <rcc rId="9104" sId="1" numFmtId="19">
    <nc r="AE380">
      <v>44018</v>
    </nc>
  </rcc>
  <rcc rId="9105" sId="1" numFmtId="19">
    <nc r="AE381">
      <v>44018</v>
    </nc>
  </rcc>
  <rcc rId="9106" sId="1" numFmtId="19">
    <nc r="AE382">
      <v>44018</v>
    </nc>
  </rcc>
  <rcc rId="9107" sId="1" numFmtId="19">
    <nc r="AE383">
      <v>44018</v>
    </nc>
  </rcc>
  <rcc rId="9108" sId="1" numFmtId="19">
    <nc r="AE384">
      <v>44018</v>
    </nc>
  </rcc>
  <rcc rId="9109" sId="1" numFmtId="19">
    <nc r="AE385">
      <v>44018</v>
    </nc>
  </rcc>
  <rcc rId="9110" sId="1" numFmtId="19">
    <nc r="AE386">
      <v>44018</v>
    </nc>
  </rcc>
  <rcc rId="9111" sId="1" numFmtId="19">
    <nc r="AE387">
      <v>44018</v>
    </nc>
  </rcc>
  <rcc rId="9112" sId="1" numFmtId="19">
    <nc r="AE388">
      <v>44018</v>
    </nc>
  </rcc>
  <rcc rId="9113" sId="1" numFmtId="19">
    <nc r="AE389">
      <v>44018</v>
    </nc>
  </rcc>
  <rcc rId="9114" sId="1" numFmtId="19">
    <nc r="AE390">
      <v>44018</v>
    </nc>
  </rcc>
  <rcc rId="9115" sId="1" numFmtId="19">
    <nc r="AE391">
      <v>44018</v>
    </nc>
  </rcc>
  <rcc rId="9116" sId="1" numFmtId="19">
    <nc r="AE392">
      <v>44018</v>
    </nc>
  </rcc>
  <rcc rId="9117" sId="1" numFmtId="19">
    <nc r="AE393">
      <v>44018</v>
    </nc>
  </rcc>
  <rcc rId="9118" sId="1" numFmtId="19">
    <nc r="AE394">
      <v>44018</v>
    </nc>
  </rcc>
  <rcc rId="9119" sId="1" numFmtId="19">
    <nc r="AE395">
      <v>44018</v>
    </nc>
  </rcc>
  <rcc rId="9120" sId="1" numFmtId="19">
    <nc r="AE396">
      <v>44018</v>
    </nc>
  </rcc>
  <rcc rId="9121" sId="1" numFmtId="19">
    <nc r="AE397">
      <v>44018</v>
    </nc>
  </rcc>
  <rcc rId="9122" sId="1" numFmtId="19">
    <nc r="AE398">
      <v>44018</v>
    </nc>
  </rcc>
  <rcc rId="9123" sId="1" numFmtId="19">
    <nc r="AE399">
      <v>44018</v>
    </nc>
  </rcc>
  <rcc rId="9124" sId="1" numFmtId="19">
    <nc r="AE400">
      <v>44018</v>
    </nc>
  </rcc>
  <rcc rId="9125" sId="1" numFmtId="19">
    <nc r="AE401">
      <v>44018</v>
    </nc>
  </rcc>
  <rcc rId="9126" sId="1" numFmtId="19">
    <nc r="AE402">
      <v>44018</v>
    </nc>
  </rcc>
  <rcc rId="9127" sId="1" numFmtId="19">
    <nc r="AE403">
      <v>44018</v>
    </nc>
  </rcc>
  <rcc rId="9128" sId="1" numFmtId="19">
    <nc r="AE404">
      <v>44018</v>
    </nc>
  </rcc>
  <rcc rId="9129" sId="1" numFmtId="19">
    <oc r="AD364">
      <v>44018</v>
    </oc>
    <nc r="AD364"/>
  </rcc>
  <rcc rId="9130" sId="1" numFmtId="19">
    <oc r="AD365">
      <v>44018</v>
    </oc>
    <nc r="AD365"/>
  </rcc>
  <rcc rId="9131" sId="1" numFmtId="19">
    <oc r="AD366">
      <v>44018</v>
    </oc>
    <nc r="AD366"/>
  </rcc>
  <rcc rId="9132" sId="1" numFmtId="19">
    <oc r="AD367">
      <v>44018</v>
    </oc>
    <nc r="AD367"/>
  </rcc>
  <rcc rId="9133" sId="1" numFmtId="19">
    <oc r="AD368">
      <v>44018</v>
    </oc>
    <nc r="AD368"/>
  </rcc>
  <rcc rId="9134" sId="1" numFmtId="19">
    <oc r="AD369">
      <v>44018</v>
    </oc>
    <nc r="AD369"/>
  </rcc>
  <rcc rId="9135" sId="1" numFmtId="19">
    <oc r="AD370">
      <v>44018</v>
    </oc>
    <nc r="AD370"/>
  </rcc>
  <rcc rId="9136" sId="1" numFmtId="19">
    <oc r="AD371">
      <v>44018</v>
    </oc>
    <nc r="AD371"/>
  </rcc>
  <rcc rId="9137" sId="1" numFmtId="19">
    <oc r="AD372">
      <v>44018</v>
    </oc>
    <nc r="AD372"/>
  </rcc>
  <rcc rId="9138" sId="1" numFmtId="19">
    <oc r="AD373">
      <v>44018</v>
    </oc>
    <nc r="AD373"/>
  </rcc>
  <rcc rId="9139" sId="1" numFmtId="19">
    <oc r="AD374">
      <v>44018</v>
    </oc>
    <nc r="AD374"/>
  </rcc>
  <rcc rId="9140" sId="1" numFmtId="19">
    <oc r="AD375">
      <v>44018</v>
    </oc>
    <nc r="AD375"/>
  </rcc>
  <rcc rId="9141" sId="1" numFmtId="19">
    <oc r="AD376">
      <v>44018</v>
    </oc>
    <nc r="AD376"/>
  </rcc>
  <rcc rId="9142" sId="1" numFmtId="19">
    <oc r="AD377">
      <v>44018</v>
    </oc>
    <nc r="AD377"/>
  </rcc>
  <rcc rId="9143" sId="1" numFmtId="19">
    <oc r="AD378">
      <v>44018</v>
    </oc>
    <nc r="AD378"/>
  </rcc>
  <rcc rId="9144" sId="1" numFmtId="19">
    <oc r="AD379">
      <v>44018</v>
    </oc>
    <nc r="AD379"/>
  </rcc>
  <rcc rId="9145" sId="1" numFmtId="19">
    <oc r="AD380">
      <v>44018</v>
    </oc>
    <nc r="AD380"/>
  </rcc>
  <rcc rId="9146" sId="1" numFmtId="19">
    <oc r="AD381">
      <v>44018</v>
    </oc>
    <nc r="AD381"/>
  </rcc>
  <rcc rId="9147" sId="1" numFmtId="19">
    <oc r="AD382">
      <v>44018</v>
    </oc>
    <nc r="AD382"/>
  </rcc>
  <rcc rId="9148" sId="1" numFmtId="19">
    <oc r="AD383">
      <v>44018</v>
    </oc>
    <nc r="AD383"/>
  </rcc>
  <rcc rId="9149" sId="1" numFmtId="19">
    <oc r="AD384">
      <v>44018</v>
    </oc>
    <nc r="AD384"/>
  </rcc>
  <rcc rId="9150" sId="1" numFmtId="19">
    <oc r="AD385">
      <v>44018</v>
    </oc>
    <nc r="AD385"/>
  </rcc>
  <rcc rId="9151" sId="1" numFmtId="19">
    <oc r="AD386">
      <v>44018</v>
    </oc>
    <nc r="AD386"/>
  </rcc>
  <rcc rId="9152" sId="1" numFmtId="19">
    <oc r="AD387">
      <v>44018</v>
    </oc>
    <nc r="AD387"/>
  </rcc>
  <rcc rId="9153" sId="1" numFmtId="19">
    <oc r="AD388">
      <v>44018</v>
    </oc>
    <nc r="AD388"/>
  </rcc>
  <rcc rId="9154" sId="1" numFmtId="19">
    <oc r="AD389">
      <v>44018</v>
    </oc>
    <nc r="AD389"/>
  </rcc>
  <rcc rId="9155" sId="1" numFmtId="19">
    <oc r="AD390">
      <v>44018</v>
    </oc>
    <nc r="AD390"/>
  </rcc>
  <rcc rId="9156" sId="1" numFmtId="19">
    <oc r="AD391">
      <v>44018</v>
    </oc>
    <nc r="AD391"/>
  </rcc>
  <rcc rId="9157" sId="1" numFmtId="19">
    <oc r="AD392">
      <v>44018</v>
    </oc>
    <nc r="AD392"/>
  </rcc>
  <rcc rId="9158" sId="1" numFmtId="19">
    <oc r="AD393">
      <v>44018</v>
    </oc>
    <nc r="AD393"/>
  </rcc>
  <rcc rId="9159" sId="1" numFmtId="19">
    <oc r="AD394">
      <v>44018</v>
    </oc>
    <nc r="AD394"/>
  </rcc>
  <rcc rId="9160" sId="1" numFmtId="19">
    <oc r="AD395">
      <v>44018</v>
    </oc>
    <nc r="AD395"/>
  </rcc>
  <rcc rId="9161" sId="1" numFmtId="19">
    <oc r="AD396">
      <v>44018</v>
    </oc>
    <nc r="AD396"/>
  </rcc>
  <rcc rId="9162" sId="1" numFmtId="19">
    <oc r="AD397">
      <v>44018</v>
    </oc>
    <nc r="AD397"/>
  </rcc>
  <rcc rId="9163" sId="1" numFmtId="19">
    <oc r="AD398">
      <v>44018</v>
    </oc>
    <nc r="AD398"/>
  </rcc>
  <rcc rId="9164" sId="1" numFmtId="19">
    <oc r="AD399">
      <v>44018</v>
    </oc>
    <nc r="AD399"/>
  </rcc>
  <rcc rId="9165" sId="1" numFmtId="19">
    <oc r="AD400">
      <v>44018</v>
    </oc>
    <nc r="AD400"/>
  </rcc>
  <rcc rId="9166" sId="1" numFmtId="19">
    <oc r="AD401">
      <v>44018</v>
    </oc>
    <nc r="AD401"/>
  </rcc>
  <rcc rId="9167" sId="1" numFmtId="19">
    <oc r="AD402">
      <v>44018</v>
    </oc>
    <nc r="AD402"/>
  </rcc>
  <rcc rId="9168" sId="1" numFmtId="19">
    <oc r="AD403">
      <v>44018</v>
    </oc>
    <nc r="AD403"/>
  </rcc>
  <rcc rId="9169" sId="1" numFmtId="19">
    <oc r="AD404">
      <v>44018</v>
    </oc>
    <nc r="AD404"/>
  </rcc>
  <rcc rId="9170" sId="1" xfDxf="1" dxf="1" numFmtId="19">
    <nc r="AF365">
      <v>44032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171" sId="1" xfDxf="1" dxf="1" numFmtId="19">
    <nc r="AF366">
      <v>44032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172" sId="1" numFmtId="19">
    <nc r="AF364">
      <v>44032</v>
    </nc>
  </rcc>
  <rcc rId="9173" sId="1" numFmtId="19">
    <nc r="AF367">
      <v>44032</v>
    </nc>
  </rcc>
  <rcc rId="9174" sId="1" numFmtId="19">
    <nc r="AF368">
      <v>44032</v>
    </nc>
  </rcc>
  <rcc rId="9175" sId="1" numFmtId="19">
    <nc r="AF369">
      <v>44032</v>
    </nc>
  </rcc>
  <rcc rId="9176" sId="1" numFmtId="19">
    <nc r="AF370">
      <v>44032</v>
    </nc>
  </rcc>
  <rcc rId="9177" sId="1" numFmtId="19">
    <nc r="AF371">
      <v>44032</v>
    </nc>
  </rcc>
  <rcv guid="{7E0EA425-A420-4443-B9E0-CDF0AA9E5D09}" action="delete"/>
  <rdn rId="0" localSheetId="1" customView="1" name="Z_7E0EA425_A420_4443_B9E0_CDF0AA9E5D09_.wvu.Cols" hidden="1" oldHidden="1">
    <formula>Merged_COEM!$H:$M,Merged_COEM!$O:$AC</formula>
    <oldFormula>Merged_COEM!$H:$M</oldFormula>
  </rdn>
  <rdn rId="0" localSheetId="1" customView="1" name="Z_7E0EA425_A420_4443_B9E0_CDF0AA9E5D09_.wvu.FilterData" hidden="1" oldHidden="1">
    <formula>Merged_COEM!$B$59:$AN$363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181" sId="1" xfDxf="1" dxf="1" numFmtId="19">
    <nc r="AF373">
      <v>44032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182" sId="1" xfDxf="1" dxf="1" numFmtId="19">
    <nc r="AF374">
      <v>44025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183" sId="1" numFmtId="19">
    <nc r="AF375">
      <v>44025</v>
    </nc>
  </rcc>
  <rcc rId="9184" sId="1" numFmtId="19">
    <nc r="AF376">
      <v>44025</v>
    </nc>
  </rcc>
  <rcc rId="9185" sId="1" numFmtId="19">
    <nc r="AF377">
      <v>44025</v>
    </nc>
  </rcc>
  <rcc rId="9186" sId="1" numFmtId="19">
    <nc r="AF372">
      <v>44032</v>
    </nc>
  </rcc>
  <rcc rId="9187" sId="1" xfDxf="1" dxf="1" numFmtId="19">
    <nc r="AF379">
      <v>44025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188" sId="1" xfDxf="1" dxf="1" numFmtId="19">
    <nc r="AF380">
      <v>44021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189" sId="1" numFmtId="19">
    <nc r="AF378">
      <v>44025</v>
    </nc>
  </rcc>
  <rcc rId="9190" sId="1" xfDxf="1" dxf="1" numFmtId="19">
    <nc r="AF381">
      <v>44039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191" sId="1" numFmtId="19">
    <nc r="AF382">
      <v>44039</v>
    </nc>
  </rcc>
  <rcc rId="9192" sId="1" numFmtId="19">
    <nc r="AF383">
      <v>44039</v>
    </nc>
  </rcc>
  <rcc rId="9193" sId="1" numFmtId="19">
    <nc r="AF384">
      <v>44039</v>
    </nc>
  </rcc>
  <rcc rId="9194" sId="1" numFmtId="19">
    <nc r="AF385">
      <v>44039</v>
    </nc>
  </rcc>
  <rcc rId="9195" sId="1" numFmtId="19">
    <nc r="AF386">
      <v>44039</v>
    </nc>
  </rcc>
  <rcc rId="9196" sId="1" numFmtId="19">
    <nc r="AF387">
      <v>44039</v>
    </nc>
  </rcc>
  <rcc rId="9197" sId="1" numFmtId="19">
    <nc r="AF388">
      <v>44039</v>
    </nc>
  </rcc>
  <rcc rId="9198" sId="1" numFmtId="19">
    <nc r="AF389">
      <v>44039</v>
    </nc>
  </rcc>
  <rcc rId="9199" sId="1" numFmtId="19">
    <nc r="AF390">
      <v>44039</v>
    </nc>
  </rcc>
  <rcc rId="9200" sId="1" numFmtId="19">
    <nc r="AF391">
      <v>44039</v>
    </nc>
  </rcc>
  <rcc rId="9201" sId="1" numFmtId="19">
    <nc r="AF392">
      <v>44039</v>
    </nc>
  </rcc>
  <rcc rId="9202" sId="1" numFmtId="19">
    <nc r="AF393">
      <v>44039</v>
    </nc>
  </rcc>
</revisions>
</file>

<file path=xl/revisions/revisionLog7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203" sId="1" xfDxf="1" dxf="1" numFmtId="19">
    <nc r="AF399">
      <v>44026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204" sId="1" xfDxf="1" dxf="1" numFmtId="19">
    <nc r="AF394">
      <v>44032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205" sId="1" numFmtId="19">
    <nc r="AF395">
      <v>44032</v>
    </nc>
  </rcc>
  <rcc rId="9206" sId="1" numFmtId="19">
    <nc r="AF396">
      <v>44032</v>
    </nc>
  </rcc>
  <rcc rId="9207" sId="1" numFmtId="19">
    <nc r="AF397">
      <v>44032</v>
    </nc>
  </rcc>
  <rcc rId="9208" sId="1" numFmtId="19">
    <nc r="AF398">
      <v>44032</v>
    </nc>
  </rcc>
  <rcc rId="9209" sId="1" numFmtId="19">
    <nc r="AF400">
      <v>44032</v>
    </nc>
  </rcc>
  <rcc rId="9210" sId="1" numFmtId="19">
    <nc r="AF401">
      <v>44032</v>
    </nc>
  </rcc>
  <rcc rId="9211" sId="1" numFmtId="19">
    <nc r="AF402">
      <v>44032</v>
    </nc>
  </rcc>
  <rcc rId="9212" sId="1" numFmtId="19">
    <nc r="AF403">
      <v>44032</v>
    </nc>
  </rcc>
  <rcc rId="9213" sId="1" numFmtId="19">
    <nc r="AF404">
      <v>44032</v>
    </nc>
  </rcc>
</revisions>
</file>

<file path=xl/revisions/revisionLog7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D304:AD307 AD311:AD319 AD358:AD363">
    <dxf>
      <fill>
        <patternFill patternType="none">
          <bgColor auto="1"/>
        </patternFill>
      </fill>
    </dxf>
  </rfmt>
  <rcv guid="{7E0EA425-A420-4443-B9E0-CDF0AA9E5D09}" action="delete"/>
  <rdn rId="0" localSheetId="1" customView="1" name="Z_7E0EA425_A420_4443_B9E0_CDF0AA9E5D09_.wvu.Cols" hidden="1" oldHidden="1">
    <formula>Merged_COEM!$H:$M,Merged_COEM!$O:$AC</formula>
    <oldFormula>Merged_COEM!$H:$M,Merged_COEM!$O:$AC</oldFormula>
  </rdn>
  <rdn rId="0" localSheetId="1" customView="1" name="Z_7E0EA425_A420_4443_B9E0_CDF0AA9E5D09_.wvu.FilterData" hidden="1" oldHidden="1">
    <formula>Merged_COEM!$B$59:$AN$409</formula>
    <oldFormula>Merged_COEM!$B$59:$AN$363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217" sId="1" xfDxf="1" dxf="1">
    <nc r="L364" t="inlineStr">
      <is>
        <t>BB99945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218" sId="1" xfDxf="1" dxf="1">
    <nc r="L365" t="inlineStr">
      <is>
        <t>BB99945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219" sId="1" xfDxf="1" dxf="1">
    <nc r="L366" t="inlineStr">
      <is>
        <t>BB81777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220" sId="1">
    <nc r="L367" t="inlineStr">
      <is>
        <t>BB81777</t>
      </is>
    </nc>
  </rcc>
  <rcc rId="9221" sId="1">
    <nc r="L368" t="inlineStr">
      <is>
        <t>BB81777</t>
      </is>
    </nc>
  </rcc>
  <rcc rId="9222" sId="1">
    <nc r="L369" t="inlineStr">
      <is>
        <t>BB81777</t>
      </is>
    </nc>
  </rcc>
  <rcc rId="9223" sId="1">
    <nc r="L370" t="inlineStr">
      <is>
        <t>BB81777</t>
      </is>
    </nc>
  </rcc>
  <rcc rId="9224" sId="1">
    <nc r="L371" t="inlineStr">
      <is>
        <t>BB81777</t>
      </is>
    </nc>
  </rcc>
  <rcc rId="9225" sId="1" xfDxf="1" dxf="1">
    <nc r="L372" t="inlineStr">
      <is>
        <t>BB81295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226" sId="1" xfDxf="1" dxf="1">
    <nc r="L373" t="inlineStr">
      <is>
        <t>BB81295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227" sId="1" xfDxf="1" dxf="1">
    <nc r="L374" t="inlineStr">
      <is>
        <t>BB81377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228" sId="1" xfDxf="1" dxf="1">
    <nc r="L375" t="inlineStr">
      <is>
        <t>BB81377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229" sId="1" xfDxf="1" dxf="1">
    <nc r="L376" t="inlineStr">
      <is>
        <t>BB81377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230" sId="1" xfDxf="1" dxf="1">
    <nc r="L377" t="inlineStr">
      <is>
        <t>BB81377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dn rId="0" localSheetId="1" customView="1" name="Z_7E0EA425_A420_4443_B9E0_CDF0AA9E5D09_.wvu.Cols" hidden="1" oldHidden="1">
    <oldFormula>Merged_COEM!$H:$M,Merged_COEM!$O:$AC</oldFormula>
  </rdn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234" sId="1" xfDxf="1" dxf="1">
    <nc r="L378" t="inlineStr">
      <is>
        <t>BB81448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235" sId="1" xfDxf="1" dxf="1">
    <nc r="L379" t="inlineStr">
      <is>
        <t>BB81448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m rId="9236" sheetId="1" source="L357" destination="L380" sourceSheetId="1">
    <rfmt sheetId="1" sqref="L380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m>
  <rcc rId="9237" sId="1" xfDxf="1" dxf="1">
    <nc r="L381" t="inlineStr">
      <is>
        <t>BB81728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238" sId="1">
    <nc r="L382" t="inlineStr">
      <is>
        <t>BB81728</t>
      </is>
    </nc>
  </rcc>
  <rcc rId="9239" sId="1">
    <nc r="L383" t="inlineStr">
      <is>
        <t>BB81728</t>
      </is>
    </nc>
  </rcc>
  <rcc rId="9240" sId="1">
    <nc r="L384" t="inlineStr">
      <is>
        <t>BB81728</t>
      </is>
    </nc>
  </rcc>
  <rcc rId="9241" sId="1">
    <nc r="L385" t="inlineStr">
      <is>
        <t>BB81728</t>
      </is>
    </nc>
  </rcc>
  <rcc rId="9242" sId="1">
    <nc r="L386" t="inlineStr">
      <is>
        <t>BB81728</t>
      </is>
    </nc>
  </rcc>
  <rcc rId="9243" sId="1">
    <nc r="L387" t="inlineStr">
      <is>
        <t>BB81728</t>
      </is>
    </nc>
  </rcc>
  <rcc rId="9244" sId="1">
    <nc r="L388" t="inlineStr">
      <is>
        <t>BB81728</t>
      </is>
    </nc>
  </rcc>
  <rcc rId="9245" sId="1">
    <nc r="L389" t="inlineStr">
      <is>
        <t>BB81728</t>
      </is>
    </nc>
  </rcc>
  <rcc rId="9246" sId="1">
    <nc r="L390" t="inlineStr">
      <is>
        <t>BB81728</t>
      </is>
    </nc>
  </rcc>
  <rcc rId="9247" sId="1">
    <nc r="L391" t="inlineStr">
      <is>
        <t>None</t>
      </is>
    </nc>
  </rcc>
  <rcc rId="9248" sId="1" xfDxf="1" dxf="1">
    <nc r="L392" t="inlineStr">
      <is>
        <t>BB82225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249" sId="1" xfDxf="1" dxf="1">
    <nc r="L393" t="inlineStr">
      <is>
        <t>BB82225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250" sId="1" xfDxf="1" dxf="1">
    <nc r="L394" t="inlineStr">
      <is>
        <t>BB99856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251" sId="1">
    <nc r="L395" t="inlineStr">
      <is>
        <t>BB99856</t>
      </is>
    </nc>
  </rcc>
  <rcc rId="9252" sId="1">
    <nc r="L396" t="inlineStr">
      <is>
        <t>BB99856</t>
      </is>
    </nc>
  </rcc>
  <rcc rId="9253" sId="1">
    <nc r="L397" t="inlineStr">
      <is>
        <t>BB99856</t>
      </is>
    </nc>
  </rcc>
  <rcc rId="9254" sId="1">
    <nc r="L398" t="inlineStr">
      <is>
        <t>BB99856</t>
      </is>
    </nc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257" sId="1">
    <nc r="X347">
      <f>W347</f>
    </nc>
  </rcc>
  <rcc rId="9258" sId="1">
    <nc r="X348">
      <f>W348</f>
    </nc>
  </rcc>
  <rcc rId="9259" sId="1">
    <oc r="W348">
      <f>V348</f>
    </oc>
    <nc r="W348">
      <v>81</v>
    </nc>
  </rcc>
  <rfmt sheetId="1" sqref="W348">
    <dxf>
      <fill>
        <patternFill patternType="solid">
          <bgColor rgb="FFFF0000"/>
        </patternFill>
      </fill>
    </dxf>
  </rfmt>
  <rcc rId="9260" sId="1">
    <nc r="X349">
      <f>W349</f>
    </nc>
  </rcc>
  <rcc rId="9261" sId="1">
    <nc r="X350">
      <f>W350</f>
    </nc>
  </rcc>
  <rcc rId="9262" sId="1">
    <nc r="Z347">
      <v>4</v>
    </nc>
  </rcc>
  <rcc rId="9263" sId="1">
    <nc r="Z348">
      <v>1.5</v>
    </nc>
  </rcc>
  <rcc rId="9264" sId="1">
    <nc r="Z349">
      <v>0.5</v>
    </nc>
  </rcc>
  <rcc rId="9265" sId="1">
    <nc r="Z350">
      <v>1</v>
    </nc>
  </rcc>
  <rcc rId="9266" sId="1">
    <nc r="AA347" t="inlineStr">
      <is>
        <t>Ready for review</t>
      </is>
    </nc>
  </rcc>
  <rcc rId="9267" sId="1">
    <nc r="AA348" t="inlineStr">
      <is>
        <t>Ready for review</t>
      </is>
    </nc>
  </rcc>
  <rcc rId="9268" sId="1">
    <nc r="AA349" t="inlineStr">
      <is>
        <t>Ready for review</t>
      </is>
    </nc>
  </rcc>
  <rcc rId="9269" sId="1">
    <nc r="AA350" t="inlineStr">
      <is>
        <t>Ready for review</t>
      </is>
    </nc>
  </rcc>
  <rcc rId="9270" sId="1" numFmtId="19">
    <nc r="AE347">
      <v>44015</v>
    </nc>
  </rcc>
  <rcc rId="9271" sId="1" numFmtId="19">
    <nc r="AF347">
      <v>44015</v>
    </nc>
  </rcc>
  <rcc rId="9272" sId="1" numFmtId="19">
    <nc r="AE348">
      <v>44015</v>
    </nc>
  </rcc>
  <rcc rId="9273" sId="1" numFmtId="19">
    <nc r="AF348">
      <v>44015</v>
    </nc>
  </rcc>
  <rcc rId="9274" sId="1" numFmtId="19">
    <nc r="AE349">
      <v>44015</v>
    </nc>
  </rcc>
  <rcc rId="9275" sId="1" numFmtId="19">
    <nc r="AF350">
      <v>44015</v>
    </nc>
  </rcc>
  <rcc rId="9276" sId="1" numFmtId="19">
    <nc r="AE350">
      <v>44015</v>
    </nc>
  </rcc>
  <rcc rId="9277" sId="1" numFmtId="19">
    <nc r="AF349">
      <v>44015</v>
    </nc>
  </rcc>
  <rcc rId="9278" sId="1">
    <nc r="AG347" t="inlineStr">
      <is>
        <t>OK</t>
      </is>
    </nc>
  </rcc>
  <rcc rId="9279" sId="1">
    <nc r="AG348" t="inlineStr">
      <is>
        <t>OK</t>
      </is>
    </nc>
  </rcc>
  <rcc rId="9280" sId="1">
    <nc r="AG349" t="inlineStr">
      <is>
        <t>OK</t>
      </is>
    </nc>
  </rcc>
  <rcc rId="9281" sId="1">
    <nc r="AG350" t="inlineStr">
      <is>
        <t>OK</t>
      </is>
    </nc>
  </rcc>
  <rcc rId="9282" sId="1" numFmtId="14">
    <nc r="AH347">
      <v>1</v>
    </nc>
  </rcc>
  <rcc rId="9283" sId="1" numFmtId="14">
    <nc r="AI347">
      <v>1</v>
    </nc>
  </rcc>
  <rcc rId="9284" sId="1" numFmtId="14">
    <nc r="AJ347">
      <v>1</v>
    </nc>
  </rcc>
  <rcc rId="9285" sId="1">
    <nc r="AK347" t="inlineStr">
      <is>
        <t>None</t>
      </is>
    </nc>
  </rcc>
  <rcc rId="9286" sId="1" numFmtId="14">
    <nc r="AH348">
      <v>1</v>
    </nc>
  </rcc>
  <rcc rId="9287" sId="1" numFmtId="14">
    <nc r="AI348">
      <v>1</v>
    </nc>
  </rcc>
  <rcc rId="9288" sId="1" numFmtId="14">
    <nc r="AJ348">
      <v>1</v>
    </nc>
  </rcc>
  <rcc rId="9289" sId="1">
    <nc r="AK348" t="inlineStr">
      <is>
        <t>None</t>
      </is>
    </nc>
  </rcc>
  <rcc rId="9290" sId="1" numFmtId="14">
    <nc r="AH349">
      <v>1</v>
    </nc>
  </rcc>
  <rcc rId="9291" sId="1" numFmtId="14">
    <nc r="AI349">
      <v>1</v>
    </nc>
  </rcc>
  <rcc rId="9292" sId="1" numFmtId="14">
    <nc r="AJ349">
      <v>1</v>
    </nc>
  </rcc>
  <rcc rId="9293" sId="1">
    <nc r="AK349" t="inlineStr">
      <is>
        <t>None</t>
      </is>
    </nc>
  </rcc>
  <rcc rId="9294" sId="1" numFmtId="14">
    <nc r="AH350">
      <v>1</v>
    </nc>
  </rcc>
  <rcc rId="9295" sId="1" numFmtId="14">
    <nc r="AI350">
      <v>1</v>
    </nc>
  </rcc>
  <rcc rId="9296" sId="1" numFmtId="14">
    <nc r="AJ350">
      <v>1</v>
    </nc>
  </rcc>
  <rcc rId="9297" sId="1">
    <nc r="AK350" t="inlineStr">
      <is>
        <t>None</t>
      </is>
    </nc>
  </rcc>
  <rcv guid="{99BC1C51-34DC-4BF2-906C-1E31B6171D71}" action="delete"/>
  <rdn rId="0" localSheetId="1" customView="1" name="Z_99BC1C51_34DC_4BF2_906C_1E31B6171D71_.wvu.FilterData" hidden="1" oldHidden="1">
    <formula>Merged_COEM!$B$59:$AN$363</formula>
    <oldFormula>Merged_COEM!$B$59:$AN$409</oldFormula>
  </rdn>
  <rdn rId="0" localSheetId="2" customView="1" name="Z_99BC1C51_34DC_4BF2_906C_1E31B6171D71_.wvu.FilterData" hidden="1" oldHidden="1">
    <formula>Merged_JOEM!$B$59:$AN$247</formula>
    <oldFormula>Merged_JOEM!$B$59:$AN$247</oldFormula>
  </rdn>
  <rcv guid="{99BC1C51-34DC-4BF2-906C-1E31B6171D71}" action="add"/>
</revisions>
</file>

<file path=xl/revisions/revisionLog7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00" sId="1" xfDxf="1" dxf="1">
    <nc r="L399" t="inlineStr">
      <is>
        <t>BB81377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301" sId="1" xfDxf="1" dxf="1">
    <nc r="L400" t="inlineStr">
      <is>
        <t>BB99856, BB99857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302" sId="1">
    <nc r="L401" t="inlineStr">
      <is>
        <t>BB99856, BB99857</t>
      </is>
    </nc>
  </rcc>
  <rcc rId="9303" sId="1">
    <nc r="L402" t="inlineStr">
      <is>
        <t>BB99856, BB99857</t>
      </is>
    </nc>
  </rcc>
  <rcc rId="9304" sId="1">
    <nc r="L403" t="inlineStr">
      <is>
        <t>BB99856, BB99857</t>
      </is>
    </nc>
  </rcc>
  <rcc rId="9305" sId="1">
    <nc r="L404" t="inlineStr">
      <is>
        <t>BB99856, BB99857</t>
      </is>
    </nc>
  </rcc>
</revisions>
</file>

<file path=xl/revisions/revisionLog7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06" sId="1">
    <nc r="K347" t="inlineStr">
      <is>
        <t>Test: Manual; Cmt: Auto</t>
      </is>
    </nc>
  </rcc>
  <rcc rId="9307" sId="1">
    <nc r="K348" t="inlineStr">
      <is>
        <t>Test: Manual; Cmt: Auto</t>
      </is>
    </nc>
  </rcc>
  <rcc rId="9308" sId="1">
    <nc r="K349" t="inlineStr">
      <is>
        <t>Test: Manual; Cmt: Auto</t>
      </is>
    </nc>
  </rcc>
  <rcc rId="9309" sId="1">
    <nc r="K350" t="inlineStr">
      <is>
        <t>Test: Manual; Cmt: Auto</t>
      </is>
    </nc>
  </rcc>
  <rcv guid="{99BC1C51-34DC-4BF2-906C-1E31B6171D71}" action="delete"/>
  <rdn rId="0" localSheetId="1" customView="1" name="Z_99BC1C51_34DC_4BF2_906C_1E31B6171D71_.wvu.FilterData" hidden="1" oldHidden="1">
    <formula>Merged_COEM!$B$59:$AN$409</formula>
    <oldFormula>Merged_COEM!$B$59:$AN$363</oldFormula>
  </rdn>
  <rdn rId="0" localSheetId="2" customView="1" name="Z_99BC1C51_34DC_4BF2_906C_1E31B6171D71_.wvu.FilterData" hidden="1" oldHidden="1">
    <formula>Merged_JOEM!$B$59:$AN$247</formula>
    <oldFormula>Merged_JOEM!$B$59:$AN$247</oldFormula>
  </rdn>
  <rcv guid="{99BC1C51-34DC-4BF2-906C-1E31B6171D71}" action="add"/>
</revisions>
</file>

<file path=xl/revisions/revisionLog7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12" sId="1">
    <oc r="AA253" t="inlineStr">
      <is>
        <t>Pending for OPL</t>
      </is>
    </oc>
    <nc r="AA253" t="inlineStr">
      <is>
        <t>Ready for review</t>
      </is>
    </nc>
  </rcc>
  <rcc rId="9313" sId="1" odxf="1" dxf="1" quotePrefix="1">
    <oc r="AN253" t="inlineStr">
      <is>
        <t>Cmt at line 117 for Ut test
Can't cover full MCDC at line #512 by argument of function 
waiting owner confirm</t>
      </is>
    </oc>
    <nc r="AN253" t="inlineStr">
      <is>
        <t>Cmt at line 117 for Ut test
Can't cover full MCDC at line #512 by argument of function 
 owner confirm no impact</t>
      </is>
    </nc>
    <odxf>
      <alignment wrapText="0" readingOrder="0"/>
    </odxf>
    <ndxf>
      <alignment wrapText="1" readingOrder="0"/>
    </ndxf>
  </rcc>
  <rcv guid="{FECB4C41-27E8-4A22-AFB3-4F54CDD4960E}" action="delete"/>
  <rdn rId="0" localSheetId="1" customView="1" name="Z_FECB4C41_27E8_4A22_AFB3_4F54CDD4960E_.wvu.FilterData" hidden="1" oldHidden="1">
    <formula>Merged_COEM!$B$59:$AN$409</formula>
    <oldFormula>Merged_COEM!$B$59:$AN$409</oldFormula>
  </rdn>
  <rdn rId="0" localSheetId="2" customView="1" name="Z_FECB4C41_27E8_4A22_AFB3_4F54CDD4960E_.wvu.FilterData" hidden="1" oldHidden="1">
    <formula>Merged_JOEM!$B$59:$AN$274</formula>
    <oldFormula>Merged_JOEM!$B$59:$AN$274</oldFormula>
  </rdn>
  <rcv guid="{FECB4C41-27E8-4A22-AFB3-4F54CDD4960E}" action="add"/>
</revisions>
</file>

<file path=xl/revisions/revisionLog7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16" sId="2" odxf="1" s="1" dxf="1">
    <nc r="S283" t="inlineStr">
      <is>
        <t>93.3%/93.3%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odxf>
    <ndxf>
      <font>
        <sz val="10"/>
        <color auto="1"/>
        <name val="Arial"/>
        <scheme val="none"/>
      </font>
      <numFmt numFmtId="171" formatCode="0.0%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317" sId="2" odxf="1" s="1" dxf="1" numFmtId="14">
    <nc r="T283">
      <v>0.9</v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odxf>
    <ndxf>
      <font>
        <sz val="10"/>
        <color auto="1"/>
        <name val="Arial"/>
        <scheme val="none"/>
      </font>
      <numFmt numFmtId="171" formatCode="0.0%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318" sId="2" odxf="1" s="1" dxf="1">
    <nc r="U283" t="inlineStr">
      <is>
        <t>Can't cover full MCDC at line #7, line #60 and line #83. Because the conditions contain StateDrvUnit_FA are conflict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odxf>
    <ndxf>
      <font>
        <sz val="10"/>
        <color auto="1"/>
        <name val="Arial"/>
        <scheme val="none"/>
      </font>
      <alignment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319" sId="2" xfDxf="1" dxf="1" numFmtId="14">
    <nc r="AH220">
      <v>0.93300000000000005</v>
    </nc>
    <n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320" sId="2" xfDxf="1" dxf="1" numFmtId="14">
    <nc r="AI220">
      <v>0.93300000000000005</v>
    </nc>
    <n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321" sId="2" numFmtId="14">
    <nc r="AJ220">
      <v>0.9</v>
    </nc>
  </rcc>
  <rcc rId="9322" sId="2">
    <nc r="AG220" t="inlineStr">
      <is>
        <t>OK</t>
      </is>
    </nc>
  </rcc>
  <rcc rId="9323" sId="2" numFmtId="19">
    <nc r="AE220">
      <v>44015</v>
    </nc>
  </rcc>
  <rcc rId="9324" sId="2" numFmtId="19">
    <nc r="AF220">
      <v>44015</v>
    </nc>
  </rcc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7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27" sId="2">
    <nc r="X220">
      <v>78</v>
    </nc>
  </rcc>
</revisions>
</file>

<file path=xl/revisions/revisionLog7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28" sId="2">
    <nc r="Z220">
      <v>4.8</v>
    </nc>
  </rcc>
</revisions>
</file>

<file path=xl/revisions/revisionLog7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29" sId="2">
    <nc r="AA220" t="inlineStr">
      <is>
        <t>Ready for review</t>
      </is>
    </nc>
  </rcc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7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32" sId="2" quotePrefix="1">
    <nc r="AK220" t="inlineStr">
      <is>
        <t>None</t>
      </is>
    </nc>
  </rcc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7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35" sId="2" odxf="1" s="1" dxf="1">
    <nc r="AL220" t="inlineStr">
      <is>
        <t>Can't cover full MCDC at line #7, line #60 and line #83. Because the conditions contain StateDrvUnit_FA are conflict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220">
    <dxf>
      <alignment wrapText="0" readingOrder="0"/>
    </dxf>
  </rfmt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Merged_JOEM!$B$59:$AN$274</formula>
    <oldFormula>Merged_JOEM!$B$59:$AN$274</oldFormula>
  </rdn>
  <rcv guid="{3B3E6719-EACB-4D2C-89C1-05FFAB6020FD}" action="add"/>
</revisions>
</file>

<file path=xl/revisions/revisionLog7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="1" sqref="S283" start="0" length="0">
    <dxf>
      <font>
        <sz val="11"/>
        <color theme="1"/>
        <name val="Calibri"/>
        <scheme val="minor"/>
      </font>
      <numFmt numFmtId="0" formatCode="General"/>
      <border outline="0">
        <left/>
        <right/>
        <top/>
        <bottom/>
      </border>
    </dxf>
  </rfmt>
  <rfmt sheetId="2" s="1" sqref="T283" start="0" length="0">
    <dxf>
      <font>
        <sz val="11"/>
        <color theme="1"/>
        <name val="Calibri"/>
        <scheme val="minor"/>
      </font>
      <numFmt numFmtId="0" formatCode="General"/>
      <border outline="0">
        <left/>
        <right/>
        <top/>
        <bottom/>
      </border>
    </dxf>
  </rfmt>
  <rfmt sheetId="2" s="1" sqref="U283" start="0" length="0">
    <dxf>
      <font>
        <sz val="11"/>
        <color theme="1"/>
        <name val="Calibri"/>
        <scheme val="minor"/>
      </font>
      <alignment wrapText="0" readingOrder="0"/>
      <border outline="0">
        <left/>
        <right/>
        <top/>
        <bottom/>
      </border>
    </dxf>
  </rfmt>
  <rcc rId="9338" sId="2">
    <oc r="S283" t="inlineStr">
      <is>
        <t>93.3%/93.3%</t>
      </is>
    </oc>
    <nc r="S283"/>
  </rcc>
  <rcc rId="9339" sId="2">
    <oc r="T283">
      <v>0.9</v>
    </oc>
    <nc r="T283"/>
  </rcc>
  <rcc rId="9340" sId="2">
    <oc r="U283" t="inlineStr">
      <is>
        <t>Can't cover full MCDC at line #7, line #60 and line #83. Because the conditions contain StateDrvUnit_FA are conflict</t>
      </is>
    </oc>
    <nc r="U283"/>
  </rcc>
</revisions>
</file>

<file path=xl/revisions/revisionLog7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41" sId="2" quotePrefix="1">
    <oc r="AL161" t="inlineStr">
      <is>
        <t>-This class don't have MCDC
-This class don't have MCDC</t>
      </is>
    </oc>
    <nc r="AL161" t="inlineStr">
      <is>
        <t>-This class don't have MCDC</t>
      </is>
    </nc>
  </rcc>
  <rcc rId="9342" sId="2" quotePrefix="1">
    <oc r="AL162" t="inlineStr">
      <is>
        <t>-</t>
      </is>
    </oc>
    <nc r="AL162" t="inlineStr">
      <is>
        <t>-This class don't have MCDC</t>
      </is>
    </nc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Merged_JOEM!$B$59:$AN$247</formula>
    <oldFormula>Merged_JOEM!$B$59:$AN$274</oldFormula>
  </rdn>
  <rcv guid="{3B3E6719-EACB-4D2C-89C1-05FFAB6020FD}" action="add"/>
</revisions>
</file>

<file path=xl/revisions/revisionLog7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47" sId="2" odxf="1" dxf="1" numFmtId="14">
    <oc r="AJ162" t="inlineStr">
      <is>
        <t>-</t>
      </is>
    </oc>
    <nc r="AJ162">
      <v>1</v>
    </nc>
    <odxf/>
    <ndxf/>
  </rcc>
  <rcc rId="9348" sId="2" quotePrefix="1">
    <oc r="AL162" t="inlineStr">
      <is>
        <t>-This class don't have MCDC</t>
      </is>
    </oc>
    <nc r="AL162" t="inlineStr">
      <is>
        <t>-</t>
      </is>
    </nc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Cols" hidden="1" oldHidden="1">
    <formula>Merged_JOEM!$J:$AF</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52" sId="1">
    <nc r="X330">
      <f>W330</f>
    </nc>
  </rcc>
  <rcc rId="9353" sId="1">
    <nc r="Z330">
      <v>0</v>
    </nc>
  </rcc>
  <rcc rId="9354" sId="1">
    <nc r="AA330" t="inlineStr">
      <is>
        <t>Ready for review</t>
      </is>
    </nc>
  </rcc>
  <rcc rId="9355" sId="1" numFmtId="19">
    <nc r="AE330">
      <v>44015</v>
    </nc>
  </rcc>
  <rcc rId="9356" sId="1" numFmtId="19">
    <nc r="AF330">
      <v>44015</v>
    </nc>
  </rcc>
  <rcc rId="9357" sId="1">
    <nc r="AG330" t="inlineStr">
      <is>
        <t>NG</t>
      </is>
    </nc>
  </rcc>
  <rcc rId="9358" sId="1">
    <nc r="AH330" t="inlineStr">
      <is>
        <t>-</t>
      </is>
    </nc>
  </rcc>
  <rcc rId="9359" sId="1">
    <nc r="AI330" t="inlineStr">
      <is>
        <t>-</t>
      </is>
    </nc>
  </rcc>
  <rcc rId="9360" sId="1">
    <nc r="AJ330" t="inlineStr">
      <is>
        <t>-</t>
      </is>
    </nc>
  </rcc>
  <rcc rId="9361" sId="1">
    <nc r="AK330" t="inlineStr">
      <is>
        <t>None</t>
      </is>
    </nc>
  </rcc>
  <rcc rId="9362" sId="1" quotePrefix="1">
    <oc r="AL330" t="inlineStr">
      <is>
        <t>-</t>
      </is>
    </oc>
    <nc r="AL330" t="inlineStr">
      <is>
        <t>-No function to test</t>
      </is>
    </nc>
  </rcc>
  <rcc rId="9363" sId="1" quotePrefix="1">
    <oc r="AM330" t="inlineStr">
      <is>
        <t>-</t>
      </is>
    </oc>
    <nc r="AM330" t="inlineStr">
      <is>
        <t>-No function to test</t>
      </is>
    </nc>
  </rcc>
  <rfmt sheetId="1" sqref="AN330" start="0" length="0">
    <dxf>
      <alignment wrapText="1" readingOrder="0"/>
    </dxf>
  </rfmt>
  <rfmt sheetId="1" sqref="AN331" start="0" length="0">
    <dxf>
      <alignment wrapText="1" readingOrder="0"/>
    </dxf>
  </rfmt>
  <rcc rId="9364" sId="1">
    <oc r="AN330" t="inlineStr">
      <is>
        <t>Double effort 
Please comment follow ASPICE Standard</t>
      </is>
    </oc>
    <nc r="AN330" t="inlineStr">
      <is>
        <t xml:space="preserve">Double effort 
Please comment follow ASPICE Standard
-No function to test
</t>
      </is>
    </nc>
  </rcc>
  <rcc rId="9365" sId="1">
    <nc r="X331">
      <f>W331</f>
    </nc>
  </rcc>
  <rcc rId="9366" sId="1">
    <nc r="AA331" t="inlineStr">
      <is>
        <t>Ready for review</t>
      </is>
    </nc>
  </rcc>
  <rcc rId="9367" sId="1">
    <nc r="AG331" t="inlineStr">
      <is>
        <t>NG</t>
      </is>
    </nc>
  </rcc>
  <rcc rId="9368" sId="1">
    <nc r="AH331" t="inlineStr">
      <is>
        <t>-</t>
      </is>
    </nc>
  </rcc>
  <rcc rId="9369" sId="1">
    <nc r="AI331" t="inlineStr">
      <is>
        <t>-</t>
      </is>
    </nc>
  </rcc>
  <rcc rId="9370" sId="1">
    <nc r="AJ331" t="inlineStr">
      <is>
        <t>-</t>
      </is>
    </nc>
  </rcc>
  <rcc rId="9371" sId="1">
    <nc r="AK331" t="inlineStr">
      <is>
        <t>None</t>
      </is>
    </nc>
  </rcc>
  <rcc rId="9372" sId="1" quotePrefix="1">
    <oc r="AL331" t="inlineStr">
      <is>
        <t>-</t>
      </is>
    </oc>
    <nc r="AL331" t="inlineStr">
      <is>
        <t>-No function to test</t>
      </is>
    </nc>
  </rcc>
  <rcc rId="9373" sId="1" quotePrefix="1">
    <oc r="AM331" t="inlineStr">
      <is>
        <t>-</t>
      </is>
    </oc>
    <nc r="AM331" t="inlineStr">
      <is>
        <t>-No function to test</t>
      </is>
    </nc>
  </rcc>
  <rcc rId="9374" sId="1">
    <oc r="AN331" t="inlineStr">
      <is>
        <t>Double effort 
Please comment follow ASPICE Standard</t>
      </is>
    </oc>
    <nc r="AN331" t="inlineStr">
      <is>
        <t xml:space="preserve">Double effort 
Please comment follow ASPICE Standard
-No function to test
</t>
      </is>
    </nc>
  </rcc>
  <rcv guid="{FECB4C41-27E8-4A22-AFB3-4F54CDD4960E}" action="delete"/>
  <rdn rId="0" localSheetId="1" customView="1" name="Z_FECB4C41_27E8_4A22_AFB3_4F54CDD4960E_.wvu.FilterData" hidden="1" oldHidden="1">
    <formula>Merged_COEM!$B$59:$AN$409</formula>
    <oldFormula>Merged_COEM!$B$59:$AN$409</oldFormula>
  </rdn>
  <rdn rId="0" localSheetId="2" customView="1" name="Z_FECB4C41_27E8_4A22_AFB3_4F54CDD4960E_.wvu.FilterData" hidden="1" oldHidden="1">
    <formula>Merged_JOEM!$B$59:$AN$274</formula>
    <oldFormula>Merged_JOEM!$B$59:$AN$274</oldFormula>
  </rdn>
  <rcv guid="{FECB4C41-27E8-4A22-AFB3-4F54CDD4960E}" action="add"/>
</revisions>
</file>

<file path=xl/revisions/revisionLog7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77" sId="2">
    <nc r="AG172" t="inlineStr">
      <is>
        <t>NG</t>
      </is>
    </nc>
  </rcc>
  <rcc rId="9378" sId="2" numFmtId="14">
    <nc r="AH172">
      <v>1</v>
    </nc>
  </rcc>
  <rcc rId="9379" sId="2" numFmtId="14">
    <nc r="AI172">
      <v>1</v>
    </nc>
  </rcc>
  <rcc rId="9380" sId="2" numFmtId="14">
    <nc r="AJ172">
      <v>1</v>
    </nc>
  </rcc>
  <rcc rId="9381" sId="2" quotePrefix="1">
    <nc r="AK172" t="inlineStr">
      <is>
        <t>OPL</t>
      </is>
    </nc>
  </rcc>
  <rcc rId="9382" sId="2" odxf="1" dxf="1" quotePrefix="1">
    <nc r="AL172" t="inlineStr">
      <is>
        <t>1) From line #162 to #171 
v_Prm_L = v_TCS_RL;
v_Prm_R = v_TCS_RR;
v_2nd_L = v_TCS_FL;
v_2nd_R = v_TCS_FR;
vRef_Prm_L = vRef_RL;
vRef_Prm_R = vRef_RR;
vRef_2nd_L = vRef_FL;
vRef_2nd_R = vRef_FR;
When MCDC1 = FALSE, value of all output are are return out of range = 511.9844
2) Can't control value of 2 output SIP_2nd, SIP_Prm= &gt; Them always return default value.</t>
      </is>
    </nc>
    <odxf>
      <alignment wrapText="0" readingOrder="0"/>
    </odxf>
    <ndxf>
      <alignment wrapText="1" readingOrder="0"/>
    </ndxf>
  </rcc>
  <rfmt sheetId="2" sqref="AL172">
    <dxf>
      <alignment wrapText="0" readingOrder="0"/>
    </dxf>
  </rfmt>
  <rcc rId="9383" sId="2" odxf="1" dxf="1" quotePrefix="1">
    <nc r="AM172" t="inlineStr">
      <is>
        <t>-</t>
      </is>
    </nc>
    <odxf>
      <alignment horizontal="left" readingOrder="0"/>
    </odxf>
    <ndxf>
      <alignment horizontal="general" readingOrder="0"/>
    </ndxf>
  </rcc>
  <rcc rId="9384" sId="2" odxf="1" dxf="1" quotePrefix="1">
    <nc r="AN172" t="inlineStr">
      <is>
        <t>-</t>
      </is>
    </nc>
    <odxf>
      <alignment horizontal="left" readingOrder="0"/>
    </odxf>
    <ndxf>
      <alignment horizontal="general" readingOrder="0"/>
    </ndxf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Cols" hidden="1" oldHidden="1">
    <formula>Merged_JOEM!$J:$AF</formula>
    <oldFormula>Merged_JOEM!$J:$AF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88" sId="2">
    <nc r="X172">
      <f>W172</f>
    </nc>
  </rcc>
  <rcc rId="9389" sId="2">
    <nc r="Z172">
      <v>4</v>
    </nc>
  </rcc>
  <rcc rId="9390" sId="2" numFmtId="19">
    <nc r="AE172">
      <v>44015</v>
    </nc>
  </rcc>
  <rcc rId="9391" sId="2" numFmtId="19">
    <nc r="AF172">
      <v>44015</v>
    </nc>
  </rcc>
  <rdn rId="0" localSheetId="2" customView="1" name="Z_7E0EA425_A420_4443_B9E0_CDF0AA9E5D09_.wvu.Cols" hidden="1" oldHidden="1">
    <oldFormula>Merged_JOEM!$J:$AF</oldFormula>
  </rdn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95" sId="1" quotePrefix="1">
    <oc r="AN253" t="inlineStr">
      <is>
        <t>Cmt at line 117 for Ut test
Can't cover full MCDC at line #512 by argument of function 
 owner confirm no impact</t>
      </is>
    </oc>
    <nc r="AN253" t="inlineStr">
      <is>
        <t>Cmt at line 117 for Ut test
Can't cover full MCDC at line #512 by argument of function 
=&gt;owner confirm no impact</t>
      </is>
    </nc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98" sId="1" quotePrefix="1">
    <oc r="AN253" t="inlineStr">
      <is>
        <t>Cmt at line 117 for Ut test
Can't cover full MCDC at line #512 by argument of function 
=&gt;owner confirm no impact</t>
      </is>
    </oc>
    <nc r="AN253" t="inlineStr">
      <is>
        <t>Cmt at line 117 for Ut test
Can't cover full MCDC at line #512 by argument of function 
=&gt;Owner confirm no impact</t>
      </is>
    </nc>
  </rcc>
  <rfmt sheetId="1" sqref="AL253" start="0" length="0">
    <dxf>
      <alignment wrapText="1" readingOrder="0"/>
    </dxf>
  </rfmt>
  <rfmt sheetId="1" sqref="AL253">
    <dxf>
      <alignment wrapText="0" readingOrder="0"/>
    </dxf>
  </rfmt>
  <rfmt sheetId="1" sqref="AL253" start="0" length="0">
    <dxf>
      <alignment wrapText="1" readingOrder="0"/>
    </dxf>
  </rfmt>
  <rfmt sheetId="1" sqref="AL253">
    <dxf>
      <alignment wrapText="0" readingOrder="0"/>
    </dxf>
  </rfmt>
  <rfmt sheetId="1" sqref="F253">
    <dxf>
      <alignment wrapText="1" readingOrder="0"/>
    </dxf>
  </rfmt>
  <rfmt sheetId="1" sqref="F253">
    <dxf>
      <alignment wrapText="0" readingOrder="0"/>
    </dxf>
  </rfmt>
  <rfmt sheetId="1" sqref="AN253">
    <dxf>
      <alignment wrapText="0" readingOrder="0"/>
    </dxf>
  </rfmt>
</revisions>
</file>

<file path=xl/revisions/revisionLog7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99" sId="1" quotePrefix="1">
    <nc r="AM253" t="inlineStr">
      <is>
        <t>-</t>
      </is>
    </nc>
  </rcc>
</revisions>
</file>

<file path=xl/revisions/revisionLog7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400" sId="1" numFmtId="19">
    <oc r="AC253" t="inlineStr">
      <is>
        <t>6/31/2020</t>
      </is>
    </oc>
    <nc r="AC253">
      <v>44011</v>
    </nc>
  </rcc>
  <rcc rId="9401" sId="1">
    <oc r="AA253" t="inlineStr">
      <is>
        <t>Ready for review</t>
      </is>
    </oc>
    <nc r="AA253" t="inlineStr">
      <is>
        <t>Ready for PLC</t>
      </is>
    </nc>
  </rcc>
  <rcc rId="9402" sId="1" numFmtId="19">
    <nc r="AB253">
      <v>44015</v>
    </nc>
  </rcc>
  <rcc rId="9403" sId="1" odxf="1" dxf="1" numFmtId="19">
    <oc r="AE253" t="inlineStr">
      <is>
        <t>6/31/2020</t>
      </is>
    </oc>
    <nc r="AE253">
      <v>44011</v>
    </nc>
    <odxf/>
    <ndxf/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410" sId="1" numFmtId="19">
    <nc r="AC364">
      <v>44018</v>
    </nc>
  </rcc>
  <rcc rId="9411" sId="1" numFmtId="19">
    <nc r="AD364">
      <v>44032</v>
    </nc>
  </rcc>
  <rcc rId="9412" sId="1" numFmtId="19">
    <nc r="AC365">
      <v>44018</v>
    </nc>
  </rcc>
  <rcc rId="9413" sId="1" numFmtId="19">
    <nc r="AD365">
      <v>44032</v>
    </nc>
  </rcc>
  <rcc rId="9414" sId="1" numFmtId="19">
    <nc r="AC366">
      <v>44018</v>
    </nc>
  </rcc>
  <rcc rId="9415" sId="1" numFmtId="19">
    <nc r="AD366">
      <v>44032</v>
    </nc>
  </rcc>
  <rcc rId="9416" sId="1" numFmtId="19">
    <nc r="AC367">
      <v>44018</v>
    </nc>
  </rcc>
  <rcc rId="9417" sId="1" numFmtId="19">
    <nc r="AD367">
      <v>44032</v>
    </nc>
  </rcc>
  <rcc rId="9418" sId="1" numFmtId="19">
    <nc r="AC368">
      <v>44018</v>
    </nc>
  </rcc>
  <rcc rId="9419" sId="1" numFmtId="19">
    <nc r="AD368">
      <v>44032</v>
    </nc>
  </rcc>
  <rcc rId="9420" sId="1" numFmtId="19">
    <nc r="AC369">
      <v>44018</v>
    </nc>
  </rcc>
  <rcc rId="9421" sId="1" numFmtId="19">
    <nc r="AD369">
      <v>44032</v>
    </nc>
  </rcc>
  <rcc rId="9422" sId="1" numFmtId="19">
    <nc r="AC370">
      <v>44018</v>
    </nc>
  </rcc>
  <rcc rId="9423" sId="1" numFmtId="19">
    <nc r="AD370">
      <v>44032</v>
    </nc>
  </rcc>
  <rcc rId="9424" sId="1" numFmtId="19">
    <nc r="AC371">
      <v>44018</v>
    </nc>
  </rcc>
  <rcc rId="9425" sId="1" numFmtId="19">
    <nc r="AD371">
      <v>44032</v>
    </nc>
  </rcc>
  <rcc rId="9426" sId="1" numFmtId="19">
    <nc r="AC372">
      <v>44018</v>
    </nc>
  </rcc>
  <rcc rId="9427" sId="1" numFmtId="19">
    <nc r="AD372">
      <v>44032</v>
    </nc>
  </rcc>
  <rcc rId="9428" sId="1" numFmtId="19">
    <nc r="AC373">
      <v>44018</v>
    </nc>
  </rcc>
  <rcc rId="9429" sId="1" numFmtId="19">
    <nc r="AD373">
      <v>44032</v>
    </nc>
  </rcc>
  <rcc rId="9430" sId="1" numFmtId="19">
    <nc r="AC374">
      <v>44018</v>
    </nc>
  </rcc>
  <rcc rId="9431" sId="1" numFmtId="19">
    <nc r="AD374">
      <v>44025</v>
    </nc>
  </rcc>
  <rcc rId="9432" sId="1" numFmtId="19">
    <nc r="AC375">
      <v>44018</v>
    </nc>
  </rcc>
  <rcc rId="9433" sId="1" numFmtId="19">
    <nc r="AD375">
      <v>44025</v>
    </nc>
  </rcc>
  <rcc rId="9434" sId="1" numFmtId="19">
    <nc r="AC376">
      <v>44018</v>
    </nc>
  </rcc>
  <rcc rId="9435" sId="1" numFmtId="19">
    <nc r="AD376">
      <v>44025</v>
    </nc>
  </rcc>
  <rcc rId="9436" sId="1" numFmtId="19">
    <nc r="AC377">
      <v>44018</v>
    </nc>
  </rcc>
  <rcc rId="9437" sId="1" numFmtId="19">
    <nc r="AD377">
      <v>44025</v>
    </nc>
  </rcc>
  <rcc rId="9438" sId="1" numFmtId="19">
    <nc r="AC378">
      <v>44018</v>
    </nc>
  </rcc>
  <rcc rId="9439" sId="1" numFmtId="19">
    <nc r="AD378">
      <v>44025</v>
    </nc>
  </rcc>
  <rcc rId="9440" sId="1" numFmtId="19">
    <nc r="AC379">
      <v>44018</v>
    </nc>
  </rcc>
  <rcc rId="9441" sId="1" numFmtId="19">
    <nc r="AD379">
      <v>44025</v>
    </nc>
  </rcc>
  <rcc rId="9442" sId="1" numFmtId="19">
    <nc r="AC380">
      <v>44018</v>
    </nc>
  </rcc>
  <rcc rId="9443" sId="1" numFmtId="19">
    <nc r="AD380">
      <v>44021</v>
    </nc>
  </rcc>
  <rcc rId="9444" sId="1" numFmtId="19">
    <nc r="AC381">
      <v>44018</v>
    </nc>
  </rcc>
  <rcc rId="9445" sId="1" numFmtId="19">
    <nc r="AD381">
      <v>44039</v>
    </nc>
  </rcc>
  <rcc rId="9446" sId="1" numFmtId="19">
    <nc r="AC382">
      <v>44018</v>
    </nc>
  </rcc>
  <rcc rId="9447" sId="1" numFmtId="19">
    <nc r="AD382">
      <v>44039</v>
    </nc>
  </rcc>
  <rcc rId="9448" sId="1" numFmtId="19">
    <nc r="AC383">
      <v>44018</v>
    </nc>
  </rcc>
  <rcc rId="9449" sId="1" numFmtId="19">
    <nc r="AD383">
      <v>44039</v>
    </nc>
  </rcc>
  <rcc rId="9450" sId="1" numFmtId="19">
    <nc r="AC384">
      <v>44018</v>
    </nc>
  </rcc>
  <rcc rId="9451" sId="1" numFmtId="19">
    <nc r="AD384">
      <v>44039</v>
    </nc>
  </rcc>
  <rcc rId="9452" sId="1" numFmtId="19">
    <nc r="AC385">
      <v>44018</v>
    </nc>
  </rcc>
  <rcc rId="9453" sId="1" numFmtId="19">
    <nc r="AD385">
      <v>44039</v>
    </nc>
  </rcc>
  <rcc rId="9454" sId="1" numFmtId="19">
    <nc r="AC386">
      <v>44018</v>
    </nc>
  </rcc>
  <rcc rId="9455" sId="1" numFmtId="19">
    <nc r="AD386">
      <v>44039</v>
    </nc>
  </rcc>
  <rcc rId="9456" sId="1" numFmtId="19">
    <nc r="AC387">
      <v>44018</v>
    </nc>
  </rcc>
  <rcc rId="9457" sId="1" numFmtId="19">
    <nc r="AD387">
      <v>44039</v>
    </nc>
  </rcc>
  <rcc rId="9458" sId="1" numFmtId="19">
    <nc r="AC388">
      <v>44018</v>
    </nc>
  </rcc>
  <rcc rId="9459" sId="1" numFmtId="19">
    <nc r="AD388">
      <v>44039</v>
    </nc>
  </rcc>
  <rcc rId="9460" sId="1" numFmtId="19">
    <nc r="AC389">
      <v>44018</v>
    </nc>
  </rcc>
  <rcc rId="9461" sId="1" numFmtId="19">
    <nc r="AD389">
      <v>44039</v>
    </nc>
  </rcc>
  <rcc rId="9462" sId="1" numFmtId="19">
    <nc r="AC390">
      <v>44018</v>
    </nc>
  </rcc>
  <rcc rId="9463" sId="1" numFmtId="19">
    <nc r="AD390">
      <v>44039</v>
    </nc>
  </rcc>
  <rcc rId="9464" sId="1" numFmtId="19">
    <nc r="AC391">
      <v>44018</v>
    </nc>
  </rcc>
  <rcc rId="9465" sId="1" numFmtId="19">
    <nc r="AD391">
      <v>44039</v>
    </nc>
  </rcc>
  <rcc rId="9466" sId="1" numFmtId="19">
    <nc r="AC392">
      <v>44018</v>
    </nc>
  </rcc>
  <rcc rId="9467" sId="1" numFmtId="19">
    <nc r="AD392">
      <v>44039</v>
    </nc>
  </rcc>
  <rcc rId="9468" sId="1" numFmtId="19">
    <nc r="AC393">
      <v>44018</v>
    </nc>
  </rcc>
  <rcc rId="9469" sId="1" numFmtId="19">
    <nc r="AD393">
      <v>44039</v>
    </nc>
  </rcc>
  <rcc rId="9470" sId="1" numFmtId="19">
    <nc r="AC394">
      <v>44018</v>
    </nc>
  </rcc>
  <rcc rId="9471" sId="1" numFmtId="19">
    <nc r="AD394">
      <v>44032</v>
    </nc>
  </rcc>
  <rcc rId="9472" sId="1" numFmtId="19">
    <nc r="AC395">
      <v>44018</v>
    </nc>
  </rcc>
  <rcc rId="9473" sId="1" numFmtId="19">
    <nc r="AD395">
      <v>44032</v>
    </nc>
  </rcc>
  <rcc rId="9474" sId="1" numFmtId="19">
    <nc r="AC396">
      <v>44018</v>
    </nc>
  </rcc>
  <rcc rId="9475" sId="1" numFmtId="19">
    <nc r="AD396">
      <v>44032</v>
    </nc>
  </rcc>
  <rcc rId="9476" sId="1" numFmtId="19">
    <nc r="AC397">
      <v>44018</v>
    </nc>
  </rcc>
  <rcc rId="9477" sId="1" numFmtId="19">
    <nc r="AD397">
      <v>44032</v>
    </nc>
  </rcc>
  <rcc rId="9478" sId="1" numFmtId="19">
    <nc r="AC398">
      <v>44018</v>
    </nc>
  </rcc>
  <rcc rId="9479" sId="1" numFmtId="19">
    <nc r="AD398">
      <v>44032</v>
    </nc>
  </rcc>
  <rcc rId="9480" sId="1" numFmtId="19">
    <nc r="AC399">
      <v>44018</v>
    </nc>
  </rcc>
  <rcc rId="9481" sId="1" numFmtId="19">
    <nc r="AD399">
      <v>44026</v>
    </nc>
  </rcc>
  <rcc rId="9482" sId="1" numFmtId="19">
    <nc r="AC400">
      <v>44018</v>
    </nc>
  </rcc>
  <rcc rId="9483" sId="1" numFmtId="19">
    <nc r="AD400">
      <v>44032</v>
    </nc>
  </rcc>
  <rcc rId="9484" sId="1" numFmtId="19">
    <nc r="AC401">
      <v>44018</v>
    </nc>
  </rcc>
  <rcc rId="9485" sId="1" numFmtId="19">
    <nc r="AD401">
      <v>44032</v>
    </nc>
  </rcc>
  <rcc rId="9486" sId="1" numFmtId="19">
    <nc r="AC402">
      <v>44018</v>
    </nc>
  </rcc>
  <rcc rId="9487" sId="1" numFmtId="19">
    <nc r="AD402">
      <v>44032</v>
    </nc>
  </rcc>
  <rcc rId="9488" sId="1" numFmtId="19">
    <nc r="AC403">
      <v>44018</v>
    </nc>
  </rcc>
  <rcc rId="9489" sId="1" numFmtId="19">
    <nc r="AD403">
      <v>44032</v>
    </nc>
  </rcc>
  <rcc rId="9490" sId="1" numFmtId="19">
    <nc r="AC404">
      <v>44018</v>
    </nc>
  </rcc>
  <rcc rId="9491" sId="1" numFmtId="19">
    <nc r="AD404">
      <v>44032</v>
    </nc>
  </rcc>
  <rcc rId="9492" sId="1" numFmtId="19">
    <oc r="AE364">
      <v>44018</v>
    </oc>
    <nc r="AE364"/>
  </rcc>
  <rcc rId="9493" sId="1" numFmtId="19">
    <oc r="AF364">
      <v>44032</v>
    </oc>
    <nc r="AF364"/>
  </rcc>
  <rcc rId="9494" sId="1" numFmtId="19">
    <oc r="AE365">
      <v>44018</v>
    </oc>
    <nc r="AE365"/>
  </rcc>
  <rcc rId="9495" sId="1" numFmtId="19">
    <oc r="AF365">
      <v>44032</v>
    </oc>
    <nc r="AF365"/>
  </rcc>
  <rcc rId="9496" sId="1" numFmtId="19">
    <oc r="AE366">
      <v>44018</v>
    </oc>
    <nc r="AE366"/>
  </rcc>
  <rcc rId="9497" sId="1" numFmtId="19">
    <oc r="AF366">
      <v>44032</v>
    </oc>
    <nc r="AF366"/>
  </rcc>
  <rcc rId="9498" sId="1" numFmtId="19">
    <oc r="AE367">
      <v>44018</v>
    </oc>
    <nc r="AE367"/>
  </rcc>
  <rcc rId="9499" sId="1" numFmtId="19">
    <oc r="AF367">
      <v>44032</v>
    </oc>
    <nc r="AF367"/>
  </rcc>
  <rcc rId="9500" sId="1" numFmtId="19">
    <oc r="AE368">
      <v>44018</v>
    </oc>
    <nc r="AE368"/>
  </rcc>
  <rcc rId="9501" sId="1" numFmtId="19">
    <oc r="AF368">
      <v>44032</v>
    </oc>
    <nc r="AF368"/>
  </rcc>
  <rcc rId="9502" sId="1" numFmtId="19">
    <oc r="AE369">
      <v>44018</v>
    </oc>
    <nc r="AE369"/>
  </rcc>
  <rcc rId="9503" sId="1" numFmtId="19">
    <oc r="AF369">
      <v>44032</v>
    </oc>
    <nc r="AF369"/>
  </rcc>
  <rcc rId="9504" sId="1" numFmtId="19">
    <oc r="AE370">
      <v>44018</v>
    </oc>
    <nc r="AE370"/>
  </rcc>
  <rcc rId="9505" sId="1" numFmtId="19">
    <oc r="AF370">
      <v>44032</v>
    </oc>
    <nc r="AF370"/>
  </rcc>
  <rcc rId="9506" sId="1" numFmtId="19">
    <oc r="AE371">
      <v>44018</v>
    </oc>
    <nc r="AE371"/>
  </rcc>
  <rcc rId="9507" sId="1" numFmtId="19">
    <oc r="AF371">
      <v>44032</v>
    </oc>
    <nc r="AF371"/>
  </rcc>
  <rcc rId="9508" sId="1" numFmtId="19">
    <oc r="AE372">
      <v>44018</v>
    </oc>
    <nc r="AE372"/>
  </rcc>
  <rcc rId="9509" sId="1" numFmtId="19">
    <oc r="AF372">
      <v>44032</v>
    </oc>
    <nc r="AF372"/>
  </rcc>
  <rcc rId="9510" sId="1" numFmtId="19">
    <oc r="AE373">
      <v>44018</v>
    </oc>
    <nc r="AE373"/>
  </rcc>
  <rcc rId="9511" sId="1" numFmtId="19">
    <oc r="AF373">
      <v>44032</v>
    </oc>
    <nc r="AF373"/>
  </rcc>
  <rcc rId="9512" sId="1" numFmtId="19">
    <oc r="AE374">
      <v>44018</v>
    </oc>
    <nc r="AE374"/>
  </rcc>
  <rcc rId="9513" sId="1" numFmtId="19">
    <oc r="AF374">
      <v>44025</v>
    </oc>
    <nc r="AF374"/>
  </rcc>
  <rcc rId="9514" sId="1" numFmtId="19">
    <oc r="AE375">
      <v>44018</v>
    </oc>
    <nc r="AE375"/>
  </rcc>
  <rcc rId="9515" sId="1" numFmtId="19">
    <oc r="AF375">
      <v>44025</v>
    </oc>
    <nc r="AF375"/>
  </rcc>
  <rcc rId="9516" sId="1" numFmtId="19">
    <oc r="AE376">
      <v>44018</v>
    </oc>
    <nc r="AE376"/>
  </rcc>
  <rcc rId="9517" sId="1" numFmtId="19">
    <oc r="AF376">
      <v>44025</v>
    </oc>
    <nc r="AF376"/>
  </rcc>
  <rcc rId="9518" sId="1" numFmtId="19">
    <oc r="AE377">
      <v>44018</v>
    </oc>
    <nc r="AE377"/>
  </rcc>
  <rcc rId="9519" sId="1" numFmtId="19">
    <oc r="AF377">
      <v>44025</v>
    </oc>
    <nc r="AF377"/>
  </rcc>
  <rcc rId="9520" sId="1" numFmtId="19">
    <oc r="AE378">
      <v>44018</v>
    </oc>
    <nc r="AE378"/>
  </rcc>
  <rcc rId="9521" sId="1" numFmtId="19">
    <oc r="AF378">
      <v>44025</v>
    </oc>
    <nc r="AF378"/>
  </rcc>
  <rcc rId="9522" sId="1" numFmtId="19">
    <oc r="AE379">
      <v>44018</v>
    </oc>
    <nc r="AE379"/>
  </rcc>
  <rcc rId="9523" sId="1" numFmtId="19">
    <oc r="AF379">
      <v>44025</v>
    </oc>
    <nc r="AF379"/>
  </rcc>
  <rcc rId="9524" sId="1" numFmtId="19">
    <oc r="AE380">
      <v>44018</v>
    </oc>
    <nc r="AE380"/>
  </rcc>
  <rcc rId="9525" sId="1" numFmtId="19">
    <oc r="AF380">
      <v>44021</v>
    </oc>
    <nc r="AF380"/>
  </rcc>
  <rcc rId="9526" sId="1" numFmtId="19">
    <oc r="AE381">
      <v>44018</v>
    </oc>
    <nc r="AE381"/>
  </rcc>
  <rcc rId="9527" sId="1" numFmtId="19">
    <oc r="AF381">
      <v>44039</v>
    </oc>
    <nc r="AF381"/>
  </rcc>
  <rcc rId="9528" sId="1" numFmtId="19">
    <oc r="AE382">
      <v>44018</v>
    </oc>
    <nc r="AE382"/>
  </rcc>
  <rcc rId="9529" sId="1" numFmtId="19">
    <oc r="AF382">
      <v>44039</v>
    </oc>
    <nc r="AF382"/>
  </rcc>
  <rcc rId="9530" sId="1" numFmtId="19">
    <oc r="AE383">
      <v>44018</v>
    </oc>
    <nc r="AE383"/>
  </rcc>
  <rcc rId="9531" sId="1" numFmtId="19">
    <oc r="AF383">
      <v>44039</v>
    </oc>
    <nc r="AF383"/>
  </rcc>
  <rcc rId="9532" sId="1" numFmtId="19">
    <oc r="AE384">
      <v>44018</v>
    </oc>
    <nc r="AE384"/>
  </rcc>
  <rcc rId="9533" sId="1" numFmtId="19">
    <oc r="AF384">
      <v>44039</v>
    </oc>
    <nc r="AF384"/>
  </rcc>
  <rcc rId="9534" sId="1" numFmtId="19">
    <oc r="AE385">
      <v>44018</v>
    </oc>
    <nc r="AE385"/>
  </rcc>
  <rcc rId="9535" sId="1" numFmtId="19">
    <oc r="AF385">
      <v>44039</v>
    </oc>
    <nc r="AF385"/>
  </rcc>
  <rcc rId="9536" sId="1" numFmtId="19">
    <oc r="AE386">
      <v>44018</v>
    </oc>
    <nc r="AE386"/>
  </rcc>
  <rcc rId="9537" sId="1" numFmtId="19">
    <oc r="AF386">
      <v>44039</v>
    </oc>
    <nc r="AF386"/>
  </rcc>
  <rcc rId="9538" sId="1" numFmtId="19">
    <oc r="AE387">
      <v>44018</v>
    </oc>
    <nc r="AE387"/>
  </rcc>
  <rcc rId="9539" sId="1" numFmtId="19">
    <oc r="AF387">
      <v>44039</v>
    </oc>
    <nc r="AF387"/>
  </rcc>
  <rcc rId="9540" sId="1" numFmtId="19">
    <oc r="AE388">
      <v>44018</v>
    </oc>
    <nc r="AE388"/>
  </rcc>
  <rcc rId="9541" sId="1" numFmtId="19">
    <oc r="AF388">
      <v>44039</v>
    </oc>
    <nc r="AF388"/>
  </rcc>
  <rcc rId="9542" sId="1" numFmtId="19">
    <oc r="AE389">
      <v>44018</v>
    </oc>
    <nc r="AE389"/>
  </rcc>
  <rcc rId="9543" sId="1" numFmtId="19">
    <oc r="AF389">
      <v>44039</v>
    </oc>
    <nc r="AF389"/>
  </rcc>
  <rcc rId="9544" sId="1" numFmtId="19">
    <oc r="AE390">
      <v>44018</v>
    </oc>
    <nc r="AE390"/>
  </rcc>
  <rcc rId="9545" sId="1" numFmtId="19">
    <oc r="AF390">
      <v>44039</v>
    </oc>
    <nc r="AF390"/>
  </rcc>
  <rcc rId="9546" sId="1" numFmtId="19">
    <oc r="AE391">
      <v>44018</v>
    </oc>
    <nc r="AE391"/>
  </rcc>
  <rcc rId="9547" sId="1" numFmtId="19">
    <oc r="AF391">
      <v>44039</v>
    </oc>
    <nc r="AF391"/>
  </rcc>
  <rcc rId="9548" sId="1" numFmtId="19">
    <oc r="AE392">
      <v>44018</v>
    </oc>
    <nc r="AE392"/>
  </rcc>
  <rcc rId="9549" sId="1" numFmtId="19">
    <oc r="AF392">
      <v>44039</v>
    </oc>
    <nc r="AF392"/>
  </rcc>
  <rcc rId="9550" sId="1" numFmtId="19">
    <oc r="AE393">
      <v>44018</v>
    </oc>
    <nc r="AE393"/>
  </rcc>
  <rcc rId="9551" sId="1" numFmtId="19">
    <oc r="AF393">
      <v>44039</v>
    </oc>
    <nc r="AF393"/>
  </rcc>
  <rcc rId="9552" sId="1" numFmtId="19">
    <oc r="AE394">
      <v>44018</v>
    </oc>
    <nc r="AE394"/>
  </rcc>
  <rcc rId="9553" sId="1" numFmtId="19">
    <oc r="AF394">
      <v>44032</v>
    </oc>
    <nc r="AF394"/>
  </rcc>
  <rcc rId="9554" sId="1" numFmtId="19">
    <oc r="AE395">
      <v>44018</v>
    </oc>
    <nc r="AE395"/>
  </rcc>
  <rcc rId="9555" sId="1" numFmtId="19">
    <oc r="AF395">
      <v>44032</v>
    </oc>
    <nc r="AF395"/>
  </rcc>
  <rcc rId="9556" sId="1" numFmtId="19">
    <oc r="AE396">
      <v>44018</v>
    </oc>
    <nc r="AE396"/>
  </rcc>
  <rcc rId="9557" sId="1" numFmtId="19">
    <oc r="AF396">
      <v>44032</v>
    </oc>
    <nc r="AF396"/>
  </rcc>
  <rcc rId="9558" sId="1" numFmtId="19">
    <oc r="AE397">
      <v>44018</v>
    </oc>
    <nc r="AE397"/>
  </rcc>
  <rcc rId="9559" sId="1" numFmtId="19">
    <oc r="AF397">
      <v>44032</v>
    </oc>
    <nc r="AF397"/>
  </rcc>
  <rcc rId="9560" sId="1" numFmtId="19">
    <oc r="AE398">
      <v>44018</v>
    </oc>
    <nc r="AE398"/>
  </rcc>
  <rcc rId="9561" sId="1" numFmtId="19">
    <oc r="AF398">
      <v>44032</v>
    </oc>
    <nc r="AF398"/>
  </rcc>
  <rcc rId="9562" sId="1" numFmtId="19">
    <oc r="AE399">
      <v>44018</v>
    </oc>
    <nc r="AE399"/>
  </rcc>
  <rcc rId="9563" sId="1" numFmtId="19">
    <oc r="AF399">
      <v>44026</v>
    </oc>
    <nc r="AF399"/>
  </rcc>
  <rcc rId="9564" sId="1" numFmtId="19">
    <oc r="AE400">
      <v>44018</v>
    </oc>
    <nc r="AE400"/>
  </rcc>
  <rcc rId="9565" sId="1" numFmtId="19">
    <oc r="AF400">
      <v>44032</v>
    </oc>
    <nc r="AF400"/>
  </rcc>
  <rcc rId="9566" sId="1" numFmtId="19">
    <oc r="AE401">
      <v>44018</v>
    </oc>
    <nc r="AE401"/>
  </rcc>
  <rcc rId="9567" sId="1" numFmtId="19">
    <oc r="AF401">
      <v>44032</v>
    </oc>
    <nc r="AF401"/>
  </rcc>
  <rcc rId="9568" sId="1" numFmtId="19">
    <oc r="AE402">
      <v>44018</v>
    </oc>
    <nc r="AE402"/>
  </rcc>
  <rcc rId="9569" sId="1" numFmtId="19">
    <oc r="AF402">
      <v>44032</v>
    </oc>
    <nc r="AF402"/>
  </rcc>
  <rcc rId="9570" sId="1" numFmtId="19">
    <oc r="AE403">
      <v>44018</v>
    </oc>
    <nc r="AE403"/>
  </rcc>
  <rcc rId="9571" sId="1" numFmtId="19">
    <oc r="AF403">
      <v>44032</v>
    </oc>
    <nc r="AF403"/>
  </rcc>
  <rcc rId="9572" sId="1" numFmtId="19">
    <oc r="AE404">
      <v>44018</v>
    </oc>
    <nc r="AE404"/>
  </rcc>
  <rcc rId="9573" sId="1" numFmtId="19">
    <oc r="AF404">
      <v>44032</v>
    </oc>
    <nc r="AF404"/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576" sId="1" xfDxf="1" dxf="1" quotePrefix="1">
    <nc r="P364" t="inlineStr">
      <is>
        <t>Chitra Chandrasekaran (RBEI/EBB7)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577" sId="1" quotePrefix="1">
    <nc r="P365" t="inlineStr">
      <is>
        <t>Chitra Chandrasekaran (RBEI/EBB7)</t>
      </is>
    </nc>
  </rcc>
  <rcc rId="9578" sId="1" quotePrefix="1">
    <nc r="P366" t="inlineStr">
      <is>
        <t>Chitra Chandrasekaran (RBEI/EBB7)</t>
      </is>
    </nc>
  </rcc>
  <rcc rId="9579" sId="1" quotePrefix="1">
    <nc r="P367" t="inlineStr">
      <is>
        <t>Chitra Chandrasekaran (RBEI/EBB7)</t>
      </is>
    </nc>
  </rcc>
  <rcc rId="9580" sId="1" quotePrefix="1">
    <nc r="P368" t="inlineStr">
      <is>
        <t>Chitra Chandrasekaran (RBEI/EBB7)</t>
      </is>
    </nc>
  </rcc>
  <rcc rId="9581" sId="1" quotePrefix="1">
    <nc r="P369" t="inlineStr">
      <is>
        <t>Chitra Chandrasekaran (RBEI/EBB7)</t>
      </is>
    </nc>
  </rcc>
  <rcc rId="9582" sId="1" quotePrefix="1">
    <nc r="P370" t="inlineStr">
      <is>
        <t>Chitra Chandrasekaran (RBEI/EBB7)</t>
      </is>
    </nc>
  </rcc>
  <rcc rId="9583" sId="1" quotePrefix="1">
    <nc r="P371" t="inlineStr">
      <is>
        <t>Chitra Chandrasekaran (RBEI/EBB7)</t>
      </is>
    </nc>
  </rcc>
  <rcc rId="9584" sId="1" xfDxf="1" dxf="1" quotePrefix="1">
    <nc r="P373" t="inlineStr">
      <is>
        <t>CHEN Xiaomin (CC-AS/EVA-SW31-CN)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585" sId="1" xfDxf="1" dxf="1" quotePrefix="1">
    <nc r="P374" t="inlineStr">
      <is>
        <t>DIAO Aimei (CC-AS/EVA-SW32-CN)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586" sId="1" quotePrefix="1">
    <nc r="P372" t="inlineStr">
      <is>
        <t>CHEN Xiaomin (CC-AS/EVA-SW31-CN)</t>
      </is>
    </nc>
  </rcc>
  <rcc rId="9587" sId="1" quotePrefix="1">
    <nc r="P375" t="inlineStr">
      <is>
        <t>DIAO Aimei (CC-AS/EVA-SW32-CN)</t>
      </is>
    </nc>
  </rcc>
  <rcc rId="9588" sId="1" quotePrefix="1">
    <nc r="P376" t="inlineStr">
      <is>
        <t>DIAO Aimei (CC-AS/EVA-SW32-CN)</t>
      </is>
    </nc>
  </rcc>
  <rcc rId="9589" sId="1" quotePrefix="1">
    <nc r="P377" t="inlineStr">
      <is>
        <t>DIAO Aimei (CC-AS/EVA-SW32-CN)</t>
      </is>
    </nc>
  </rcc>
  <rcc rId="9590" sId="1" xfDxf="1" dxf="1" quotePrefix="1">
    <nc r="P379" t="inlineStr">
      <is>
        <t>ZHANG Yu (CC-AS/EVA-SW31-CN)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591" sId="1" xfDxf="1" dxf="1" quotePrefix="1">
    <nc r="P380" t="inlineStr">
      <is>
        <t>XU Sherry (CC-AS/EVA-SW2-CN)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592" sId="1" quotePrefix="1">
    <nc r="P378" t="inlineStr">
      <is>
        <t>ZHANG Yu (CC-AS/EVA-SW31-CN)</t>
      </is>
    </nc>
  </rcc>
  <rcc rId="9593" sId="1" xfDxf="1" dxf="1" quotePrefix="1">
    <nc r="P381" t="inlineStr">
      <is>
        <t>TAO Frank (CC-AS/EVA-SW31-CN)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594" sId="1" quotePrefix="1">
    <nc r="P382" t="inlineStr">
      <is>
        <t>TAO Frank (CC-AS/EVA-SW31-CN)</t>
      </is>
    </nc>
  </rcc>
  <rcc rId="9595" sId="1" quotePrefix="1">
    <nc r="P383" t="inlineStr">
      <is>
        <t>TAO Frank (CC-AS/EVA-SW31-CN)</t>
      </is>
    </nc>
  </rcc>
  <rcc rId="9596" sId="1" quotePrefix="1">
    <nc r="P384" t="inlineStr">
      <is>
        <t>TAO Frank (CC-AS/EVA-SW31-CN)</t>
      </is>
    </nc>
  </rcc>
  <rcc rId="9597" sId="1" quotePrefix="1">
    <nc r="P385" t="inlineStr">
      <is>
        <t>TAO Frank (CC-AS/EVA-SW31-CN)</t>
      </is>
    </nc>
  </rcc>
  <rcc rId="9598" sId="1" quotePrefix="1">
    <nc r="P386" t="inlineStr">
      <is>
        <t>TAO Frank (CC-AS/EVA-SW31-CN)</t>
      </is>
    </nc>
  </rcc>
  <rcc rId="9599" sId="1" quotePrefix="1">
    <nc r="P387" t="inlineStr">
      <is>
        <t>TAO Frank (CC-AS/EVA-SW31-CN)</t>
      </is>
    </nc>
  </rcc>
  <rcc rId="9600" sId="1" quotePrefix="1">
    <nc r="P388" t="inlineStr">
      <is>
        <t>TAO Frank (CC-AS/EVA-SW31-CN)</t>
      </is>
    </nc>
  </rcc>
  <rcc rId="9601" sId="1" quotePrefix="1">
    <nc r="P389" t="inlineStr">
      <is>
        <t>TAO Frank (CC-AS/EVA-SW31-CN)</t>
      </is>
    </nc>
  </rcc>
  <rcc rId="9602" sId="1" quotePrefix="1">
    <nc r="P390" t="inlineStr">
      <is>
        <t>TAO Frank (CC-AS/EVA-SW31-CN)</t>
      </is>
    </nc>
  </rcc>
  <rcv guid="{7E0EA425-A420-4443-B9E0-CDF0AA9E5D09}" action="delete"/>
  <rdn rId="0" localSheetId="1" customView="1" name="Z_7E0EA425_A420_4443_B9E0_CDF0AA9E5D09_.wvu.Cols" hidden="1" oldHidden="1">
    <formula>Merged_COEM!$H:$N</formula>
  </rdn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606" sId="1" xfDxf="1" dxf="1" quotePrefix="1">
    <nc r="P391" t="inlineStr">
      <is>
        <t>YANG Xianlin (CC-AS/EVA-SW2-CN)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607" sId="1" xfDxf="1" dxf="1" quotePrefix="1">
    <nc r="P392" t="inlineStr">
      <is>
        <t>TAO Frank (CC-AS/EVA-SW31-CN)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608" sId="1" quotePrefix="1">
    <nc r="P393" t="inlineStr">
      <is>
        <t>TAO Frank (CC-AS/EVA-SW31-CN)</t>
      </is>
    </nc>
  </rcc>
  <rcc rId="9609" sId="1" xfDxf="1" dxf="1" quotePrefix="1">
    <nc r="P394" t="inlineStr">
      <is>
        <t>LIANG Xin (CC-AS/EVA-SW33-CN)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610" sId="1" quotePrefix="1">
    <nc r="P395" t="inlineStr">
      <is>
        <t>LIANG Xin (CC-AS/EVA-SW33-CN)</t>
      </is>
    </nc>
  </rcc>
  <rcc rId="9611" sId="1" quotePrefix="1">
    <nc r="P396" t="inlineStr">
      <is>
        <t>LIANG Xin (CC-AS/EVA-SW33-CN)</t>
      </is>
    </nc>
  </rcc>
  <rcc rId="9612" sId="1" quotePrefix="1">
    <nc r="P397" t="inlineStr">
      <is>
        <t>LIANG Xin (CC-AS/EVA-SW33-CN)</t>
      </is>
    </nc>
  </rcc>
  <rcc rId="9613" sId="1" quotePrefix="1">
    <nc r="P398" t="inlineStr">
      <is>
        <t>LIANG Xin (CC-AS/EVA-SW33-CN)</t>
      </is>
    </nc>
  </rcc>
</revisions>
</file>

<file path=xl/revisions/revisionLog7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614" sId="1" xfDxf="1" dxf="1" quotePrefix="1">
    <nc r="P399" t="inlineStr">
      <is>
        <t>BAO Eric (CC-AS/EVA-SW32-CN)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615" sId="1" xfDxf="1" dxf="1" quotePrefix="1">
    <nc r="P400" t="inlineStr">
      <is>
        <t>TENG Huan (CC-AS/EVA-SW33-CN)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9616" sId="1" quotePrefix="1">
    <nc r="P401" t="inlineStr">
      <is>
        <t>TENG Huan (CC-AS/EVA-SW33-CN)</t>
      </is>
    </nc>
  </rcc>
  <rcc rId="9617" sId="1" quotePrefix="1">
    <nc r="P402" t="inlineStr">
      <is>
        <t>TENG Huan (CC-AS/EVA-SW33-CN)</t>
      </is>
    </nc>
  </rcc>
  <rcc rId="9618" sId="1" quotePrefix="1">
    <nc r="P403" t="inlineStr">
      <is>
        <t>TENG Huan (CC-AS/EVA-SW33-CN)</t>
      </is>
    </nc>
  </rcc>
  <rcc rId="9619" sId="1" quotePrefix="1">
    <nc r="P404" t="inlineStr">
      <is>
        <t>TENG Huan (CC-AS/EVA-SW33-CN)</t>
      </is>
    </nc>
  </rcc>
</revisions>
</file>

<file path=xl/revisions/revisionLog7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620" sId="1">
    <nc r="AM83" t="inlineStr">
      <is>
        <t>-</t>
      </is>
    </nc>
  </rcc>
  <rcc rId="9621" sId="1">
    <oc r="AN83" t="inlineStr">
      <is>
        <t>Re-use OPL</t>
      </is>
    </oc>
    <nc r="AN83" t="inlineStr">
      <is>
        <t>-</t>
      </is>
    </nc>
  </rcc>
  <rdn rId="0" localSheetId="1" customView="1" name="Z_7E0EA425_A420_4443_B9E0_CDF0AA9E5D09_.wvu.Cols" hidden="1" oldHidden="1">
    <oldFormula>Merged_COEM!$H:$N</oldFormula>
  </rdn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xfDxf="1" sqref="M36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6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M36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6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25" sId="1" xfDxf="1" dxf="1">
    <nc r="M366" t="inlineStr">
      <is>
        <t>BL03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6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26" sId="1" xfDxf="1" dxf="1">
    <nc r="M367" t="inlineStr">
      <is>
        <t>BL03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6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27" sId="1" xfDxf="1" dxf="1">
    <nc r="M368" t="inlineStr">
      <is>
        <t>BL03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6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28" sId="1" xfDxf="1" dxf="1">
    <nc r="M369" t="inlineStr">
      <is>
        <t>BL03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6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29" sId="1" xfDxf="1" dxf="1">
    <nc r="M370" t="inlineStr">
      <is>
        <t>BL03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7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30" sId="1" xfDxf="1" dxf="1">
    <nc r="M371" t="inlineStr">
      <is>
        <t>BL03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7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31" sId="1" xfDxf="1" dxf="1">
    <nc r="M372" t="inlineStr">
      <is>
        <t xml:space="preserve">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7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32" sId="1" xfDxf="1" dxf="1">
    <nc r="M373" t="inlineStr">
      <is>
        <t xml:space="preserve">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7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33" sId="1" xfDxf="1" dxf="1">
    <nc r="M374" t="inlineStr">
      <is>
        <t xml:space="preserve">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7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34" sId="1" xfDxf="1" dxf="1">
    <nc r="M375" t="inlineStr">
      <is>
        <t xml:space="preserve">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35" sId="1" xfDxf="1" dxf="1">
    <nc r="M376" t="inlineStr">
      <is>
        <t xml:space="preserve">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36" sId="1" xfDxf="1" dxf="1">
    <nc r="M377" t="inlineStr">
      <is>
        <t xml:space="preserve">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37" sId="1" xfDxf="1" dxf="1">
    <nc r="M378" t="inlineStr">
      <is>
        <t>SR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38" sId="1" xfDxf="1" dxf="1">
    <nc r="M379" t="inlineStr">
      <is>
        <t>SR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39" sId="1" xfDxf="1" dxf="1">
    <nc r="M380" t="inlineStr">
      <is>
        <t xml:space="preserve">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40" sId="1" xfDxf="1" dxf="1">
    <nc r="M381" t="inlineStr">
      <is>
        <t>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41" sId="1" xfDxf="1" dxf="1">
    <nc r="M382" t="inlineStr">
      <is>
        <t>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42" sId="1" xfDxf="1" dxf="1">
    <nc r="M383" t="inlineStr">
      <is>
        <t>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43" sId="1" xfDxf="1" dxf="1">
    <nc r="M384" t="inlineStr">
      <is>
        <t>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44" sId="1" xfDxf="1" dxf="1">
    <nc r="M385" t="inlineStr">
      <is>
        <t>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45" sId="1" xfDxf="1" dxf="1">
    <nc r="M386" t="inlineStr">
      <is>
        <t>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46" sId="1" xfDxf="1" dxf="1">
    <nc r="M387" t="inlineStr">
      <is>
        <t>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47" sId="1" xfDxf="1" dxf="1">
    <nc r="M388" t="inlineStr">
      <is>
        <t>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48" sId="1" xfDxf="1" dxf="1">
    <nc r="M389" t="inlineStr">
      <is>
        <t>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49" sId="1" xfDxf="1" dxf="1">
    <nc r="M390" t="inlineStr">
      <is>
        <t>BL02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50" sId="1" xfDxf="1" dxf="1">
    <nc r="M391" t="inlineStr">
      <is>
        <t>BL03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51" sId="1" xfDxf="1" dxf="1">
    <nc r="M392" t="inlineStr">
      <is>
        <t>BSS18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52" sId="1" xfDxf="1" dxf="1">
    <nc r="M393" t="inlineStr">
      <is>
        <t>BSS18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53" sId="1" xfDxf="1" dxf="1">
    <nc r="M394" t="inlineStr">
      <is>
        <t>SR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54" sId="1" xfDxf="1" dxf="1">
    <nc r="M395" t="inlineStr">
      <is>
        <t>SR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55" sId="1" xfDxf="1" dxf="1">
    <nc r="M396" t="inlineStr">
      <is>
        <t>SR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56" sId="1" xfDxf="1" dxf="1">
    <nc r="M397" t="inlineStr">
      <is>
        <t>SR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57" sId="1" xfDxf="1" dxf="1">
    <nc r="M398" t="inlineStr">
      <is>
        <t>SR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58" sId="1" xfDxf="1" dxf="1">
    <nc r="M399" t="inlineStr">
      <is>
        <t xml:space="preserve"> 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39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59" sId="1" xfDxf="1" dxf="1">
    <nc r="M400" t="inlineStr">
      <is>
        <t>SR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40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60" sId="1" xfDxf="1" dxf="1">
    <nc r="M401" t="inlineStr">
      <is>
        <t>SR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40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61" sId="1" xfDxf="1" dxf="1">
    <nc r="M402" t="inlineStr">
      <is>
        <t>SR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40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62" sId="1" xfDxf="1" dxf="1">
    <nc r="M403" t="inlineStr">
      <is>
        <t>SR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40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9663" sId="1" xfDxf="1" dxf="1">
    <nc r="M404" t="inlineStr">
      <is>
        <t>SR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N40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6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6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6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6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6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6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7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7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7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7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7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39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40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40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40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40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N40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666" sId="1">
    <nc r="S380" t="inlineStr">
      <is>
        <t>chung.ly</t>
      </is>
    </nc>
  </rcc>
  <rcc rId="9667" sId="1">
    <nc r="S374" t="inlineStr">
      <is>
        <t>thanh.nguyen-kim</t>
      </is>
    </nc>
  </rcc>
  <rcc rId="9668" sId="1">
    <nc r="S375" t="inlineStr">
      <is>
        <t>thanh.nguyen-kim</t>
      </is>
    </nc>
  </rcc>
  <rcc rId="9669" sId="1">
    <nc r="S376" t="inlineStr">
      <is>
        <t>thanh.nguyen-kim</t>
      </is>
    </nc>
  </rcc>
  <rcc rId="9670" sId="1">
    <nc r="S377" t="inlineStr">
      <is>
        <t>thanh.nguyen-kim</t>
      </is>
    </nc>
  </rcc>
  <rcc rId="9671" sId="1">
    <nc r="S378" t="inlineStr">
      <is>
        <t>thanh.nguyen-kim</t>
      </is>
    </nc>
  </rcc>
  <rcc rId="9672" sId="1">
    <nc r="S379" t="inlineStr">
      <is>
        <t>thanh.nguyen-kim</t>
      </is>
    </nc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675" sId="1">
    <nc r="S399" t="inlineStr">
      <is>
        <t>loc.do-phu</t>
      </is>
    </nc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680" sId="1" quotePrefix="1">
    <nc r="AL364" t="inlineStr">
      <is>
        <t>-</t>
      </is>
    </nc>
  </rcc>
  <rcc rId="9681" sId="1" quotePrefix="1">
    <nc r="AM364" t="inlineStr">
      <is>
        <t>-</t>
      </is>
    </nc>
  </rcc>
  <rcc rId="9682" sId="1" quotePrefix="1">
    <nc r="AN364" t="inlineStr">
      <is>
        <t>-</t>
      </is>
    </nc>
  </rcc>
  <rcc rId="9683" sId="1" quotePrefix="1">
    <nc r="AL365" t="inlineStr">
      <is>
        <t>-</t>
      </is>
    </nc>
  </rcc>
  <rcc rId="9684" sId="1" quotePrefix="1">
    <nc r="AM365" t="inlineStr">
      <is>
        <t>-</t>
      </is>
    </nc>
  </rcc>
  <rcc rId="9685" sId="1" quotePrefix="1">
    <nc r="AN365" t="inlineStr">
      <is>
        <t>-</t>
      </is>
    </nc>
  </rcc>
  <rcc rId="9686" sId="1" quotePrefix="1">
    <nc r="AL366" t="inlineStr">
      <is>
        <t>-</t>
      </is>
    </nc>
  </rcc>
  <rcc rId="9687" sId="1" quotePrefix="1">
    <nc r="AM366" t="inlineStr">
      <is>
        <t>-</t>
      </is>
    </nc>
  </rcc>
  <rcc rId="9688" sId="1" quotePrefix="1">
    <nc r="AN366" t="inlineStr">
      <is>
        <t>-</t>
      </is>
    </nc>
  </rcc>
  <rcc rId="9689" sId="1" quotePrefix="1">
    <nc r="AL367" t="inlineStr">
      <is>
        <t>-</t>
      </is>
    </nc>
  </rcc>
  <rcc rId="9690" sId="1" quotePrefix="1">
    <nc r="AM367" t="inlineStr">
      <is>
        <t>-</t>
      </is>
    </nc>
  </rcc>
  <rcc rId="9691" sId="1" quotePrefix="1">
    <nc r="AN367" t="inlineStr">
      <is>
        <t>-</t>
      </is>
    </nc>
  </rcc>
  <rcc rId="9692" sId="1" quotePrefix="1">
    <nc r="AL368" t="inlineStr">
      <is>
        <t>-</t>
      </is>
    </nc>
  </rcc>
  <rcc rId="9693" sId="1" quotePrefix="1">
    <nc r="AM368" t="inlineStr">
      <is>
        <t>-</t>
      </is>
    </nc>
  </rcc>
  <rcc rId="9694" sId="1" quotePrefix="1">
    <nc r="AN368" t="inlineStr">
      <is>
        <t>-</t>
      </is>
    </nc>
  </rcc>
  <rcc rId="9695" sId="1" quotePrefix="1">
    <nc r="AL369" t="inlineStr">
      <is>
        <t>-</t>
      </is>
    </nc>
  </rcc>
  <rcc rId="9696" sId="1" quotePrefix="1">
    <nc r="AM369" t="inlineStr">
      <is>
        <t>-</t>
      </is>
    </nc>
  </rcc>
  <rcc rId="9697" sId="1" quotePrefix="1">
    <nc r="AN369" t="inlineStr">
      <is>
        <t>-</t>
      </is>
    </nc>
  </rcc>
  <rcc rId="9698" sId="1" quotePrefix="1">
    <nc r="AL370" t="inlineStr">
      <is>
        <t>-</t>
      </is>
    </nc>
  </rcc>
  <rcc rId="9699" sId="1" quotePrefix="1">
    <nc r="AM370" t="inlineStr">
      <is>
        <t>-</t>
      </is>
    </nc>
  </rcc>
  <rcc rId="9700" sId="1" quotePrefix="1">
    <nc r="AN370" t="inlineStr">
      <is>
        <t>-</t>
      </is>
    </nc>
  </rcc>
  <rcc rId="9701" sId="1" quotePrefix="1">
    <nc r="AL371" t="inlineStr">
      <is>
        <t>-</t>
      </is>
    </nc>
  </rcc>
  <rcc rId="9702" sId="1" quotePrefix="1">
    <nc r="AM371" t="inlineStr">
      <is>
        <t>-</t>
      </is>
    </nc>
  </rcc>
  <rcc rId="9703" sId="1" quotePrefix="1">
    <nc r="AN371" t="inlineStr">
      <is>
        <t>-</t>
      </is>
    </nc>
  </rcc>
  <rcc rId="9704" sId="1" quotePrefix="1">
    <nc r="AL372" t="inlineStr">
      <is>
        <t>-</t>
      </is>
    </nc>
  </rcc>
  <rcc rId="9705" sId="1" quotePrefix="1">
    <nc r="AM372" t="inlineStr">
      <is>
        <t>-</t>
      </is>
    </nc>
  </rcc>
  <rcc rId="9706" sId="1" quotePrefix="1">
    <nc r="AN372" t="inlineStr">
      <is>
        <t>-</t>
      </is>
    </nc>
  </rcc>
  <rcc rId="9707" sId="1" quotePrefix="1">
    <nc r="AL373" t="inlineStr">
      <is>
        <t>-</t>
      </is>
    </nc>
  </rcc>
  <rcc rId="9708" sId="1" quotePrefix="1">
    <nc r="AM373" t="inlineStr">
      <is>
        <t>-</t>
      </is>
    </nc>
  </rcc>
  <rcc rId="9709" sId="1" quotePrefix="1">
    <nc r="AN373" t="inlineStr">
      <is>
        <t>-</t>
      </is>
    </nc>
  </rcc>
  <rcc rId="9710" sId="1" quotePrefix="1">
    <nc r="AL374" t="inlineStr">
      <is>
        <t>-</t>
      </is>
    </nc>
  </rcc>
  <rcc rId="9711" sId="1" quotePrefix="1">
    <nc r="AM374" t="inlineStr">
      <is>
        <t>-</t>
      </is>
    </nc>
  </rcc>
  <rcc rId="9712" sId="1" quotePrefix="1">
    <nc r="AN374" t="inlineStr">
      <is>
        <t>-</t>
      </is>
    </nc>
  </rcc>
  <rcc rId="9713" sId="1" quotePrefix="1">
    <nc r="AL375" t="inlineStr">
      <is>
        <t>-</t>
      </is>
    </nc>
  </rcc>
  <rcc rId="9714" sId="1" quotePrefix="1">
    <nc r="AM375" t="inlineStr">
      <is>
        <t>-</t>
      </is>
    </nc>
  </rcc>
  <rcc rId="9715" sId="1" quotePrefix="1">
    <nc r="AN375" t="inlineStr">
      <is>
        <t>-</t>
      </is>
    </nc>
  </rcc>
  <rcc rId="9716" sId="1" quotePrefix="1">
    <nc r="AL376" t="inlineStr">
      <is>
        <t>-</t>
      </is>
    </nc>
  </rcc>
  <rcc rId="9717" sId="1" quotePrefix="1">
    <nc r="AM376" t="inlineStr">
      <is>
        <t>-</t>
      </is>
    </nc>
  </rcc>
  <rcc rId="9718" sId="1" quotePrefix="1">
    <nc r="AN376" t="inlineStr">
      <is>
        <t>-</t>
      </is>
    </nc>
  </rcc>
  <rcc rId="9719" sId="1" quotePrefix="1">
    <nc r="AL377" t="inlineStr">
      <is>
        <t>-</t>
      </is>
    </nc>
  </rcc>
  <rcc rId="9720" sId="1" quotePrefix="1">
    <nc r="AM377" t="inlineStr">
      <is>
        <t>-</t>
      </is>
    </nc>
  </rcc>
  <rcc rId="9721" sId="1" quotePrefix="1">
    <nc r="AN377" t="inlineStr">
      <is>
        <t>-</t>
      </is>
    </nc>
  </rcc>
  <rcc rId="9722" sId="1" quotePrefix="1">
    <nc r="AL378" t="inlineStr">
      <is>
        <t>-</t>
      </is>
    </nc>
  </rcc>
  <rcc rId="9723" sId="1" quotePrefix="1">
    <nc r="AM378" t="inlineStr">
      <is>
        <t>-</t>
      </is>
    </nc>
  </rcc>
  <rcc rId="9724" sId="1" quotePrefix="1">
    <nc r="AN378" t="inlineStr">
      <is>
        <t>-</t>
      </is>
    </nc>
  </rcc>
  <rcc rId="9725" sId="1" quotePrefix="1">
    <nc r="AL379" t="inlineStr">
      <is>
        <t>-</t>
      </is>
    </nc>
  </rcc>
  <rcc rId="9726" sId="1" quotePrefix="1">
    <nc r="AM379" t="inlineStr">
      <is>
        <t>-</t>
      </is>
    </nc>
  </rcc>
  <rcc rId="9727" sId="1" quotePrefix="1">
    <nc r="AN379" t="inlineStr">
      <is>
        <t>-</t>
      </is>
    </nc>
  </rcc>
  <rcc rId="9728" sId="1" quotePrefix="1">
    <nc r="AL380" t="inlineStr">
      <is>
        <t>-</t>
      </is>
    </nc>
  </rcc>
  <rcc rId="9729" sId="1" quotePrefix="1">
    <nc r="AM380" t="inlineStr">
      <is>
        <t>-</t>
      </is>
    </nc>
  </rcc>
  <rcc rId="9730" sId="1" quotePrefix="1">
    <nc r="AN380" t="inlineStr">
      <is>
        <t>-</t>
      </is>
    </nc>
  </rcc>
  <rcc rId="9731" sId="1" quotePrefix="1">
    <nc r="AL381" t="inlineStr">
      <is>
        <t>-</t>
      </is>
    </nc>
  </rcc>
  <rcc rId="9732" sId="1" quotePrefix="1">
    <nc r="AM381" t="inlineStr">
      <is>
        <t>-</t>
      </is>
    </nc>
  </rcc>
  <rcc rId="9733" sId="1" quotePrefix="1">
    <nc r="AN381" t="inlineStr">
      <is>
        <t>-</t>
      </is>
    </nc>
  </rcc>
  <rcc rId="9734" sId="1" quotePrefix="1">
    <nc r="AL382" t="inlineStr">
      <is>
        <t>-</t>
      </is>
    </nc>
  </rcc>
  <rcc rId="9735" sId="1" quotePrefix="1">
    <nc r="AM382" t="inlineStr">
      <is>
        <t>-</t>
      </is>
    </nc>
  </rcc>
  <rcc rId="9736" sId="1" quotePrefix="1">
    <nc r="AN382" t="inlineStr">
      <is>
        <t>-</t>
      </is>
    </nc>
  </rcc>
  <rcc rId="9737" sId="1" quotePrefix="1">
    <nc r="AL383" t="inlineStr">
      <is>
        <t>-</t>
      </is>
    </nc>
  </rcc>
  <rcc rId="9738" sId="1" quotePrefix="1">
    <nc r="AM383" t="inlineStr">
      <is>
        <t>-</t>
      </is>
    </nc>
  </rcc>
  <rcc rId="9739" sId="1" quotePrefix="1">
    <nc r="AN383" t="inlineStr">
      <is>
        <t>-</t>
      </is>
    </nc>
  </rcc>
  <rcc rId="9740" sId="1" quotePrefix="1">
    <nc r="AL384" t="inlineStr">
      <is>
        <t>-</t>
      </is>
    </nc>
  </rcc>
  <rcc rId="9741" sId="1" quotePrefix="1">
    <nc r="AM384" t="inlineStr">
      <is>
        <t>-</t>
      </is>
    </nc>
  </rcc>
  <rcc rId="9742" sId="1" quotePrefix="1">
    <nc r="AN384" t="inlineStr">
      <is>
        <t>-</t>
      </is>
    </nc>
  </rcc>
  <rcc rId="9743" sId="1" quotePrefix="1">
    <nc r="AL385" t="inlineStr">
      <is>
        <t>-</t>
      </is>
    </nc>
  </rcc>
  <rcc rId="9744" sId="1" quotePrefix="1">
    <nc r="AM385" t="inlineStr">
      <is>
        <t>-</t>
      </is>
    </nc>
  </rcc>
  <rcc rId="9745" sId="1" quotePrefix="1">
    <nc r="AN385" t="inlineStr">
      <is>
        <t>-</t>
      </is>
    </nc>
  </rcc>
  <rcc rId="9746" sId="1" quotePrefix="1">
    <nc r="AL386" t="inlineStr">
      <is>
        <t>-</t>
      </is>
    </nc>
  </rcc>
  <rcc rId="9747" sId="1" quotePrefix="1">
    <nc r="AM386" t="inlineStr">
      <is>
        <t>-</t>
      </is>
    </nc>
  </rcc>
  <rcc rId="9748" sId="1" quotePrefix="1">
    <nc r="AN386" t="inlineStr">
      <is>
        <t>-</t>
      </is>
    </nc>
  </rcc>
  <rcc rId="9749" sId="1" quotePrefix="1">
    <nc r="AL387" t="inlineStr">
      <is>
        <t>-</t>
      </is>
    </nc>
  </rcc>
  <rcc rId="9750" sId="1" quotePrefix="1">
    <nc r="AM387" t="inlineStr">
      <is>
        <t>-</t>
      </is>
    </nc>
  </rcc>
  <rcc rId="9751" sId="1" quotePrefix="1">
    <nc r="AN387" t="inlineStr">
      <is>
        <t>-</t>
      </is>
    </nc>
  </rcc>
  <rcc rId="9752" sId="1" quotePrefix="1">
    <nc r="AL388" t="inlineStr">
      <is>
        <t>-</t>
      </is>
    </nc>
  </rcc>
  <rcc rId="9753" sId="1" quotePrefix="1">
    <nc r="AM388" t="inlineStr">
      <is>
        <t>-</t>
      </is>
    </nc>
  </rcc>
  <rcc rId="9754" sId="1" quotePrefix="1">
    <nc r="AN388" t="inlineStr">
      <is>
        <t>-</t>
      </is>
    </nc>
  </rcc>
  <rcc rId="9755" sId="1" quotePrefix="1">
    <nc r="AL389" t="inlineStr">
      <is>
        <t>-</t>
      </is>
    </nc>
  </rcc>
  <rcc rId="9756" sId="1" quotePrefix="1">
    <nc r="AM389" t="inlineStr">
      <is>
        <t>-</t>
      </is>
    </nc>
  </rcc>
  <rcc rId="9757" sId="1" quotePrefix="1">
    <nc r="AN389" t="inlineStr">
      <is>
        <t>-</t>
      </is>
    </nc>
  </rcc>
  <rcc rId="9758" sId="1" quotePrefix="1">
    <nc r="AL390" t="inlineStr">
      <is>
        <t>-</t>
      </is>
    </nc>
  </rcc>
  <rcc rId="9759" sId="1" quotePrefix="1">
    <nc r="AM390" t="inlineStr">
      <is>
        <t>-</t>
      </is>
    </nc>
  </rcc>
  <rcc rId="9760" sId="1" quotePrefix="1">
    <nc r="AN390" t="inlineStr">
      <is>
        <t>-</t>
      </is>
    </nc>
  </rcc>
  <rcc rId="9761" sId="1" quotePrefix="1">
    <nc r="AL391" t="inlineStr">
      <is>
        <t>-</t>
      </is>
    </nc>
  </rcc>
  <rcc rId="9762" sId="1" quotePrefix="1">
    <nc r="AM391" t="inlineStr">
      <is>
        <t>-</t>
      </is>
    </nc>
  </rcc>
  <rcc rId="9763" sId="1" quotePrefix="1">
    <nc r="AN391" t="inlineStr">
      <is>
        <t>-</t>
      </is>
    </nc>
  </rcc>
  <rcc rId="9764" sId="1" quotePrefix="1">
    <nc r="AL392" t="inlineStr">
      <is>
        <t>-</t>
      </is>
    </nc>
  </rcc>
  <rcc rId="9765" sId="1" quotePrefix="1">
    <nc r="AM392" t="inlineStr">
      <is>
        <t>-</t>
      </is>
    </nc>
  </rcc>
  <rcc rId="9766" sId="1" quotePrefix="1">
    <nc r="AN392" t="inlineStr">
      <is>
        <t>-</t>
      </is>
    </nc>
  </rcc>
  <rcc rId="9767" sId="1" quotePrefix="1">
    <nc r="AL393" t="inlineStr">
      <is>
        <t>-</t>
      </is>
    </nc>
  </rcc>
  <rcc rId="9768" sId="1" quotePrefix="1">
    <nc r="AM393" t="inlineStr">
      <is>
        <t>-</t>
      </is>
    </nc>
  </rcc>
  <rcc rId="9769" sId="1" quotePrefix="1">
    <nc r="AN393" t="inlineStr">
      <is>
        <t>-</t>
      </is>
    </nc>
  </rcc>
  <rcc rId="9770" sId="1" quotePrefix="1">
    <nc r="AL394" t="inlineStr">
      <is>
        <t>-</t>
      </is>
    </nc>
  </rcc>
  <rcc rId="9771" sId="1" quotePrefix="1">
    <nc r="AM394" t="inlineStr">
      <is>
        <t>-</t>
      </is>
    </nc>
  </rcc>
  <rcc rId="9772" sId="1" quotePrefix="1">
    <nc r="AN394" t="inlineStr">
      <is>
        <t>-</t>
      </is>
    </nc>
  </rcc>
  <rcc rId="9773" sId="1" quotePrefix="1">
    <nc r="AL395" t="inlineStr">
      <is>
        <t>-</t>
      </is>
    </nc>
  </rcc>
  <rcc rId="9774" sId="1" quotePrefix="1">
    <nc r="AM395" t="inlineStr">
      <is>
        <t>-</t>
      </is>
    </nc>
  </rcc>
  <rcc rId="9775" sId="1" quotePrefix="1">
    <nc r="AN395" t="inlineStr">
      <is>
        <t>-</t>
      </is>
    </nc>
  </rcc>
  <rcc rId="9776" sId="1" quotePrefix="1">
    <nc r="AL396" t="inlineStr">
      <is>
        <t>-</t>
      </is>
    </nc>
  </rcc>
  <rcc rId="9777" sId="1" quotePrefix="1">
    <nc r="AM396" t="inlineStr">
      <is>
        <t>-</t>
      </is>
    </nc>
  </rcc>
  <rcc rId="9778" sId="1" quotePrefix="1">
    <nc r="AN396" t="inlineStr">
      <is>
        <t>-</t>
      </is>
    </nc>
  </rcc>
  <rcc rId="9779" sId="1" quotePrefix="1">
    <nc r="AL397" t="inlineStr">
      <is>
        <t>-</t>
      </is>
    </nc>
  </rcc>
  <rcc rId="9780" sId="1" quotePrefix="1">
    <nc r="AM397" t="inlineStr">
      <is>
        <t>-</t>
      </is>
    </nc>
  </rcc>
  <rcc rId="9781" sId="1" quotePrefix="1">
    <nc r="AN397" t="inlineStr">
      <is>
        <t>-</t>
      </is>
    </nc>
  </rcc>
  <rcc rId="9782" sId="1" quotePrefix="1">
    <nc r="AL398" t="inlineStr">
      <is>
        <t>-</t>
      </is>
    </nc>
  </rcc>
  <rcc rId="9783" sId="1" quotePrefix="1">
    <nc r="AM398" t="inlineStr">
      <is>
        <t>-</t>
      </is>
    </nc>
  </rcc>
  <rcc rId="9784" sId="1" quotePrefix="1">
    <nc r="AN398" t="inlineStr">
      <is>
        <t>-</t>
      </is>
    </nc>
  </rcc>
  <rcc rId="9785" sId="1" quotePrefix="1">
    <nc r="AL399" t="inlineStr">
      <is>
        <t>-</t>
      </is>
    </nc>
  </rcc>
  <rcc rId="9786" sId="1" quotePrefix="1">
    <nc r="AM399" t="inlineStr">
      <is>
        <t>-</t>
      </is>
    </nc>
  </rcc>
  <rcc rId="9787" sId="1" quotePrefix="1">
    <nc r="AN399" t="inlineStr">
      <is>
        <t>-</t>
      </is>
    </nc>
  </rcc>
  <rcc rId="9788" sId="1" quotePrefix="1">
    <nc r="AL400" t="inlineStr">
      <is>
        <t>-</t>
      </is>
    </nc>
  </rcc>
  <rcc rId="9789" sId="1" quotePrefix="1">
    <nc r="AM400" t="inlineStr">
      <is>
        <t>-</t>
      </is>
    </nc>
  </rcc>
  <rcc rId="9790" sId="1" quotePrefix="1">
    <nc r="AN400" t="inlineStr">
      <is>
        <t>-</t>
      </is>
    </nc>
  </rcc>
  <rcc rId="9791" sId="1" quotePrefix="1">
    <nc r="AL401" t="inlineStr">
      <is>
        <t>-</t>
      </is>
    </nc>
  </rcc>
  <rcc rId="9792" sId="1" quotePrefix="1">
    <nc r="AM401" t="inlineStr">
      <is>
        <t>-</t>
      </is>
    </nc>
  </rcc>
  <rcc rId="9793" sId="1" quotePrefix="1">
    <nc r="AN401" t="inlineStr">
      <is>
        <t>-</t>
      </is>
    </nc>
  </rcc>
  <rcc rId="9794" sId="1" quotePrefix="1">
    <nc r="AL402" t="inlineStr">
      <is>
        <t>-</t>
      </is>
    </nc>
  </rcc>
  <rcc rId="9795" sId="1" quotePrefix="1">
    <nc r="AM402" t="inlineStr">
      <is>
        <t>-</t>
      </is>
    </nc>
  </rcc>
  <rcc rId="9796" sId="1" quotePrefix="1">
    <nc r="AN402" t="inlineStr">
      <is>
        <t>-</t>
      </is>
    </nc>
  </rcc>
  <rcc rId="9797" sId="1" quotePrefix="1">
    <nc r="AL403" t="inlineStr">
      <is>
        <t>-</t>
      </is>
    </nc>
  </rcc>
  <rcc rId="9798" sId="1" quotePrefix="1">
    <nc r="AM403" t="inlineStr">
      <is>
        <t>-</t>
      </is>
    </nc>
  </rcc>
  <rcc rId="9799" sId="1" quotePrefix="1">
    <nc r="AN403" t="inlineStr">
      <is>
        <t>-</t>
      </is>
    </nc>
  </rcc>
  <rcc rId="9800" sId="1" quotePrefix="1">
    <nc r="AL404" t="inlineStr">
      <is>
        <t>-</t>
      </is>
    </nc>
  </rcc>
  <rcc rId="9801" sId="1" quotePrefix="1">
    <nc r="AM404" t="inlineStr">
      <is>
        <t>-</t>
      </is>
    </nc>
  </rcc>
  <rcc rId="9802" sId="1" quotePrefix="1">
    <nc r="AN404" t="inlineStr">
      <is>
        <t>-</t>
      </is>
    </nc>
  </rcc>
  <rcc rId="9803" sId="1" quotePrefix="1">
    <nc r="AL405" t="inlineStr">
      <is>
        <t>-</t>
      </is>
    </nc>
  </rcc>
  <rcc rId="9804" sId="1" quotePrefix="1">
    <nc r="AM405" t="inlineStr">
      <is>
        <t>-</t>
      </is>
    </nc>
  </rcc>
  <rcc rId="9805" sId="1" quotePrefix="1">
    <nc r="AN405" t="inlineStr">
      <is>
        <t>-</t>
      </is>
    </nc>
  </rcc>
  <rcc rId="9806" sId="1" quotePrefix="1">
    <nc r="AL406" t="inlineStr">
      <is>
        <t>-</t>
      </is>
    </nc>
  </rcc>
  <rcc rId="9807" sId="1" quotePrefix="1">
    <nc r="AM406" t="inlineStr">
      <is>
        <t>-</t>
      </is>
    </nc>
  </rcc>
  <rcc rId="9808" sId="1" quotePrefix="1">
    <nc r="AN406" t="inlineStr">
      <is>
        <t>-</t>
      </is>
    </nc>
  </rcc>
  <rcc rId="9809" sId="1" quotePrefix="1">
    <nc r="AL407" t="inlineStr">
      <is>
        <t>-</t>
      </is>
    </nc>
  </rcc>
  <rcc rId="9810" sId="1" quotePrefix="1">
    <nc r="AM407" t="inlineStr">
      <is>
        <t>-</t>
      </is>
    </nc>
  </rcc>
  <rcc rId="9811" sId="1" quotePrefix="1">
    <nc r="AN407" t="inlineStr">
      <is>
        <t>-</t>
      </is>
    </nc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7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D308:AD310 AD320:AD339">
    <dxf>
      <fill>
        <patternFill patternType="solid">
          <bgColor rgb="FFFF0000"/>
        </patternFill>
      </fill>
    </dxf>
  </rfmt>
</revisions>
</file>

<file path=xl/revisions/revisionLog7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8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816" sId="1">
    <nc r="X332">
      <f>W332</f>
    </nc>
  </rcc>
  <rcc rId="9817" sId="1">
    <nc r="AA332" t="inlineStr">
      <is>
        <t>Ready for review</t>
      </is>
    </nc>
  </rcc>
  <rcc rId="9818" sId="1" numFmtId="19">
    <nc r="AE331">
      <v>44015</v>
    </nc>
  </rcc>
  <rcc rId="9819" sId="1" numFmtId="19">
    <nc r="AF331">
      <v>44015</v>
    </nc>
  </rcc>
  <rcc rId="9820" sId="1" numFmtId="19">
    <nc r="AE332">
      <v>44015</v>
    </nc>
  </rcc>
  <rcc rId="9821" sId="1" numFmtId="19">
    <nc r="AF332">
      <v>44015</v>
    </nc>
  </rcc>
  <rcc rId="9822" sId="1">
    <nc r="AG332" t="inlineStr">
      <is>
        <t>NG</t>
      </is>
    </nc>
  </rcc>
  <rcc rId="9823" sId="1">
    <nc r="AH332" t="inlineStr">
      <is>
        <t>-</t>
      </is>
    </nc>
  </rcc>
  <rcc rId="9824" sId="1">
    <nc r="AI332" t="inlineStr">
      <is>
        <t>-</t>
      </is>
    </nc>
  </rcc>
  <rcc rId="9825" sId="1">
    <nc r="AJ332" t="inlineStr">
      <is>
        <t>-</t>
      </is>
    </nc>
  </rcc>
  <rcc rId="9826" sId="1">
    <nc r="AK332" t="inlineStr">
      <is>
        <t>None</t>
      </is>
    </nc>
  </rcc>
  <rcc rId="9827" sId="1" quotePrefix="1">
    <oc r="AL332" t="inlineStr">
      <is>
        <t>-</t>
      </is>
    </oc>
    <nc r="AL332" t="inlineStr">
      <is>
        <t>-No function to test</t>
      </is>
    </nc>
  </rcc>
  <rcc rId="9828" sId="1" quotePrefix="1">
    <oc r="AM330" t="inlineStr">
      <is>
        <t>-No function to test</t>
      </is>
    </oc>
    <nc r="AM330" t="inlineStr">
      <is>
        <t>-</t>
      </is>
    </nc>
  </rcc>
  <rcc rId="9829" sId="1" quotePrefix="1">
    <oc r="AM331" t="inlineStr">
      <is>
        <t>-No function to test</t>
      </is>
    </oc>
    <nc r="AM331" t="inlineStr">
      <is>
        <t>-</t>
      </is>
    </nc>
  </rcc>
  <rcc rId="9830" sId="1" odxf="1" dxf="1">
    <oc r="AN332" t="inlineStr">
      <is>
        <t>Double effort 
Please comment follow ASPICE Standard</t>
      </is>
    </oc>
    <nc r="AN332" t="inlineStr">
      <is>
        <t xml:space="preserve">Double effort 
Please comment follow ASPICE Standard
-No function to test
</t>
      </is>
    </nc>
    <odxf>
      <alignment wrapText="0" readingOrder="0"/>
    </odxf>
    <ndxf>
      <alignment wrapText="1" readingOrder="0"/>
    </ndxf>
  </rcc>
  <rcc rId="9831" sId="1">
    <nc r="X333">
      <f>W333</f>
    </nc>
  </rcc>
  <rcc rId="9832" sId="1">
    <nc r="Z333">
      <v>4.2</v>
    </nc>
  </rcc>
  <rcc rId="9833" sId="1">
    <nc r="Z332">
      <v>0.15</v>
    </nc>
  </rcc>
  <rcc rId="9834" sId="1">
    <nc r="Z331">
      <v>0.15</v>
    </nc>
  </rcc>
  <rcc rId="9835" sId="1">
    <oc r="Z330">
      <v>0</v>
    </oc>
    <nc r="Z330">
      <v>0.15</v>
    </nc>
  </rcc>
  <rcc rId="9836" sId="1">
    <nc r="AA333" t="inlineStr">
      <is>
        <t>Ready for review</t>
      </is>
    </nc>
  </rcc>
  <rcc rId="9837" sId="1" numFmtId="19">
    <nc r="AE333">
      <v>44018</v>
    </nc>
  </rcc>
  <rcc rId="9838" sId="1" numFmtId="19">
    <nc r="AF333">
      <v>44018</v>
    </nc>
  </rcc>
  <rcc rId="9839" sId="1">
    <nc r="AG333" t="inlineStr">
      <is>
        <t>OK</t>
      </is>
    </nc>
  </rcc>
  <rcc rId="9840" sId="1" numFmtId="14">
    <nc r="AH333">
      <v>1</v>
    </nc>
  </rcc>
  <rcc rId="9841" sId="1" numFmtId="14">
    <nc r="AI333">
      <v>1</v>
    </nc>
  </rcc>
  <rcc rId="9842" sId="1" numFmtId="14">
    <nc r="AJ333">
      <v>1</v>
    </nc>
  </rcc>
  <rcc rId="9843" sId="1">
    <nc r="AK333" t="inlineStr">
      <is>
        <t>None</t>
      </is>
    </nc>
  </rcc>
  <rfmt sheetId="1" sqref="AL253" start="0" length="0">
    <dxf>
      <alignment wrapText="1" readingOrder="0"/>
    </dxf>
  </rfmt>
</revisions>
</file>

<file path=xl/revisions/revisionLog8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844" sId="1">
    <nc r="S364" t="inlineStr">
      <is>
        <t>thanh.nguyen-kim</t>
      </is>
    </nc>
  </rcc>
  <rcc rId="9845" sId="1">
    <nc r="S365" t="inlineStr">
      <is>
        <t>thanh.nguyen-kim</t>
      </is>
    </nc>
  </rcc>
  <rcc rId="9846" sId="1">
    <nc r="S366" t="inlineStr">
      <is>
        <t>thanh.nguyen-kim</t>
      </is>
    </nc>
  </rcc>
  <rcc rId="9847" sId="1">
    <nc r="S367" t="inlineStr">
      <is>
        <t>thanh.nguyen-kim</t>
      </is>
    </nc>
  </rcc>
  <rcc rId="9848" sId="1">
    <nc r="S368" t="inlineStr">
      <is>
        <t>chung.ly</t>
      </is>
    </nc>
  </rcc>
  <rcc rId="9849" sId="1">
    <nc r="S369" t="inlineStr">
      <is>
        <t>chung.ly</t>
      </is>
    </nc>
  </rcc>
  <rcc rId="9850" sId="1">
    <nc r="S370" t="inlineStr">
      <is>
        <t>chung.ly</t>
      </is>
    </nc>
  </rcc>
  <rcc rId="9851" sId="1">
    <nc r="S371" t="inlineStr">
      <is>
        <t>chung.ly</t>
      </is>
    </nc>
  </rcc>
  <rcc rId="9852" sId="1">
    <nc r="S372" t="inlineStr">
      <is>
        <t>chung.ly</t>
      </is>
    </nc>
  </rcc>
  <rcc rId="9853" sId="1">
    <nc r="S373" t="inlineStr">
      <is>
        <t>loc.do-phu</t>
      </is>
    </nc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8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856" sId="1">
    <nc r="S400" t="inlineStr">
      <is>
        <t>chuong.nguyen-minh</t>
      </is>
    </nc>
  </rcc>
  <rcc rId="9857" sId="1">
    <nc r="S401" t="inlineStr">
      <is>
        <t>chuong.nguyen-minh</t>
      </is>
    </nc>
  </rcc>
  <rcc rId="9858" sId="1">
    <nc r="S402" t="inlineStr">
      <is>
        <t>nam.phan-the</t>
      </is>
    </nc>
  </rcc>
  <rcc rId="9859" sId="1">
    <nc r="S403" t="inlineStr">
      <is>
        <t>nam.phan-the</t>
      </is>
    </nc>
  </rcc>
  <rcc rId="9860" sId="1">
    <nc r="S404" t="inlineStr">
      <is>
        <t>nam.phan-the</t>
      </is>
    </nc>
  </rcc>
  <rcc rId="9861" sId="1">
    <nc r="S381" t="inlineStr">
      <is>
        <t>huy.nguyen-hoang</t>
      </is>
    </nc>
  </rcc>
  <rcc rId="9862" sId="1">
    <nc r="S382" t="inlineStr">
      <is>
        <t>huy.nguyen-hoang</t>
      </is>
    </nc>
  </rcc>
  <rcc rId="9863" sId="1">
    <nc r="S383" t="inlineStr">
      <is>
        <t>huy.nguyen-hoang</t>
      </is>
    </nc>
  </rcc>
  <rcc rId="9864" sId="1">
    <nc r="S384" t="inlineStr">
      <is>
        <t>huy.nguyen-hoang</t>
      </is>
    </nc>
  </rcc>
  <rcc rId="9865" sId="1">
    <nc r="S385" t="inlineStr">
      <is>
        <t>huy.nguyen-hoang</t>
      </is>
    </nc>
  </rcc>
  <rcc rId="9866" sId="1">
    <nc r="S386" t="inlineStr">
      <is>
        <t>huy.nguyen-hoang</t>
      </is>
    </nc>
  </rcc>
  <rcc rId="9867" sId="1">
    <nc r="S387" t="inlineStr">
      <is>
        <t>huy.nguyen-hoang</t>
      </is>
    </nc>
  </rcc>
  <rcc rId="9868" sId="1">
    <nc r="S388" t="inlineStr">
      <is>
        <t>huy.nguyen-hoang</t>
      </is>
    </nc>
  </rcc>
  <rcc rId="9869" sId="1">
    <nc r="S389" t="inlineStr">
      <is>
        <t>huy.nguyen-hoang</t>
      </is>
    </nc>
  </rcc>
  <rcc rId="9870" sId="1">
    <nc r="S390" t="inlineStr">
      <is>
        <t>huy.nguyen-hoang</t>
      </is>
    </nc>
  </rcc>
  <rcc rId="9871" sId="1">
    <nc r="S391" t="inlineStr">
      <is>
        <t>huy.nguyen-hoang</t>
      </is>
    </nc>
  </rcc>
  <rcc rId="9872" sId="1">
    <nc r="S392" t="inlineStr">
      <is>
        <t>huy.nguyen-hoang</t>
      </is>
    </nc>
  </rcc>
  <rcc rId="9873" sId="1">
    <nc r="S393" t="inlineStr">
      <is>
        <t>huy.nguyen-hoang</t>
      </is>
    </nc>
  </rcc>
  <rcc rId="9874" sId="1">
    <nc r="S394" t="inlineStr">
      <is>
        <t>hieu.nguyen-trung</t>
      </is>
    </nc>
  </rcc>
  <rcc rId="9875" sId="1">
    <nc r="S395" t="inlineStr">
      <is>
        <t>hieu.nguyen-trung</t>
      </is>
    </nc>
  </rcc>
  <rcc rId="9876" sId="1">
    <nc r="S396" t="inlineStr">
      <is>
        <t>hieu.nguyen-trung</t>
      </is>
    </nc>
  </rcc>
  <rcc rId="9877" sId="1">
    <nc r="S397" t="inlineStr">
      <is>
        <t>hieu.nguyen-trung</t>
      </is>
    </nc>
  </rcc>
  <rcc rId="9878" sId="1">
    <nc r="S398" t="inlineStr">
      <is>
        <t>hieu.nguyen-trung</t>
      </is>
    </nc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8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8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S330:S332">
    <dxf>
      <border>
        <left style="thin">
          <color indexed="64"/>
        </left>
        <right style="thin">
          <color indexed="64"/>
        </right>
        <vertical style="thin">
          <color indexed="64"/>
        </vertical>
      </border>
    </dxf>
  </rfmt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8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N330:AN332">
    <dxf>
      <alignment wrapText="0" readingOrder="0"/>
    </dxf>
  </rfmt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8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887" sId="1">
    <nc r="X334">
      <f>W334</f>
    </nc>
  </rcc>
  <rcc rId="9888" sId="1">
    <nc r="Z334">
      <v>1.4</v>
    </nc>
  </rcc>
  <rcc rId="9889" sId="1">
    <nc r="AA334" t="inlineStr">
      <is>
        <t>Ready for review</t>
      </is>
    </nc>
  </rcc>
  <rcc rId="9890" sId="1" numFmtId="19">
    <nc r="AE334">
      <v>44018</v>
    </nc>
  </rcc>
  <rcc rId="9891" sId="1" numFmtId="19">
    <nc r="AF334">
      <v>44018</v>
    </nc>
  </rcc>
  <rcc rId="9892" sId="1">
    <nc r="AG334" t="inlineStr">
      <is>
        <t>OK</t>
      </is>
    </nc>
  </rcc>
  <rcc rId="9893" sId="1" numFmtId="14">
    <nc r="AH334">
      <v>1</v>
    </nc>
  </rcc>
  <rcc rId="9894" sId="1" numFmtId="14">
    <nc r="AI334">
      <v>1</v>
    </nc>
  </rcc>
  <rcc rId="9895" sId="1" numFmtId="14">
    <nc r="AJ334">
      <v>1</v>
    </nc>
  </rcc>
  <rcc rId="9896" sId="1">
    <nc r="AK334" t="inlineStr">
      <is>
        <t>None</t>
      </is>
    </nc>
  </rcc>
  <rcv guid="{FECB4C41-27E8-4A22-AFB3-4F54CDD4960E}" action="delete"/>
  <rdn rId="0" localSheetId="1" customView="1" name="Z_FECB4C41_27E8_4A22_AFB3_4F54CDD4960E_.wvu.FilterData" hidden="1" oldHidden="1">
    <formula>Merged_COEM!$B$59:$AN$409</formula>
    <oldFormula>Merged_COEM!$B$59:$AN$409</oldFormula>
  </rdn>
  <rdn rId="0" localSheetId="2" customView="1" name="Z_FECB4C41_27E8_4A22_AFB3_4F54CDD4960E_.wvu.FilterData" hidden="1" oldHidden="1">
    <formula>Merged_JOEM!$B$59:$AN$274</formula>
    <oldFormula>Merged_JOEM!$B$59:$AN$274</oldFormula>
  </rdn>
  <rcv guid="{FECB4C41-27E8-4A22-AFB3-4F54CDD4960E}" action="add"/>
</revisions>
</file>

<file path=xl/revisions/revisionLog8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8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Merged_COEM!$B$59:$AN$409</formula>
    <oldFormula>Merged_COEM!$B$59:$AN$409</oldFormula>
  </rdn>
  <rdn rId="0" localSheetId="2" customView="1" name="Z_FECB4C41_27E8_4A22_AFB3_4F54CDD4960E_.wvu.FilterData" hidden="1" oldHidden="1">
    <formula>Merged_JOEM!$B$59:$AN$274</formula>
    <oldFormula>Merged_JOEM!$B$59:$AN$274</oldFormula>
  </rdn>
  <rcv guid="{FECB4C41-27E8-4A22-AFB3-4F54CDD4960E}" action="add"/>
</revisions>
</file>

<file path=xl/revisions/revisionLog8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Merged_JOEM!$B$59:$AN$247</formula>
    <oldFormula>Merged_JOEM!$B$59:$AN$247</oldFormula>
  </rdn>
  <rcv guid="{3B3E6719-EACB-4D2C-89C1-05FFAB6020FD}" action="add"/>
</revisions>
</file>

<file path=xl/revisions/revisionLog8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Merged_JOEM!$B$59:$AN$247</formula>
    <oldFormula>Merged_JOEM!$B$59:$AN$247</oldFormula>
  </rdn>
  <rcv guid="{3B3E6719-EACB-4D2C-89C1-05FFAB6020FD}" action="add"/>
</revisions>
</file>

<file path=xl/revisions/revisionLog8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L253">
    <dxf>
      <alignment wrapText="0" readingOrder="0"/>
    </dxf>
  </rfmt>
  <rfmt sheetId="1" sqref="AD253">
    <dxf>
      <fill>
        <patternFill patternType="none">
          <bgColor auto="1"/>
        </patternFill>
      </fill>
    </dxf>
  </rfmt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Merged_JOEM!$B$59:$AN$247</formula>
    <oldFormula>Merged_JOEM!$B$59:$AN$247</oldFormula>
  </rdn>
  <rcv guid="{7E0EA425-A420-4443-B9E0-CDF0AA9E5D09}" action="add"/>
</revisions>
</file>

<file path=xl/revisions/revisionLog8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329">
    <dxf>
      <fill>
        <patternFill patternType="solid">
          <bgColor rgb="FFFFFF00"/>
        </patternFill>
      </fill>
    </dxf>
  </rfmt>
  <rfmt sheetId="1" sqref="I328">
    <dxf>
      <fill>
        <patternFill patternType="solid">
          <bgColor rgb="FFFFFF00"/>
        </patternFill>
      </fill>
    </dxf>
  </rfmt>
  <rcc rId="9909" sId="1">
    <nc r="K351" t="inlineStr">
      <is>
        <t>Test: Manual; Cmt: Auto</t>
      </is>
    </nc>
  </rcc>
  <rcc rId="9910" sId="1">
    <nc r="K352" t="inlineStr">
      <is>
        <t>Test: Manual; Cmt: Auto</t>
      </is>
    </nc>
  </rcc>
  <rcc rId="9911" sId="1">
    <nc r="K353" t="inlineStr">
      <is>
        <t>Test: Manual; Cmt: Auto</t>
      </is>
    </nc>
  </rcc>
  <rcc rId="9912" sId="1">
    <nc r="K354" t="inlineStr">
      <is>
        <t>Test: Manual; Cmt: Auto</t>
      </is>
    </nc>
  </rcc>
  <rcv guid="{89C03E1E-B6A8-49A1-B29C-5DC4FAB2FBC6}" action="delete"/>
  <rdn rId="0" localSheetId="1" customView="1" name="Z_89C03E1E_B6A8_49A1_B29C_5DC4FAB2FBC6_.wvu.FilterData" hidden="1" oldHidden="1">
    <formula>Merged_COEM!$B$59:$AN$409</formula>
    <oldFormula>Merged_COEM!$B$59:$AN$363</oldFormula>
  </rdn>
  <rdn rId="0" localSheetId="2" customView="1" name="Z_89C03E1E_B6A8_49A1_B29C_5DC4FAB2FBC6_.wvu.FilterData" hidden="1" oldHidden="1">
    <formula>Merged_JOEM!$B$59:$AN$247</formula>
    <oldFormula>Merged_JOEM!$B$59:$AN$274</oldFormula>
  </rdn>
  <rcv guid="{89C03E1E-B6A8-49A1-B29C-5DC4FAB2FBC6}" action="add"/>
</revisions>
</file>

<file path=xl/revisions/revisionLog8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329">
    <dxf>
      <fill>
        <patternFill patternType="none">
          <bgColor auto="1"/>
        </patternFill>
      </fill>
    </dxf>
  </rfmt>
  <rcv guid="{89C03E1E-B6A8-49A1-B29C-5DC4FAB2FBC6}" action="delete"/>
  <rdn rId="0" localSheetId="1" customView="1" name="Z_89C03E1E_B6A8_49A1_B29C_5DC4FAB2FBC6_.wvu.FilterData" hidden="1" oldHidden="1">
    <formula>Merged_COEM!$B$59:$AN$409</formula>
    <oldFormula>Merged_COEM!$B$59:$AN$409</oldFormula>
  </rdn>
  <rdn rId="0" localSheetId="2" customView="1" name="Z_89C03E1E_B6A8_49A1_B29C_5DC4FAB2FBC6_.wvu.FilterData" hidden="1" oldHidden="1">
    <formula>Merged_JOEM!$B$59:$AN$247</formula>
    <oldFormula>Merged_JOEM!$B$59:$AN$247</oldFormula>
  </rdn>
  <rcv guid="{89C03E1E-B6A8-49A1-B29C-5DC4FAB2FBC6}" action="add"/>
</revisions>
</file>

<file path=xl/revisions/revisionLog8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17" sId="1" quotePrefix="1">
    <oc r="F338" t="inlineStr">
      <is>
        <t>rb\as\rbcn\ipb\app\net\</t>
      </is>
    </oc>
    <nc r="F338" t="inlineStr">
      <is>
        <t>CNMS_12-06\CNMS_IPB\rb\as\rbcn\ipb\app\net\RBScl\src\RBA_NDS_Online_Calibration.c</t>
      </is>
    </nc>
  </rcc>
  <rfmt sheetId="1" sqref="F338" start="0" length="2147483647">
    <dxf>
      <font>
        <b/>
      </font>
    </dxf>
  </rfmt>
  <rcc rId="9918" sId="1" quotePrefix="1">
    <oc r="F339" t="inlineStr">
      <is>
        <t>rb\as\rbcn\ipb\netpr\</t>
      </is>
    </oc>
    <nc r="F339" t="inlineStr">
      <is>
        <t>CNMS_12-06\CNMS_IPB\rb\as\rbcn\ipb\netpr\src\RBPduHandler_Callouts.c</t>
      </is>
    </nc>
  </rcc>
  <rfmt sheetId="1" sqref="F339" start="0" length="2147483647">
    <dxf>
      <font>
        <b/>
      </font>
    </dxf>
  </rfmt>
</revisions>
</file>

<file path=xl/revisions/revisionLog8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19" sId="1" odxf="1" dxf="1">
    <nc r="L357" t="inlineStr">
      <is>
        <t>None</t>
      </is>
    </nc>
    <odxf>
      <alignment horizontal="general" vertical="bottom" readingOrder="0"/>
      <border outline="0">
        <left/>
        <right/>
        <top/>
        <bottom/>
      </border>
    </odxf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</revisions>
</file>

<file path=xl/revisions/revisionLog8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20" sId="6">
    <nc r="S39" t="inlineStr">
      <is>
        <t>Join from 29-June</t>
      </is>
    </nc>
  </rcc>
  <rcc rId="9921" sId="6">
    <nc r="S44" t="inlineStr">
      <is>
        <t>Join from 29-June</t>
      </is>
    </nc>
  </rcc>
  <rcc rId="9922" sId="6">
    <nc r="I39" t="inlineStr">
      <is>
        <t>Join from 21-June to 28-June</t>
      </is>
    </nc>
  </rcc>
  <rcc rId="9923" sId="6">
    <nc r="I44" t="inlineStr">
      <is>
        <t>Join from 21-June to 28-June</t>
      </is>
    </nc>
  </rcc>
</revisions>
</file>

<file path=xl/revisions/revisionLog8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24" sId="6" numFmtId="21">
    <oc r="G136">
      <v>44010</v>
    </oc>
    <nc r="G136">
      <v>44011</v>
    </nc>
  </rcc>
  <rcc rId="9925" sId="6" numFmtId="21">
    <oc r="G141">
      <v>44010</v>
    </oc>
    <nc r="G141">
      <v>44011</v>
    </nc>
  </rcc>
</revisions>
</file>

<file path=xl/revisions/revisionLog8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26" sId="1">
    <oc r="AG330" t="inlineStr">
      <is>
        <t>NG</t>
      </is>
    </oc>
    <nc r="AG330" t="inlineStr">
      <is>
        <t>OK</t>
      </is>
    </nc>
  </rcc>
  <rcc rId="9927" sId="1">
    <oc r="AG331" t="inlineStr">
      <is>
        <t>NG</t>
      </is>
    </oc>
    <nc r="AG331" t="inlineStr">
      <is>
        <t>OK</t>
      </is>
    </nc>
  </rcc>
  <rcc rId="9928" sId="1">
    <oc r="AG332" t="inlineStr">
      <is>
        <t>NG</t>
      </is>
    </oc>
    <nc r="AG332" t="inlineStr">
      <is>
        <t>OK</t>
      </is>
    </nc>
  </rcc>
  <rcv guid="{FECB4C41-27E8-4A22-AFB3-4F54CDD4960E}" action="delete"/>
  <rdn rId="0" localSheetId="1" customView="1" name="Z_FECB4C41_27E8_4A22_AFB3_4F54CDD4960E_.wvu.FilterData" hidden="1" oldHidden="1">
    <formula>Merged_COEM!$B$59:$AN$409</formula>
    <oldFormula>Merged_COEM!$B$59:$AN$409</oldFormula>
  </rdn>
  <rdn rId="0" localSheetId="2" customView="1" name="Z_FECB4C41_27E8_4A22_AFB3_4F54CDD4960E_.wvu.FilterData" hidden="1" oldHidden="1">
    <formula>Merged_JOEM!$B$59:$AN$274</formula>
    <oldFormula>Merged_JOEM!$B$59:$AN$274</oldFormula>
  </rdn>
  <rcv guid="{FECB4C41-27E8-4A22-AFB3-4F54CDD4960E}" action="add"/>
</revisions>
</file>

<file path=xl/revisions/revisionLog8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31" sId="1">
    <nc r="K394" t="inlineStr">
      <is>
        <t>Test: Manual; Cmt: Auto</t>
      </is>
    </nc>
  </rcc>
  <rcc rId="9932" sId="1">
    <nc r="K395" t="inlineStr">
      <is>
        <t>Test: Manual; Cmt: Auto</t>
      </is>
    </nc>
  </rcc>
  <rcc rId="9933" sId="1">
    <nc r="K396" t="inlineStr">
      <is>
        <t>Test: Manual; Cmt: Auto</t>
      </is>
    </nc>
  </rcc>
  <rcc rId="9934" sId="1">
    <nc r="K397" t="inlineStr">
      <is>
        <t>Test: Manual; Cmt: Auto</t>
      </is>
    </nc>
  </rcc>
  <rcc rId="9935" sId="1">
    <nc r="K398" t="inlineStr">
      <is>
        <t>Test: Manual; Cmt: Auto</t>
      </is>
    </nc>
  </rcc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Merged_JOEM!$B$59:$AN$247</formula>
    <oldFormula>Merged_JOEM!$B$59:$AN$274</oldFormula>
  </rdn>
  <rcv guid="{970EE037-F5E5-47AF-896A-0F6222879EBC}" action="add"/>
</revisions>
</file>

<file path=xl/revisions/revisionLog8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38" sId="1">
    <nc r="M364" t="inlineStr">
      <is>
        <t>BSS07</t>
      </is>
    </nc>
  </rcc>
  <rcc rId="9939" sId="1">
    <nc r="M365" t="inlineStr">
      <is>
        <t>BSS07</t>
      </is>
    </nc>
  </rcc>
  <rfmt sheetId="1" sqref="M364:M365">
    <dxf>
      <fill>
        <patternFill patternType="solid">
          <bgColor rgb="FFFFC000"/>
        </patternFill>
      </fill>
    </dxf>
  </rfmt>
  <rcc rId="9940" sId="1">
    <oc r="M372" t="inlineStr">
      <is>
        <t xml:space="preserve"> </t>
      </is>
    </oc>
    <nc r="M372" t="inlineStr">
      <is>
        <t>BL03</t>
      </is>
    </nc>
  </rcc>
  <rcc rId="9941" sId="1">
    <oc r="M373" t="inlineStr">
      <is>
        <t xml:space="preserve"> </t>
      </is>
    </oc>
    <nc r="M373" t="inlineStr">
      <is>
        <t>BL03</t>
      </is>
    </nc>
  </rcc>
  <rfmt sheetId="1" sqref="M372:M373">
    <dxf>
      <fill>
        <patternFill patternType="solid">
          <bgColor rgb="FFFFC000"/>
        </patternFill>
      </fill>
    </dxf>
  </rfmt>
  <rcc rId="9942" sId="1">
    <oc r="M374" t="inlineStr">
      <is>
        <t xml:space="preserve"> </t>
      </is>
    </oc>
    <nc r="M374" t="inlineStr">
      <is>
        <t>None</t>
      </is>
    </nc>
  </rcc>
  <rcc rId="9943" sId="1">
    <oc r="M375" t="inlineStr">
      <is>
        <t xml:space="preserve"> </t>
      </is>
    </oc>
    <nc r="M375" t="inlineStr">
      <is>
        <t>None</t>
      </is>
    </nc>
  </rcc>
  <rcc rId="9944" sId="1">
    <oc r="M376" t="inlineStr">
      <is>
        <t xml:space="preserve"> </t>
      </is>
    </oc>
    <nc r="M376" t="inlineStr">
      <is>
        <t>None</t>
      </is>
    </nc>
  </rcc>
  <rcc rId="9945" sId="1">
    <oc r="M377" t="inlineStr">
      <is>
        <t xml:space="preserve"> </t>
      </is>
    </oc>
    <nc r="M377" t="inlineStr">
      <is>
        <t>None</t>
      </is>
    </nc>
  </rcc>
  <rfmt sheetId="1" sqref="M374:M377">
    <dxf>
      <fill>
        <patternFill patternType="solid">
          <bgColor rgb="FFFFC000"/>
        </patternFill>
      </fill>
    </dxf>
  </rfmt>
  <rcc rId="9946" sId="1" odxf="1" dxf="1">
    <oc r="M380" t="inlineStr">
      <is>
        <t xml:space="preserve"> </t>
      </is>
    </oc>
    <nc r="M380" t="inlineStr">
      <is>
        <t>None</t>
      </is>
    </nc>
    <odxf>
      <fill>
        <patternFill patternType="none">
          <bgColor indexed="65"/>
        </patternFill>
      </fill>
    </odxf>
    <ndxf>
      <fill>
        <patternFill patternType="solid">
          <bgColor rgb="FFFFC000"/>
        </patternFill>
      </fill>
    </ndxf>
  </rcc>
  <rcc rId="9947" sId="1" odxf="1" dxf="1">
    <oc r="M399" t="inlineStr">
      <is>
        <t xml:space="preserve"> </t>
      </is>
    </oc>
    <nc r="M399" t="inlineStr">
      <is>
        <t>None</t>
      </is>
    </nc>
    <odxf>
      <fill>
        <patternFill patternType="none">
          <bgColor indexed="65"/>
        </patternFill>
      </fill>
    </odxf>
    <ndxf>
      <fill>
        <patternFill patternType="solid">
          <bgColor rgb="FFFFC000"/>
        </patternFill>
      </fill>
    </ndxf>
  </rcc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8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8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Merged_JOEM!$B$59:$AN$247</formula>
    <oldFormula>Merged_JOEM!$B$59:$AN$247</oldFormula>
  </rdn>
  <rcv guid="{970EE037-F5E5-47AF-896A-0F6222879EBC}" action="add"/>
</revisions>
</file>

<file path=xl/revisions/revisionLog8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54" sId="1" quotePrefix="1">
    <oc r="AN308" t="inlineStr">
      <is>
        <t>-</t>
      </is>
    </oc>
    <nc r="AN308" t="inlineStr">
      <is>
        <t>-Check plt: Enum variable check failed</t>
      </is>
    </nc>
  </rcc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Merged_JOEM!$B$59:$AN$247</formula>
    <oldFormula>Merged_JOEM!$B$59:$AN$247</oldFormula>
  </rdn>
  <rcv guid="{3B3E6719-EACB-4D2C-89C1-05FFAB6020FD}" action="add"/>
</revisions>
</file>

<file path=xl/revisions/revisionLog8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57" sId="1" quotePrefix="1">
    <oc r="AN308" t="inlineStr">
      <is>
        <t>-Check plt: Enum variable check failed</t>
      </is>
    </oc>
    <nc r="AN308" t="inlineStr">
      <is>
        <t>-Check plt: Enum variable check failed, but enum value is correct</t>
      </is>
    </nc>
  </rcc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Merged_JOEM!$B$59:$AN$247</formula>
    <oldFormula>Merged_JOEM!$B$59:$AN$247</oldFormula>
  </rdn>
  <rcv guid="{3B3E6719-EACB-4D2C-89C1-05FFAB6020FD}" action="add"/>
</revisions>
</file>

<file path=xl/revisions/revisionLog8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60" sId="1" quotePrefix="1">
    <oc r="AN308" t="inlineStr">
      <is>
        <t>-Check plt: Enum variable check failed, but enum value is correct</t>
      </is>
    </oc>
    <nc r="AN308" t="inlineStr">
      <is>
        <t>-Check plt: Enum variable failed, but enum value is correct</t>
      </is>
    </nc>
  </rcc>
</revisions>
</file>

<file path=xl/revisions/revisionLog8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61" sId="1" quotePrefix="1">
    <oc r="AN308" t="inlineStr">
      <is>
        <t>-Check plt: Enum variable failed, but enum value is correct</t>
      </is>
    </oc>
    <nc r="AN308" t="inlineStr">
      <is>
        <t>-Check plt: Enum variable failed, but enum value is correct.</t>
      </is>
    </nc>
  </rcc>
</revisions>
</file>

<file path=xl/revisions/revisionLog8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62" sId="1" quotePrefix="1">
    <oc r="AN308" t="inlineStr">
      <is>
        <t>-Check plt: Enum variable failed, but enum value is correct.</t>
      </is>
    </oc>
    <nc r="AN308" t="inlineStr">
      <is>
        <t>-Check plt: Enum variables failed, but enum value is correct.</t>
      </is>
    </nc>
  </rcc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Merged_JOEM!$B$59:$AN$247</formula>
    <oldFormula>Merged_JOEM!$B$59:$AN$247</oldFormula>
  </rdn>
  <rcv guid="{3B3E6719-EACB-4D2C-89C1-05FFAB6020FD}" action="add"/>
</revisions>
</file>

<file path=xl/revisions/revisionLog8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326">
    <dxf>
      <fill>
        <patternFill>
          <bgColor auto="1"/>
        </patternFill>
      </fill>
    </dxf>
  </rfmt>
  <rfmt sheetId="1" sqref="I326">
    <dxf>
      <fill>
        <patternFill patternType="solid">
          <bgColor rgb="FFFFFF00"/>
        </patternFill>
      </fill>
    </dxf>
  </rfmt>
</revisions>
</file>

<file path=xl/revisions/revisionLog8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65" sId="2" numFmtId="14">
    <nc r="AH60">
      <v>1</v>
    </nc>
  </rcc>
  <rcc rId="9966" sId="2" numFmtId="14">
    <nc r="AI60">
      <v>1</v>
    </nc>
  </rcc>
  <rcc rId="9967" sId="2" numFmtId="14">
    <nc r="AJ60">
      <v>0.16700000000000001</v>
    </nc>
  </rcc>
  <rcc rId="9968" sId="2" quotePrefix="1">
    <nc r="AK60" t="inlineStr">
      <is>
        <t>None</t>
      </is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8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71" sId="2" numFmtId="14">
    <nc r="AH62">
      <v>0.90900000000000003</v>
    </nc>
  </rcc>
  <rcc rId="9972" sId="2" numFmtId="14">
    <nc r="AI62">
      <v>1</v>
    </nc>
  </rcc>
  <rcc rId="9973" sId="2" numFmtId="14">
    <nc r="AJ62">
      <v>0.54400000000000004</v>
    </nc>
  </rcc>
  <rcc rId="9974" sId="2" quotePrefix="1">
    <nc r="AK62" t="inlineStr">
      <is>
        <t>None</t>
      </is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8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77" sId="2" numFmtId="14">
    <oc r="AH62">
      <v>0.90900000000000003</v>
    </oc>
    <nc r="AH62">
      <v>0.91900000000000004</v>
    </nc>
  </rcc>
  <rcc rId="9978" sId="2" numFmtId="14">
    <oc r="AI62">
      <v>1</v>
    </oc>
    <nc r="AI62">
      <v>0.91500000000000004</v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8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81" sId="2" odxf="1" dxf="1" quotePrefix="1">
    <nc r="AL62" t="inlineStr">
      <is>
        <t xml:space="preserve">Cannot cover para1D in Ascet 6.1.4
Cannot cover out range max at line 33 due to maximum value of calculation AccuEmptying_dynamics * (Tau_AccuEmptying_Fast_Invers_Minus_Slow_Invers) + Tau_AccuEmptying_Slow_Invers
Cannot cover out range max at line 146 due to maximum value of qTgtAccu equal 16 </t>
      </is>
    </nc>
    <odxf>
      <alignment wrapText="0" readingOrder="0"/>
    </odxf>
    <ndxf>
      <alignment wrapText="1" readingOrder="0"/>
    </ndxf>
  </rcc>
  <rfmt sheetId="2" sqref="AL62">
    <dxf>
      <alignment wrapText="0" readingOrder="0"/>
    </dxf>
  </rfmt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Merged_JOEM!$B$59:$AN$247</formula>
    <oldFormula>Merged_JOEM!$B$59:$AN$247</oldFormula>
  </rdn>
  <rcv guid="{A2E8CE38-D15E-4374-89B2-69D9421C4465}" action="add"/>
</revisions>
</file>

<file path=xl/revisions/revisionLog8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84" sId="1" quotePrefix="1">
    <oc r="F365" t="inlineStr">
      <is>
        <t>rba\Bldr_FOTON\config\Infrastruct\rba_AS_HWProt\src\</t>
      </is>
    </oc>
    <nc r="F365" t="inlineStr">
      <is>
        <t>rba\Bldr\config\Infrastruct\rba_AS_HWProt\src\</t>
      </is>
    </nc>
  </rcc>
  <rcc rId="9985" sId="1" odxf="1" dxf="1" quotePrefix="1">
    <oc r="F364" t="inlineStr">
      <is>
        <t>rba\Bldr_FOTON\config\ApplicationLayer\rba_BldrCmp\src\</t>
      </is>
    </oc>
    <nc r="F364" t="inlineStr">
      <is>
        <t>\rba\Bldr\config\ApplicationLayer\rba_BldrCmp\src</t>
      </is>
    </nc>
    <ndxf/>
  </rcc>
</revisions>
</file>

<file path=xl/revisions/revisionLog8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86" sId="1">
    <nc r="X335">
      <f>W335</f>
    </nc>
  </rcc>
  <rcc rId="9987" sId="1">
    <nc r="Z335">
      <v>3</v>
    </nc>
  </rcc>
  <rcc rId="9988" sId="1">
    <nc r="X338">
      <f>W338</f>
    </nc>
  </rcc>
  <rcc rId="9989" sId="1">
    <nc r="Z338">
      <v>3</v>
    </nc>
  </rcc>
  <rcc rId="9990" sId="1">
    <nc r="Z339">
      <v>3</v>
    </nc>
  </rcc>
  <rcc rId="9991" sId="1">
    <oc r="W339">
      <f>V339*2</f>
    </oc>
    <nc r="W339">
      <v>360</v>
    </nc>
  </rcc>
  <rfmt sheetId="1" sqref="W339">
    <dxf>
      <fill>
        <patternFill patternType="solid">
          <bgColor rgb="FFFF0000"/>
        </patternFill>
      </fill>
    </dxf>
  </rfmt>
  <rcc rId="9992" sId="1">
    <nc r="X339">
      <f>W339</f>
    </nc>
  </rcc>
  <rcc rId="9993" sId="1">
    <nc r="AA335" t="inlineStr">
      <is>
        <t>Ready for review</t>
      </is>
    </nc>
  </rcc>
  <rcc rId="9994" sId="1">
    <nc r="AA338" t="inlineStr">
      <is>
        <t>Ready for review</t>
      </is>
    </nc>
  </rcc>
  <rcc rId="9995" sId="1">
    <nc r="AA339" t="inlineStr">
      <is>
        <t>Ready for review</t>
      </is>
    </nc>
  </rcc>
  <rcc rId="9996" sId="1" numFmtId="19">
    <nc r="AE335">
      <v>44015</v>
    </nc>
  </rcc>
  <rcc rId="9997" sId="1" numFmtId="19">
    <nc r="AF335">
      <v>44015</v>
    </nc>
  </rcc>
  <rcc rId="9998" sId="1" numFmtId="19">
    <nc r="AE338">
      <v>44015</v>
    </nc>
  </rcc>
  <rcc rId="9999" sId="1" numFmtId="19">
    <nc r="AF338">
      <v>44015</v>
    </nc>
  </rcc>
  <rcc rId="10000" sId="1" numFmtId="19">
    <nc r="AE339">
      <v>44016</v>
    </nc>
  </rcc>
  <rcc rId="10001" sId="1" numFmtId="19">
    <nc r="AF339">
      <v>44016</v>
    </nc>
  </rcc>
  <rcc rId="10002" sId="1">
    <nc r="AG335" t="inlineStr">
      <is>
        <t>OK</t>
      </is>
    </nc>
  </rcc>
  <rcc rId="10003" sId="1" numFmtId="14">
    <nc r="AH335">
      <v>1</v>
    </nc>
  </rcc>
  <rcc rId="10004" sId="1" numFmtId="14">
    <nc r="AI335">
      <v>1</v>
    </nc>
  </rcc>
  <rcc rId="10005" sId="1" numFmtId="14">
    <nc r="AJ335">
      <v>1</v>
    </nc>
  </rcc>
  <rcc rId="10006" sId="1">
    <nc r="AK335" t="inlineStr">
      <is>
        <t>None</t>
      </is>
    </nc>
  </rcc>
  <rcc rId="10007" sId="1">
    <nc r="AG338" t="inlineStr">
      <is>
        <t>OK</t>
      </is>
    </nc>
  </rcc>
  <rcc rId="10008" sId="1" numFmtId="14">
    <nc r="AH338">
      <v>1</v>
    </nc>
  </rcc>
  <rcc rId="10009" sId="1" numFmtId="14">
    <nc r="AI338">
      <v>1</v>
    </nc>
  </rcc>
  <rcc rId="10010" sId="1" numFmtId="14">
    <nc r="AJ338">
      <v>1</v>
    </nc>
  </rcc>
  <rcc rId="10011" sId="1">
    <nc r="AK338" t="inlineStr">
      <is>
        <t>None</t>
      </is>
    </nc>
  </rcc>
  <rcc rId="10012" sId="1">
    <nc r="AG339" t="inlineStr">
      <is>
        <t>OK</t>
      </is>
    </nc>
  </rcc>
  <rcc rId="10013" sId="1" numFmtId="14">
    <nc r="AH339">
      <v>1</v>
    </nc>
  </rcc>
  <rcc rId="10014" sId="1" numFmtId="14">
    <nc r="AI339">
      <v>1</v>
    </nc>
  </rcc>
  <rcc rId="10015" sId="1" numFmtId="14">
    <nc r="AJ339">
      <v>1</v>
    </nc>
  </rcc>
  <rcc rId="10016" sId="1">
    <nc r="AK339" t="inlineStr">
      <is>
        <t>None</t>
      </is>
    </nc>
  </rcc>
  <rcc rId="10017" sId="1">
    <oc r="AN339" t="inlineStr">
      <is>
        <t>Double effort 
Please comment follow ASPICE Standard</t>
      </is>
    </oc>
    <nc r="AN339" t="inlineStr">
      <is>
        <t>Actual ELOC is 180. Double effort is 360</t>
      </is>
    </nc>
  </rcc>
  <rcv guid="{99BC1C51-34DC-4BF2-906C-1E31B6171D71}" action="delete"/>
  <rdn rId="0" localSheetId="1" customView="1" name="Z_99BC1C51_34DC_4BF2_906C_1E31B6171D71_.wvu.FilterData" hidden="1" oldHidden="1">
    <formula>Merged_COEM!$B$59:$AN$409</formula>
    <oldFormula>Merged_COEM!$B$59:$AN$409</oldFormula>
  </rdn>
  <rdn rId="0" localSheetId="2" customView="1" name="Z_99BC1C51_34DC_4BF2_906C_1E31B6171D71_.wvu.FilterData" hidden="1" oldHidden="1">
    <formula>Merged_JOEM!$B$59:$AN$247</formula>
    <oldFormula>Merged_JOEM!$B$59:$AN$247</oldFormula>
  </rdn>
  <rcv guid="{99BC1C51-34DC-4BF2-906C-1E31B6171D71}" action="add"/>
</revisions>
</file>

<file path=xl/revisions/revisionLog8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20" sId="1" quotePrefix="1">
    <oc r="AN348" t="inlineStr">
      <is>
        <t>-</t>
      </is>
    </oc>
    <nc r="AN348" t="inlineStr">
      <is>
        <t>-Actual ELOC is 81</t>
      </is>
    </nc>
  </rcc>
</revisions>
</file>

<file path=xl/revisions/revisionLog8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Merged_JOEM!$B$59:$AN$247</formula>
    <oldFormula>Merged_JOEM!$B$59:$AN$247</oldFormula>
  </rdn>
  <rcv guid="{3B3E6719-EACB-4D2C-89C1-05FFAB6020FD}" action="add"/>
</revisions>
</file>

<file path=xl/revisions/revisionLog8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23" sId="1" quotePrefix="1">
    <oc r="F334" t="inlineStr">
      <is>
        <t>rb\as\rbcn\ipb\app\net\</t>
      </is>
    </oc>
    <nc r="F334" t="inlineStr">
      <is>
        <r>
          <rPr>
            <b/>
            <sz val="11"/>
            <color rgb="FFFF0000"/>
            <rFont val="Calibri"/>
            <family val="2"/>
          </rPr>
          <t>CNMS_12-06\CNMS_IPB\rb\as\rbcn\ipb\app\net\RBScl\src\ComScl_Scl_Complex_proc.c</t>
        </r>
      </is>
    </nc>
  </rcc>
  <rcc rId="10024" sId="1" odxf="1" dxf="1" quotePrefix="1">
    <oc r="F333" t="inlineStr">
      <is>
        <t>rb\as\rbcn\ipb\app\net\RBScl\src\RBA_NDS_Online_Calibration.c</t>
      </is>
    </oc>
    <nc r="F333" t="inlineStr">
      <is>
        <t>CNMS_12-06\CNMS_IPB\rb\as\rbcn\ipb\app\net\RBScl\src\RBA_NDS_Online_Calibration.c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rgb="FFFF0000"/>
        <name val="Calibri"/>
        <scheme val="minor"/>
      </font>
    </ndxf>
  </rcc>
  <rcv guid="{FECB4C41-27E8-4A22-AFB3-4F54CDD4960E}" action="delete"/>
  <rdn rId="0" localSheetId="1" customView="1" name="Z_FECB4C41_27E8_4A22_AFB3_4F54CDD4960E_.wvu.FilterData" hidden="1" oldHidden="1">
    <formula>Merged_COEM!$B$59:$AN$409</formula>
    <oldFormula>Merged_COEM!$B$59:$AN$409</oldFormula>
  </rdn>
  <rdn rId="0" localSheetId="2" customView="1" name="Z_FECB4C41_27E8_4A22_AFB3_4F54CDD4960E_.wvu.FilterData" hidden="1" oldHidden="1">
    <formula>Merged_JOEM!$B$59:$AN$247</formula>
    <oldFormula>Merged_JOEM!$B$59:$AN$274</oldFormula>
  </rdn>
  <rcv guid="{FECB4C41-27E8-4A22-AFB3-4F54CDD4960E}" action="add"/>
</revisions>
</file>

<file path=xl/revisions/revisionLog8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27" sId="1" odxf="1" dxf="1" quotePrefix="1">
    <oc r="F330" t="inlineStr">
      <is>
        <t>rb\as\rbcn\esp\dsmpr\RBEMM\src\RBEMM_Project.c</t>
      </is>
    </oc>
    <nc r="F330" t="inlineStr">
      <is>
        <t>CNMS_12-06\CNMS_ESP\rb\as\rbcn\esp\dsmpr\RBEMM\src\RBEMM_Project.c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rgb="FFFF0000"/>
        <name val="Calibri"/>
        <scheme val="minor"/>
      </font>
    </ndxf>
  </rcc>
  <rcc rId="10028" sId="1" odxf="1" dxf="1" quotePrefix="1">
    <oc r="F331" t="inlineStr">
      <is>
        <t>rb\as\rbcn\rpahevx\dsmpr\rbemm\src\RBEMM_Project.c</t>
      </is>
    </oc>
    <nc r="F331" t="inlineStr">
      <is>
        <t>CNMS_12-06\CNMSRPAhevX\rb\as\rbcn\rpahevx\dsmpr\rbemm\src\RBEMM_Project.c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rgb="FFFF0000"/>
        <name val="Calibri"/>
        <scheme val="minor"/>
      </font>
    </ndxf>
  </rcc>
  <rcc rId="10029" sId="1" odxf="1" dxf="1" quotePrefix="1">
    <oc r="F332" t="inlineStr">
      <is>
        <t>rb\as\rbcn\ipb\dsmpr\RBEMM\src\RBEMM_Project.c</t>
      </is>
    </oc>
    <nc r="F332" t="inlineStr">
      <is>
        <t>CNMS_12-06\CNMS_IPB\rb\as\rbcn\ipb\dsmpr\RBEMM\src\RBEMM_Project.c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rgb="FFFF0000"/>
        <name val="Calibri"/>
        <scheme val="minor"/>
      </font>
    </ndxf>
  </rcc>
</revisions>
</file>

<file path=xl/revisions/revisionLog8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30" sId="1">
    <nc r="AA364" t="inlineStr">
      <is>
        <t>Ready for review</t>
      </is>
    </nc>
  </rcc>
  <rcc rId="10031" sId="1" numFmtId="19">
    <nc r="AE364">
      <v>44018</v>
    </nc>
  </rcc>
  <rcc rId="10032" sId="1" numFmtId="19">
    <nc r="AF364">
      <v>44018</v>
    </nc>
  </rcc>
  <rcc rId="10033" sId="1">
    <nc r="AG364" t="inlineStr">
      <is>
        <t>NG</t>
      </is>
    </nc>
  </rcc>
  <rcc rId="10034" sId="1" numFmtId="14">
    <nc r="AH364">
      <v>1</v>
    </nc>
  </rcc>
  <rcc rId="10035" sId="1" numFmtId="14">
    <nc r="AI364">
      <v>1</v>
    </nc>
  </rcc>
  <rcc rId="10036" sId="1" numFmtId="14">
    <nc r="AJ364">
      <v>0.5</v>
    </nc>
  </rcc>
  <rcc rId="10037" sId="1">
    <nc r="AK364" t="inlineStr">
      <is>
        <t>OPL</t>
      </is>
    </nc>
  </rcc>
  <rcc rId="10038" sId="1" quotePrefix="1">
    <oc r="AL364" t="inlineStr">
      <is>
        <t>-</t>
      </is>
    </oc>
    <nc r="AL364" t="inlineStr">
      <is>
        <t>-I cannot cover MCDC 0-1 at line 55, because it is blocked by the condition at line 52</t>
      </is>
    </nc>
  </rcc>
  <rcc rId="10039" sId="1" quotePrefix="1">
    <oc r="AN364" t="inlineStr">
      <is>
        <t>-</t>
      </is>
    </oc>
    <nc r="AN364" t="inlineStr">
      <is>
        <t>Reuse OPL</t>
      </is>
    </nc>
  </rcc>
  <rcv guid="{4E06BDBF-2CED-473B-850B-2A6C7311FF41}" action="delete"/>
  <rdn rId="0" localSheetId="1" customView="1" name="Z_4E06BDBF_2CED_473B_850B_2A6C7311FF41_.wvu.FilterData" hidden="1" oldHidden="1">
    <formula>Merged_COEM!$A$59:$AN$409</formula>
    <oldFormula>Merged_COEM!$A$59:$AN$409</oldFormula>
  </rdn>
  <rdn rId="0" localSheetId="2" customView="1" name="Z_4E06BDBF_2CED_473B_850B_2A6C7311FF41_.wvu.FilterData" hidden="1" oldHidden="1">
    <formula>Merged_JOEM!$B$59:$AN$247</formula>
    <oldFormula>Merged_JOEM!$B$59:$AN$247</oldFormula>
  </rdn>
  <rcv guid="{4E06BDBF-2CED-473B-850B-2A6C7311FF41}" action="add"/>
</revisions>
</file>

<file path=xl/revisions/revisionLog8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42" sId="1">
    <oc r="W364">
      <f>V364</f>
    </oc>
    <nc r="W364">
      <v>198</v>
    </nc>
  </rcc>
  <rfmt sheetId="1" sqref="W364">
    <dxf>
      <fill>
        <patternFill patternType="solid">
          <bgColor rgb="FFFF0000"/>
        </patternFill>
      </fill>
    </dxf>
  </rfmt>
  <rcc rId="10043" sId="1">
    <nc r="X364">
      <f>W364</f>
    </nc>
  </rcc>
  <rcc rId="10044" sId="1">
    <nc r="Z364">
      <f>Y364</f>
    </nc>
  </rcc>
</revisions>
</file>

<file path=xl/revisions/revisionLog8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45" sId="1" odxf="1" dxf="1" quotePrefix="1">
    <oc r="F232" t="inlineStr">
      <is>
        <t>rb\as\rbcn\rpahevx\app\net\RBScl\src</t>
      </is>
    </oc>
    <nc r="F232" t="inlineStr">
      <is>
        <t>CNMS_12-06\CNMSRPAhevX\rb\as\rbcn\rpahevx\app\net\RBScl\src</t>
      </is>
    </nc>
    <ndxf>
      <font>
        <b/>
        <sz val="11"/>
        <color theme="1"/>
        <name val="Calibri"/>
        <scheme val="minor"/>
      </font>
    </ndxf>
  </rcc>
</revisions>
</file>

<file path=xl/revisions/revisionLog8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xfDxf="1" sqref="F23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10046" sId="1" odxf="1" dxf="1" quotePrefix="1">
    <oc r="F230" t="inlineStr">
      <is>
        <t>rb\as\rbcn\rpahevx\app\net\RBScl\src</t>
      </is>
    </oc>
    <nc r="F230" t="inlineStr">
      <is>
        <t>CNMS_12-06/CNMSRPAhevX/rb/as/rbcn/rpahevx/app/net/RBScl/src/RBRIS_MainHandler.c</t>
      </is>
    </nc>
    <ndxf>
      <font>
        <b/>
        <sz val="11"/>
        <color theme="1"/>
        <name val="Calibri"/>
        <scheme val="minor"/>
      </font>
    </ndxf>
  </rcc>
</revisions>
</file>

<file path=xl/revisions/revisionLog8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47" sId="2">
    <oc r="R173" t="inlineStr">
      <is>
        <t>T200</t>
      </is>
    </oc>
    <nc r="R173" t="inlineStr">
      <is>
        <t>T205</t>
      </is>
    </nc>
  </rcc>
</revisions>
</file>

<file path=xl/revisions/revisionLog8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xfDxf="1" sqref="F23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10048" sId="1" odxf="1" dxf="1" quotePrefix="1">
    <oc r="F231" t="inlineStr">
      <is>
        <t>rb\as\rbcn\rpahevx\app\asw\aswif\src_gen</t>
      </is>
    </oc>
    <nc r="F231" t="inlineStr">
      <is>
        <t>CNMS_12-06/CNMSRPAhevX/rb/as/rbcn/rpahevx/app/asw/aswif/src_gen/ASWIF_CommonConfig_Project.c</t>
      </is>
    </nc>
    <ndxf>
      <font>
        <b/>
        <sz val="11"/>
        <color theme="1"/>
        <name val="Calibri"/>
        <scheme val="minor"/>
      </font>
    </ndxf>
  </rcc>
</revisions>
</file>

<file path=xl/revisions/revisionLog8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xfDxf="1" sqref="F23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10049" sId="1" odxf="1" dxf="1" quotePrefix="1">
    <oc r="F233" t="inlineStr">
      <is>
        <t>CNMS_ESP\rb\as\rbcn\core\app\dcom\RBAPLCust\src\common</t>
      </is>
    </oc>
    <nc r="F233" t="inlineStr">
      <is>
        <t>CNMS_12-06/CNMS_ESP/rb/as/rbcn/core/app/dcom/RBAPLCust/src/common/RBAPLCUST_ExpectedOBDType.c</t>
      </is>
    </nc>
    <ndxf>
      <font>
        <b/>
        <sz val="11"/>
        <color theme="1"/>
        <name val="Calibri"/>
        <scheme val="minor"/>
      </font>
    </ndxf>
  </rcc>
</revisions>
</file>

<file path=xl/revisions/revisionLog8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50" sId="1">
    <nc r="X365">
      <f>W365</f>
    </nc>
  </rcc>
  <rcc rId="10051" sId="1">
    <nc r="Z365">
      <f>Y365</f>
    </nc>
  </rcc>
  <rcc rId="10052" sId="1">
    <nc r="AA365" t="inlineStr">
      <is>
        <t>Ready for review</t>
      </is>
    </nc>
  </rcc>
  <rcc rId="10053" sId="1" numFmtId="19">
    <nc r="AE365">
      <v>44018</v>
    </nc>
  </rcc>
  <rcc rId="10054" sId="1" numFmtId="19">
    <nc r="AF365">
      <v>44018</v>
    </nc>
  </rcc>
  <rcc rId="10055" sId="1">
    <nc r="AG365" t="inlineStr">
      <is>
        <t>OK</t>
      </is>
    </nc>
  </rcc>
  <rcc rId="10056" sId="1" numFmtId="14">
    <nc r="AH365">
      <v>1</v>
    </nc>
  </rcc>
  <rcc rId="10057" sId="1" numFmtId="14">
    <nc r="AI365">
      <v>1</v>
    </nc>
  </rcc>
  <rcc rId="10058" sId="1" numFmtId="14">
    <nc r="AJ365">
      <v>1</v>
    </nc>
  </rcc>
  <rcc rId="10059" sId="1">
    <nc r="AK365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Merged_COEM!$A$59:$AN$409</formula>
    <oldFormula>Merged_COEM!$A$59:$AN$409</oldFormula>
  </rdn>
  <rdn rId="0" localSheetId="2" customView="1" name="Z_4E06BDBF_2CED_473B_850B_2A6C7311FF41_.wvu.FilterData" hidden="1" oldHidden="1">
    <formula>Merged_JOEM!$B$59:$AN$247</formula>
    <oldFormula>Merged_JOEM!$B$59:$AN$247</oldFormula>
  </rdn>
  <rcv guid="{4E06BDBF-2CED-473B-850B-2A6C7311FF41}" action="add"/>
</revisions>
</file>

<file path=xl/revisions/revisionLog8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62" sId="1" numFmtId="19">
    <nc r="AE366">
      <v>44018</v>
    </nc>
  </rcc>
  <rcc rId="10063" sId="1" odxf="1" dxf="1" numFmtId="19">
    <nc r="AF366">
      <v>44018</v>
    </nc>
    <odxf/>
    <ndxf/>
  </rcc>
  <rcc rId="10064" sId="1">
    <nc r="AG366" t="inlineStr">
      <is>
        <t>NG</t>
      </is>
    </nc>
  </rcc>
  <rcc rId="10065" sId="1" numFmtId="14">
    <nc r="AH366">
      <v>1</v>
    </nc>
  </rcc>
  <rcc rId="10066" sId="1" numFmtId="14">
    <nc r="AI366">
      <v>1</v>
    </nc>
  </rcc>
  <rcc rId="10067" sId="1" numFmtId="14">
    <nc r="AJ366">
      <v>0.5</v>
    </nc>
  </rcc>
  <rcc rId="10068" sId="1">
    <nc r="AK366" t="inlineStr">
      <is>
        <t>OPL</t>
      </is>
    </nc>
  </rcc>
  <rcc rId="10069" sId="1" quotePrefix="1">
    <oc r="AL366" t="inlineStr">
      <is>
        <t>-</t>
      </is>
    </oc>
    <nc r="AL366" t="inlineStr">
      <is>
        <t>-I cannot cover MCDC 0-1 at line 55, because it is blocked by the condition at line 52</t>
      </is>
    </nc>
  </rcc>
  <rcc rId="10070" sId="1" quotePrefix="1">
    <oc r="AN366" t="inlineStr">
      <is>
        <t>-</t>
      </is>
    </oc>
    <nc r="AN366" t="inlineStr">
      <is>
        <t>Reuse OPL</t>
      </is>
    </nc>
  </rcc>
  <rcv guid="{4E06BDBF-2CED-473B-850B-2A6C7311FF41}" action="delete"/>
  <rdn rId="0" localSheetId="1" customView="1" name="Z_4E06BDBF_2CED_473B_850B_2A6C7311FF41_.wvu.FilterData" hidden="1" oldHidden="1">
    <formula>Merged_COEM!$A$59:$AN$409</formula>
    <oldFormula>Merged_COEM!$A$59:$AN$409</oldFormula>
  </rdn>
  <rdn rId="0" localSheetId="2" customView="1" name="Z_4E06BDBF_2CED_473B_850B_2A6C7311FF41_.wvu.FilterData" hidden="1" oldHidden="1">
    <formula>Merged_JOEM!$B$59:$AN$247</formula>
    <oldFormula>Merged_JOEM!$B$59:$AN$247</oldFormula>
  </rdn>
  <rcv guid="{4E06BDBF-2CED-473B-850B-2A6C7311FF41}" action="add"/>
</revisions>
</file>

<file path=xl/revisions/revisionLog8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73" sId="1" odxf="1" dxf="1">
    <oc r="W366">
      <f>V366</f>
    </oc>
    <nc r="W366">
      <v>198</v>
    </nc>
    <odxf>
      <fill>
        <patternFill patternType="none">
          <bgColor indexed="65"/>
        </patternFill>
      </fill>
    </odxf>
    <ndxf>
      <fill>
        <patternFill patternType="solid">
          <bgColor rgb="FFFF0000"/>
        </patternFill>
      </fill>
    </ndxf>
  </rcc>
  <rcc rId="10074" sId="1">
    <nc r="X366">
      <f>W366</f>
    </nc>
  </rcc>
  <rcc rId="10075" sId="1">
    <nc r="Z366">
      <f>Y366</f>
    </nc>
  </rcc>
  <rcc rId="10076" sId="1">
    <nc r="AA366" t="inlineStr">
      <is>
        <t>Ready for review</t>
      </is>
    </nc>
  </rcc>
  <rcv guid="{4E06BDBF-2CED-473B-850B-2A6C7311FF41}" action="delete"/>
  <rdn rId="0" localSheetId="1" customView="1" name="Z_4E06BDBF_2CED_473B_850B_2A6C7311FF41_.wvu.FilterData" hidden="1" oldHidden="1">
    <formula>Merged_COEM!$A$59:$AN$409</formula>
    <oldFormula>Merged_COEM!$A$59:$AN$409</oldFormula>
  </rdn>
  <rdn rId="0" localSheetId="2" customView="1" name="Z_4E06BDBF_2CED_473B_850B_2A6C7311FF41_.wvu.FilterData" hidden="1" oldHidden="1">
    <formula>Merged_JOEM!$B$59:$AN$247</formula>
    <oldFormula>Merged_JOEM!$B$59:$AN$247</oldFormula>
  </rdn>
  <rcv guid="{4E06BDBF-2CED-473B-850B-2A6C7311FF41}" action="add"/>
</revisions>
</file>

<file path=xl/revisions/revisionLog8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79" sId="1">
    <nc r="K373" t="inlineStr">
      <is>
        <t>Test: Manual; Cmt: Auto</t>
      </is>
    </nc>
  </rcc>
  <rcv guid="{C94451EF-7A3E-4D72-B5A4-3D1B193192CC}" action="delete"/>
  <rdn rId="0" localSheetId="1" customView="1" name="Z_C94451EF_7A3E_4D72_B5A4_3D1B193192CC_.wvu.FilterData" hidden="1" oldHidden="1">
    <formula>Merged_COEM!$B$59:$AN$409</formula>
    <oldFormula>Merged_COEM!$B$59:$AN$363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8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381" start="0" length="2147483647">
    <dxf>
      <font>
        <b/>
      </font>
    </dxf>
  </rfmt>
  <rfmt sheetId="1" sqref="F382" start="0" length="2147483647">
    <dxf>
      <font>
        <b/>
      </font>
    </dxf>
  </rfmt>
  <rfmt sheetId="1" sqref="F383" start="0" length="2147483647">
    <dxf>
      <font>
        <b/>
      </font>
    </dxf>
  </rfmt>
  <rfmt sheetId="1" sqref="F384" start="0" length="2147483647">
    <dxf>
      <font>
        <b/>
      </font>
    </dxf>
  </rfmt>
  <rfmt sheetId="1" sqref="F385" start="0" length="2147483647">
    <dxf>
      <font>
        <b/>
      </font>
    </dxf>
  </rfmt>
  <rfmt sheetId="1" sqref="F386" start="0" length="2147483647">
    <dxf>
      <font>
        <b/>
      </font>
    </dxf>
  </rfmt>
  <rfmt sheetId="1" sqref="F387" start="0" length="2147483647">
    <dxf>
      <font>
        <b/>
      </font>
    </dxf>
  </rfmt>
  <rfmt sheetId="1" sqref="F388" start="0" length="2147483647">
    <dxf>
      <font>
        <b/>
      </font>
    </dxf>
  </rfmt>
  <rcc rId="10082" sId="1" quotePrefix="1">
    <oc r="F389" t="inlineStr">
      <is>
        <t>\MainstreamF30\rb\as\byd\core\app\dcom_\RBAPLOBD\src\RBAPLOBD_Data.c</t>
      </is>
    </oc>
    <nc r="F389" t="inlineStr">
      <is>
        <t>\MainstreamF30\rb\as\byd\core\app\dcom\RBAPLOBD\src\RBAPLOBD_Data.c</t>
      </is>
    </nc>
  </rcc>
  <rcc rId="10083" sId="1" quotePrefix="1">
    <oc r="F390" t="inlineStr">
      <is>
        <t>\MainstreamF30\rb\as\byd\core\app\dcom_\RBAPLOBD\src\RBAPLOBD_Global.c</t>
      </is>
    </oc>
    <nc r="F390" t="inlineStr">
      <is>
        <t>\MainstreamF30\rb\as\byd\core\app\dcom\RBAPLOBD\src\RBAPLOBD_Global.c</t>
      </is>
    </nc>
  </rcc>
  <rfmt sheetId="1" sqref="F389" start="0" length="2147483647">
    <dxf>
      <font>
        <b/>
      </font>
    </dxf>
  </rfmt>
  <rfmt sheetId="1" sqref="F390" start="0" length="2147483647">
    <dxf>
      <font>
        <b/>
      </font>
    </dxf>
  </rfmt>
  <rcv guid="{99BC1C51-34DC-4BF2-906C-1E31B6171D71}" action="delete"/>
  <rdn rId="0" localSheetId="1" customView="1" name="Z_99BC1C51_34DC_4BF2_906C_1E31B6171D71_.wvu.FilterData" hidden="1" oldHidden="1">
    <formula>Merged_COEM!$B$59:$AN$409</formula>
    <oldFormula>Merged_COEM!$B$59:$AN$409</oldFormula>
  </rdn>
  <rdn rId="0" localSheetId="2" customView="1" name="Z_99BC1C51_34DC_4BF2_906C_1E31B6171D71_.wvu.FilterData" hidden="1" oldHidden="1">
    <formula>Merged_JOEM!$B$59:$AN$247</formula>
    <oldFormula>Merged_JOEM!$B$59:$AN$247</oldFormula>
  </rdn>
  <rcv guid="{99BC1C51-34DC-4BF2-906C-1E31B6171D71}" action="add"/>
</revisions>
</file>

<file path=xl/revisions/revisionLog8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86" sId="1">
    <nc r="X373">
      <f>W373</f>
    </nc>
  </rcc>
  <rcc rId="10087" sId="1">
    <nc r="Z373">
      <v>18</v>
    </nc>
  </rcc>
  <rcc rId="10088" sId="1">
    <nc r="AA373" t="inlineStr">
      <is>
        <t>Ready for review</t>
      </is>
    </nc>
  </rcc>
  <rcc rId="10089" sId="1" numFmtId="19">
    <nc r="AE373">
      <v>44018</v>
    </nc>
  </rcc>
  <rcc rId="10090" sId="1" numFmtId="19">
    <nc r="AF373">
      <v>44018</v>
    </nc>
  </rcc>
  <rcc rId="10091" sId="1">
    <nc r="AG373" t="inlineStr">
      <is>
        <t>OK</t>
      </is>
    </nc>
  </rcc>
  <rcc rId="10092" sId="1" numFmtId="14">
    <nc r="AH373">
      <v>1</v>
    </nc>
  </rcc>
  <rcc rId="10093" sId="1" numFmtId="14">
    <nc r="AI373">
      <v>1</v>
    </nc>
  </rcc>
  <rcc rId="10094" sId="1" numFmtId="14">
    <nc r="AJ373">
      <v>1</v>
    </nc>
  </rcc>
  <rcc rId="10095" sId="1">
    <nc r="AK373" t="inlineStr">
      <is>
        <t>None</t>
      </is>
    </nc>
  </rcc>
  <rcv guid="{C94451EF-7A3E-4D72-B5A4-3D1B193192CC}" action="delete"/>
  <rdn rId="0" localSheetId="1" customView="1" name="Z_C94451EF_7A3E_4D72_B5A4_3D1B193192CC_.wvu.FilterData" hidden="1" oldHidden="1">
    <formula>Merged_COEM!$B$59:$AN$409</formula>
    <oldFormula>Merged_COEM!$B$59:$AN$409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8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94451EF-7A3E-4D72-B5A4-3D1B193192CC}" action="delete"/>
  <rdn rId="0" localSheetId="1" customView="1" name="Z_C94451EF_7A3E_4D72_B5A4_3D1B193192CC_.wvu.FilterData" hidden="1" oldHidden="1">
    <formula>Merged_COEM!$B$59:$AN$409</formula>
    <oldFormula>Merged_COEM!$B$59:$AN$409</oldFormula>
  </rdn>
  <rdn rId="0" localSheetId="2" customView="1" name="Z_C94451EF_7A3E_4D72_B5A4_3D1B193192CC_.wvu.FilterData" hidden="1" oldHidden="1">
    <formula>Merged_JOEM!$B$59:$AN$247</formula>
    <oldFormula>Merged_JOEM!$B$59:$AN$247</oldFormula>
  </rdn>
  <rcv guid="{C94451EF-7A3E-4D72-B5A4-3D1B193192CC}" action="add"/>
</revisions>
</file>

<file path=xl/revisions/revisionLog8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274" start="0" length="0">
    <dxf>
      <font>
        <sz val="11"/>
        <color theme="1"/>
        <name val="Calibri"/>
        <scheme val="minor"/>
      </font>
    </dxf>
  </rfmt>
  <rfmt sheetId="2" sqref="AL274" start="0" length="0">
    <dxf/>
  </rfmt>
  <rfmt sheetId="2" sqref="AM274" start="0" length="0">
    <dxf/>
  </rfmt>
  <rfmt sheetId="2" sqref="AN274" start="0" length="0">
    <dxf/>
  </rfmt>
  <rfmt sheetId="2" sqref="B275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75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75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75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75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7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7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7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7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7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7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75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75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75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75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75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7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76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76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76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76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76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7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7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7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7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7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7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76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76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76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76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76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7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77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77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77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77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77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7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7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7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7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7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7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77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77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77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77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77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7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78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78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78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78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78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7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7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7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7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7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7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78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78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78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78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78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7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79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79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79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79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79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79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79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79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79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79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79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79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79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79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79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79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7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80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80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80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80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80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80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80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80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80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80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80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80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80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80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80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80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80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8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81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81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81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81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81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81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81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81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81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81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81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81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81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81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81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81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81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8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82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82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82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82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82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82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82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82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82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82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82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82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82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82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82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8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8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8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83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83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83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83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83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83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83" start="0" length="0">
    <dxf>
      <alignment horizontal="left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83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83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83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83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83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83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83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83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83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83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83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8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84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84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84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84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84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84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84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84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84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84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84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84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84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84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84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84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84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8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85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85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85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85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85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85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8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8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8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8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8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8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85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85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85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85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85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8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86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86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86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86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86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86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8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8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8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8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8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8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86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86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86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86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86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8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87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87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87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87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87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87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8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8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8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8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8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8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87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87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87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87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87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8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88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88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88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88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88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88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8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8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8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8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8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8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88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88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88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88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88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8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89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89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89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89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89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89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89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89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89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89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89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89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89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89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89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89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89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8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90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90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90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90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90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90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90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90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90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90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90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90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90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90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90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90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90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9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91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91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91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91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91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91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91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91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91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91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91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91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91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91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91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91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91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9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92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92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92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92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92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92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92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92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92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92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92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92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92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92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92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9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92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9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93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93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93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93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93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93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93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93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93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93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93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93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93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93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93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93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93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9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94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94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94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94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94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94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94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94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94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94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94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94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94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94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94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94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94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95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95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95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95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95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95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9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9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9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9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9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95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95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95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95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95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95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96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96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96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96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96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96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9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9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9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9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9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96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96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96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96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96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96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97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97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97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97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97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97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9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9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9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9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9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97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97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97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97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97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97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B298" start="0" length="0">
    <dxf>
      <font>
        <sz val="11"/>
        <color auto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C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D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E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F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G298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H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I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K298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L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M298" start="0" length="0">
    <dxf>
      <fill>
        <patternFill patternType="solid">
          <bgColor theme="0" tint="-0.499984740745262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O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P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Q298" start="0" length="0">
    <dxf>
      <fill>
        <patternFill patternType="solid">
          <bgColor rgb="FFFFFF00"/>
        </patternFill>
      </fill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R298" start="0" length="0">
    <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S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T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U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V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W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X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Y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Z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A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B29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C29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D29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E29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F29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G298" start="0" length="0">
    <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H298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I298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J298" start="0" length="0">
    <dxf>
      <numFmt numFmtId="14" formatCode="0.00%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K298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98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M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N2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10100" sId="2">
    <oc r="G270" t="inlineStr">
      <is>
        <t>-</t>
      </is>
    </oc>
    <nc r="G270"/>
  </rcc>
  <rcc rId="10101" sId="2">
    <oc r="K270" t="inlineStr">
      <is>
        <t>-</t>
      </is>
    </oc>
    <nc r="K270"/>
  </rcc>
  <rcc rId="10102" sId="2">
    <oc r="L270" t="inlineStr">
      <is>
        <t>-</t>
      </is>
    </oc>
    <nc r="L270"/>
  </rcc>
  <rcc rId="10103" sId="2">
    <oc r="M270" t="inlineStr">
      <is>
        <t>-</t>
      </is>
    </oc>
    <nc r="M270"/>
  </rcc>
  <rfmt sheetId="2" sqref="R270" start="0" length="0">
    <dxf>
      <font>
        <sz val="11"/>
        <color theme="1"/>
        <name val="Calibri"/>
        <scheme val="minor"/>
      </font>
    </dxf>
  </rfmt>
  <rfmt sheetId="2" sqref="AL270" start="0" length="0">
    <dxf/>
  </rfmt>
  <rfmt sheetId="2" sqref="AM270" start="0" length="0">
    <dxf/>
  </rfmt>
  <rfmt sheetId="2" sqref="AN270" start="0" length="0">
    <dxf/>
  </rfmt>
  <rcc rId="10104" sId="2">
    <oc r="G271" t="inlineStr">
      <is>
        <t>-</t>
      </is>
    </oc>
    <nc r="G271"/>
  </rcc>
  <rcc rId="10105" sId="2">
    <oc r="K271" t="inlineStr">
      <is>
        <t>-</t>
      </is>
    </oc>
    <nc r="K271"/>
  </rcc>
  <rcc rId="10106" sId="2">
    <oc r="L271" t="inlineStr">
      <is>
        <t>-</t>
      </is>
    </oc>
    <nc r="L271"/>
  </rcc>
  <rcc rId="10107" sId="2">
    <oc r="M271" t="inlineStr">
      <is>
        <t>-</t>
      </is>
    </oc>
    <nc r="M271"/>
  </rcc>
  <rfmt sheetId="2" sqref="R271" start="0" length="0">
    <dxf>
      <font>
        <sz val="11"/>
        <color theme="1"/>
        <name val="Calibri"/>
        <scheme val="minor"/>
      </font>
    </dxf>
  </rfmt>
  <rfmt sheetId="2" sqref="AL271" start="0" length="0">
    <dxf/>
  </rfmt>
  <rfmt sheetId="2" sqref="AM271" start="0" length="0">
    <dxf/>
  </rfmt>
  <rfmt sheetId="2" sqref="AN271" start="0" length="0">
    <dxf/>
  </rfmt>
  <rcc rId="10108" sId="2">
    <oc r="G272" t="inlineStr">
      <is>
        <t>-</t>
      </is>
    </oc>
    <nc r="G272"/>
  </rcc>
  <rcc rId="10109" sId="2">
    <oc r="K272" t="inlineStr">
      <is>
        <t>-</t>
      </is>
    </oc>
    <nc r="K272"/>
  </rcc>
  <rcc rId="10110" sId="2">
    <oc r="L272" t="inlineStr">
      <is>
        <t>-</t>
      </is>
    </oc>
    <nc r="L272"/>
  </rcc>
  <rcc rId="10111" sId="2">
    <oc r="M272" t="inlineStr">
      <is>
        <t>-</t>
      </is>
    </oc>
    <nc r="M272"/>
  </rcc>
  <rfmt sheetId="2" sqref="R272" start="0" length="0">
    <dxf>
      <font>
        <sz val="11"/>
        <color theme="1"/>
        <name val="Calibri"/>
        <scheme val="minor"/>
      </font>
    </dxf>
  </rfmt>
  <rfmt sheetId="2" sqref="AL272" start="0" length="0">
    <dxf/>
  </rfmt>
  <rfmt sheetId="2" sqref="AM272" start="0" length="0">
    <dxf/>
  </rfmt>
  <rfmt sheetId="2" sqref="AN272" start="0" length="0">
    <dxf/>
  </rfmt>
  <rcc rId="10112" sId="2">
    <oc r="G273" t="inlineStr">
      <is>
        <t>-</t>
      </is>
    </oc>
    <nc r="G273"/>
  </rcc>
  <rcc rId="10113" sId="2">
    <oc r="K273" t="inlineStr">
      <is>
        <t>-</t>
      </is>
    </oc>
    <nc r="K273"/>
  </rcc>
  <rcc rId="10114" sId="2">
    <oc r="L273" t="inlineStr">
      <is>
        <t>-</t>
      </is>
    </oc>
    <nc r="L273"/>
  </rcc>
  <rcc rId="10115" sId="2">
    <oc r="M273" t="inlineStr">
      <is>
        <t>-</t>
      </is>
    </oc>
    <nc r="M273"/>
  </rcc>
  <rfmt sheetId="2" sqref="R273" start="0" length="0">
    <dxf>
      <font>
        <sz val="11"/>
        <color theme="1"/>
        <name val="Calibri"/>
        <scheme val="minor"/>
      </font>
    </dxf>
  </rfmt>
  <rfmt sheetId="2" sqref="AL273" start="0" length="0">
    <dxf/>
  </rfmt>
  <rfmt sheetId="2" sqref="AM273" start="0" length="0">
    <dxf/>
  </rfmt>
  <rfmt sheetId="2" sqref="AN273" start="0" length="0">
    <dxf/>
  </rfmt>
  <rcc rId="10116" sId="2">
    <oc r="G274" t="inlineStr">
      <is>
        <t>-</t>
      </is>
    </oc>
    <nc r="G274"/>
  </rcc>
  <rcc rId="10117" sId="2">
    <oc r="K274" t="inlineStr">
      <is>
        <t>-</t>
      </is>
    </oc>
    <nc r="K274"/>
  </rcc>
  <rcc rId="10118" sId="2">
    <oc r="L274" t="inlineStr">
      <is>
        <t>-</t>
      </is>
    </oc>
    <nc r="L274"/>
  </rcc>
  <rcc rId="10119" sId="2">
    <oc r="M274" t="inlineStr">
      <is>
        <t>-</t>
      </is>
    </oc>
    <nc r="M274"/>
  </rcc>
  <rfmt sheetId="2" sqref="R276" start="0" length="0">
    <dxf>
      <font>
        <sz val="11"/>
        <color theme="1"/>
        <name val="Calibri"/>
        <scheme val="minor"/>
      </font>
    </dxf>
  </rfmt>
  <rfmt sheetId="2" sqref="R277" start="0" length="0">
    <dxf>
      <font>
        <sz val="11"/>
        <color theme="1"/>
        <name val="Calibri"/>
        <scheme val="minor"/>
      </font>
    </dxf>
  </rfmt>
  <rfmt sheetId="2" sqref="R278" start="0" length="0">
    <dxf>
      <font>
        <sz val="11"/>
        <color theme="1"/>
        <name val="Calibri"/>
        <scheme val="minor"/>
      </font>
    </dxf>
  </rfmt>
  <rfmt sheetId="2" sqref="R279" start="0" length="0">
    <dxf>
      <font>
        <sz val="11"/>
        <color theme="1"/>
        <name val="Calibri"/>
        <scheme val="minor"/>
      </font>
    </dxf>
  </rfmt>
  <rfmt sheetId="2" sqref="AL290" start="0" length="0">
    <dxf/>
  </rfmt>
  <rfmt sheetId="2" sqref="AM290" start="0" length="0">
    <dxf/>
  </rfmt>
  <rfmt sheetId="2" sqref="AN290" start="0" length="0">
    <dxf/>
  </rfmt>
  <rfmt sheetId="2" sqref="AL291" start="0" length="0">
    <dxf/>
  </rfmt>
  <rfmt sheetId="2" sqref="AM291" start="0" length="0">
    <dxf/>
  </rfmt>
  <rfmt sheetId="2" sqref="AN291" start="0" length="0">
    <dxf/>
  </rfmt>
  <rrc rId="10120" sId="2" ref="A249:XFD273" action="insertRow"/>
  <rcc rId="10121" sId="2">
    <oc r="G294" t="inlineStr">
      <is>
        <t>-</t>
      </is>
    </oc>
    <nc r="G294"/>
  </rcc>
  <rcc rId="10122" sId="2">
    <oc r="K294" t="inlineStr">
      <is>
        <t>-</t>
      </is>
    </oc>
    <nc r="K294"/>
  </rcc>
  <rcc rId="10123" sId="2">
    <oc r="L294" t="inlineStr">
      <is>
        <t>-</t>
      </is>
    </oc>
    <nc r="L294"/>
  </rcc>
  <rcc rId="10124" sId="2">
    <oc r="M294" t="inlineStr">
      <is>
        <t>-</t>
      </is>
    </oc>
    <nc r="M294"/>
  </rcc>
  <rrc rId="10125" sId="2" ref="A249:XFD268" action="insertRow"/>
  <rcc rId="10126" sId="2">
    <nc r="Y248">
      <f>Z248*8</f>
    </nc>
  </rcc>
  <rcc rId="10127" sId="2">
    <nc r="Y249">
      <f>Z249*8</f>
    </nc>
  </rcc>
  <rcc rId="10128" sId="2">
    <nc r="Y250">
      <f>Z250*8</f>
    </nc>
  </rcc>
  <rcc rId="10129" sId="2">
    <nc r="Y251">
      <f>Z251*8</f>
    </nc>
  </rcc>
  <rcc rId="10130" sId="2">
    <nc r="Y252">
      <f>Z252*8</f>
    </nc>
  </rcc>
  <rcc rId="10131" sId="2">
    <nc r="Y253">
      <f>Z253*8</f>
    </nc>
  </rcc>
  <rcc rId="10132" sId="2">
    <nc r="Y254">
      <f>Z254*8</f>
    </nc>
  </rcc>
  <rcc rId="10133" sId="2">
    <nc r="Y255">
      <f>Z255*8</f>
    </nc>
  </rcc>
  <rcc rId="10134" sId="2">
    <nc r="Y256">
      <f>Z256*8</f>
    </nc>
  </rcc>
  <rcc rId="10135" sId="2">
    <nc r="Y257">
      <f>Z257*8</f>
    </nc>
  </rcc>
  <rcc rId="10136" sId="2">
    <nc r="Y258">
      <f>Z258*8</f>
    </nc>
  </rcc>
  <rcc rId="10137" sId="2">
    <nc r="Y259">
      <f>Z259*8</f>
    </nc>
  </rcc>
  <rcc rId="10138" sId="2">
    <nc r="Y260">
      <f>Z260*8</f>
    </nc>
  </rcc>
  <rcc rId="10139" sId="2">
    <nc r="Y261">
      <f>Z261*8</f>
    </nc>
  </rcc>
  <rcc rId="10140" sId="2">
    <nc r="Y262">
      <f>Z262*8</f>
    </nc>
  </rcc>
  <rcc rId="10141" sId="2">
    <nc r="Y263">
      <f>Z263*8</f>
    </nc>
  </rcc>
  <rcc rId="10142" sId="2">
    <nc r="Y264">
      <f>Z264*8</f>
    </nc>
  </rcc>
  <rcc rId="10143" sId="2">
    <nc r="Y265">
      <f>Z265*8</f>
    </nc>
  </rcc>
  <rcc rId="10144" sId="2">
    <nc r="Y266">
      <f>Z266*8</f>
    </nc>
  </rcc>
  <rcc rId="10145" sId="2">
    <nc r="Y267">
      <f>Z267*8</f>
    </nc>
  </rcc>
  <rcc rId="10146" sId="2">
    <nc r="Y268">
      <f>Z268*8</f>
    </nc>
  </rcc>
  <rcc rId="10147" sId="2">
    <nc r="Y269">
      <f>Z269*8</f>
    </nc>
  </rcc>
  <rcc rId="10148" sId="2">
    <nc r="Y270">
      <f>Z270*8</f>
    </nc>
  </rcc>
  <rcc rId="10149" sId="2">
    <nc r="Y271">
      <f>Z271*8</f>
    </nc>
  </rcc>
  <rcc rId="10150" sId="2">
    <nc r="Y272">
      <f>Z272*8</f>
    </nc>
  </rcc>
  <rcc rId="10151" sId="2">
    <nc r="Y273">
      <f>Z273*8</f>
    </nc>
  </rcc>
  <rcc rId="10152" sId="2">
    <nc r="Y274">
      <f>Z274*8</f>
    </nc>
  </rcc>
  <rcc rId="10153" sId="2">
    <nc r="Y275">
      <f>Z275*8</f>
    </nc>
  </rcc>
  <rcc rId="10154" sId="2">
    <nc r="Y276">
      <f>Z276*8</f>
    </nc>
  </rcc>
  <rcc rId="10155" sId="2">
    <nc r="Y277">
      <f>Z277*8</f>
    </nc>
  </rcc>
  <rcc rId="10156" sId="2">
    <nc r="Y278">
      <f>Z278*8</f>
    </nc>
  </rcc>
  <rcc rId="10157" sId="2">
    <nc r="Y279">
      <f>Z279*8</f>
    </nc>
  </rcc>
  <rcc rId="10158" sId="2">
    <nc r="Y280">
      <f>Z280*8</f>
    </nc>
  </rcc>
  <rcc rId="10159" sId="2">
    <nc r="Y281">
      <f>Z281*8</f>
    </nc>
  </rcc>
  <rcc rId="10160" sId="2">
    <nc r="Y282">
      <f>Z282*8</f>
    </nc>
  </rcc>
  <rcc rId="10161" sId="2">
    <nc r="Y283">
      <f>Z283*8</f>
    </nc>
  </rcc>
  <rcc rId="10162" sId="2">
    <nc r="Y284">
      <f>Z284*8</f>
    </nc>
  </rcc>
  <rcc rId="10163" sId="2">
    <nc r="Y285">
      <f>Z285*8</f>
    </nc>
  </rcc>
  <rcc rId="10164" sId="2">
    <nc r="Y286">
      <f>Z286*8</f>
    </nc>
  </rcc>
  <rcc rId="10165" sId="2">
    <nc r="Y287">
      <f>Z287*8</f>
    </nc>
  </rcc>
  <rcc rId="10166" sId="2">
    <nc r="Y288">
      <f>Z288*8</f>
    </nc>
  </rcc>
  <rcc rId="10167" sId="2">
    <nc r="Y289">
      <f>Z289*8</f>
    </nc>
  </rcc>
  <rcc rId="10168" sId="2">
    <nc r="Y290">
      <f>Z290*8</f>
    </nc>
  </rcc>
  <rcc rId="10169" sId="2">
    <nc r="Y291">
      <f>Z291*8</f>
    </nc>
  </rcc>
  <rcc rId="10170" sId="2">
    <nc r="Y292">
      <f>Z292*8</f>
    </nc>
  </rcc>
  <rcc rId="10171" sId="2">
    <nc r="Y293">
      <f>Z293*8</f>
    </nc>
  </rcc>
  <rcc rId="10172" sId="2">
    <nc r="Y294">
      <f>Z294*8</f>
    </nc>
  </rcc>
  <rcc rId="10173" sId="2">
    <nc r="Y295">
      <f>Z295*8</f>
    </nc>
  </rcc>
  <rcc rId="10174" sId="2">
    <nc r="Y296">
      <f>Z296*8</f>
    </nc>
  </rcc>
  <rcc rId="10175" sId="2">
    <nc r="Y297">
      <f>Z297*8</f>
    </nc>
  </rcc>
  <rcc rId="10176" sId="2">
    <nc r="Y298">
      <f>Z298*8</f>
    </nc>
  </rcc>
  <rcc rId="10177" sId="2">
    <nc r="Y299">
      <f>Z299*8</f>
    </nc>
  </rcc>
  <rcc rId="10178" sId="2">
    <nc r="Y300">
      <f>Z300*8</f>
    </nc>
  </rcc>
  <rcc rId="10179" sId="2">
    <nc r="Y301">
      <f>Z301*8</f>
    </nc>
  </rcc>
  <rcc rId="10180" sId="2">
    <nc r="Y302">
      <f>Z302*8</f>
    </nc>
  </rcc>
  <rcc rId="10181" sId="2">
    <nc r="Y303">
      <f>Z303*8</f>
    </nc>
  </rcc>
  <rcc rId="10182" sId="2">
    <nc r="Y304">
      <f>Z304*8</f>
    </nc>
  </rcc>
  <rcc rId="10183" sId="2">
    <nc r="Y305">
      <f>Z305*8</f>
    </nc>
  </rcc>
  <rcc rId="10184" sId="2">
    <nc r="Y306">
      <f>Z306*8</f>
    </nc>
  </rcc>
  <rcc rId="10185" sId="2">
    <nc r="Y307">
      <f>Z307*8</f>
    </nc>
  </rcc>
  <rcc rId="10186" sId="2">
    <nc r="Y308">
      <f>Z308*8</f>
    </nc>
  </rcc>
  <rcc rId="10187" sId="2">
    <nc r="Y309">
      <f>Z309*8</f>
    </nc>
  </rcc>
  <rcc rId="10188" sId="2">
    <nc r="Y310">
      <f>Z310*8</f>
    </nc>
  </rcc>
  <rcc rId="10189" sId="2">
    <nc r="Y311">
      <f>Z311*8</f>
    </nc>
  </rcc>
  <rcc rId="10190" sId="2">
    <nc r="Y312">
      <f>Z312*8</f>
    </nc>
  </rcc>
  <rcc rId="10191" sId="2">
    <nc r="Y313">
      <f>Z313*8</f>
    </nc>
  </rcc>
  <rcc rId="10192" sId="2">
    <nc r="Y314">
      <f>Z314*8</f>
    </nc>
  </rcc>
  <rcc rId="10193" sId="2">
    <nc r="Y315">
      <f>Z315*8</f>
    </nc>
  </rcc>
  <rcc rId="10194" sId="2">
    <nc r="Y316">
      <f>Z316*8</f>
    </nc>
  </rcc>
  <rcc rId="10195" sId="2">
    <nc r="Y317">
      <f>Z317*8</f>
    </nc>
  </rcc>
  <rcc rId="10196" sId="2">
    <nc r="Y318">
      <f>Z318*8</f>
    </nc>
  </rcc>
  <rcc rId="10197" sId="2">
    <nc r="Y319">
      <f>Z319*8</f>
    </nc>
  </rcc>
  <rcc rId="10198" sId="2">
    <nc r="Y320">
      <f>Z320*8</f>
    </nc>
  </rcc>
  <rcc rId="10199" sId="2">
    <nc r="Y321">
      <f>Z321*8</f>
    </nc>
  </rcc>
  <rcc rId="10200" sId="2">
    <nc r="Y322">
      <f>Z322*8</f>
    </nc>
  </rcc>
  <rcc rId="10201" sId="2">
    <nc r="Y323">
      <f>Z323*8</f>
    </nc>
  </rcc>
  <rcc rId="10202" sId="2">
    <nc r="Y324">
      <f>Z324*8</f>
    </nc>
  </rcc>
  <rcc rId="10203" sId="2">
    <nc r="Y325">
      <f>Z325*8</f>
    </nc>
  </rcc>
  <rcc rId="10204" sId="2">
    <nc r="Y326">
      <f>Z326*8</f>
    </nc>
  </rcc>
  <rcc rId="10205" sId="2">
    <nc r="Y327">
      <f>Z327*8</f>
    </nc>
  </rcc>
  <rcc rId="10206" sId="2">
    <nc r="Y328">
      <f>Z328*8</f>
    </nc>
  </rcc>
  <rcc rId="10207" sId="2">
    <nc r="Y329">
      <f>Z329*8</f>
    </nc>
  </rcc>
  <rfmt sheetId="2" sqref="B248">
    <dxf>
      <numFmt numFmtId="2" formatCode="0.00"/>
    </dxf>
  </rfmt>
  <rfmt sheetId="2" sqref="B248">
    <dxf>
      <numFmt numFmtId="168" formatCode="0.000"/>
    </dxf>
  </rfmt>
  <rfmt sheetId="2" sqref="B248">
    <dxf>
      <numFmt numFmtId="2" formatCode="0.00"/>
    </dxf>
  </rfmt>
  <rfmt sheetId="2" sqref="B248">
    <dxf>
      <numFmt numFmtId="165" formatCode="0.0"/>
    </dxf>
  </rfmt>
  <rfmt sheetId="2" sqref="B248">
    <dxf>
      <numFmt numFmtId="1" formatCode="0"/>
    </dxf>
  </rfmt>
  <rfmt sheetId="2" sqref="B249" start="0" length="0">
    <dxf>
      <numFmt numFmtId="1" formatCode="0"/>
    </dxf>
  </rfmt>
  <rfmt sheetId="2" sqref="B250" start="0" length="0">
    <dxf>
      <numFmt numFmtId="1" formatCode="0"/>
    </dxf>
  </rfmt>
  <rfmt sheetId="2" sqref="B251" start="0" length="0">
    <dxf>
      <numFmt numFmtId="1" formatCode="0"/>
    </dxf>
  </rfmt>
  <rfmt sheetId="2" sqref="B252" start="0" length="0">
    <dxf>
      <numFmt numFmtId="1" formatCode="0"/>
    </dxf>
  </rfmt>
  <rfmt sheetId="2" sqref="B248" start="0" length="0">
    <dxf>
      <numFmt numFmtId="0" formatCode="General"/>
      <fill>
        <patternFill patternType="solid">
          <bgColor theme="9" tint="0.39997558519241921"/>
        </patternFill>
      </fill>
    </dxf>
  </rfmt>
  <rfmt sheetId="2" sqref="B249" start="0" length="0">
    <dxf>
      <numFmt numFmtId="0" formatCode="General"/>
      <fill>
        <patternFill patternType="solid">
          <bgColor theme="9" tint="0.39997558519241921"/>
        </patternFill>
      </fill>
    </dxf>
  </rfmt>
  <rfmt sheetId="2" sqref="B250" start="0" length="0">
    <dxf>
      <numFmt numFmtId="0" formatCode="General"/>
      <fill>
        <patternFill patternType="solid">
          <bgColor theme="9" tint="0.39997558519241921"/>
        </patternFill>
      </fill>
    </dxf>
  </rfmt>
  <rfmt sheetId="2" sqref="B251" start="0" length="0">
    <dxf>
      <numFmt numFmtId="0" formatCode="General"/>
      <fill>
        <patternFill patternType="solid">
          <bgColor theme="9" tint="0.39997558519241921"/>
        </patternFill>
      </fill>
    </dxf>
  </rfmt>
  <rfmt sheetId="2" sqref="B252" start="0" length="0">
    <dxf>
      <numFmt numFmtId="0" formatCode="General"/>
      <fill>
        <patternFill patternType="solid">
          <bgColor theme="9" tint="0.39997558519241921"/>
        </patternFill>
      </fill>
    </dxf>
  </rfmt>
  <rfmt sheetId="2" sqref="B253" start="0" length="0">
    <dxf>
      <fill>
        <patternFill patternType="solid">
          <bgColor theme="9" tint="0.39997558519241921"/>
        </patternFill>
      </fill>
    </dxf>
  </rfmt>
  <rfmt sheetId="2" sqref="B254" start="0" length="0">
    <dxf>
      <fill>
        <patternFill patternType="solid">
          <bgColor theme="9" tint="0.39997558519241921"/>
        </patternFill>
      </fill>
    </dxf>
  </rfmt>
  <rfmt sheetId="2" sqref="B248:B254">
    <dxf>
      <fill>
        <patternFill>
          <bgColor theme="6"/>
        </patternFill>
      </fill>
    </dxf>
  </rfmt>
  <rfmt sheetId="2" sqref="B255" start="0" length="0">
    <dxf>
      <fill>
        <patternFill patternType="solid">
          <bgColor theme="6"/>
        </patternFill>
      </fill>
    </dxf>
  </rfmt>
  <rfmt sheetId="2" sqref="B256" start="0" length="0">
    <dxf>
      <fill>
        <patternFill patternType="solid">
          <bgColor theme="6"/>
        </patternFill>
      </fill>
    </dxf>
  </rfmt>
  <rfmt sheetId="2" sqref="B257" start="0" length="0">
    <dxf>
      <fill>
        <patternFill patternType="solid">
          <bgColor theme="6"/>
        </patternFill>
      </fill>
    </dxf>
  </rfmt>
  <rfmt sheetId="2" sqref="B258" start="0" length="0">
    <dxf>
      <fill>
        <patternFill patternType="solid">
          <bgColor theme="6"/>
        </patternFill>
      </fill>
    </dxf>
  </rfmt>
  <rfmt sheetId="2" sqref="B259" start="0" length="0">
    <dxf>
      <fill>
        <patternFill patternType="solid">
          <bgColor theme="6"/>
        </patternFill>
      </fill>
    </dxf>
  </rfmt>
  <rfmt sheetId="2" sqref="B260" start="0" length="0">
    <dxf>
      <fill>
        <patternFill patternType="solid">
          <bgColor theme="6"/>
        </patternFill>
      </fill>
    </dxf>
  </rfmt>
  <rfmt sheetId="2" sqref="B261" start="0" length="0">
    <dxf>
      <fill>
        <patternFill patternType="solid">
          <bgColor theme="6"/>
        </patternFill>
      </fill>
    </dxf>
  </rfmt>
  <rfmt sheetId="2" sqref="B262" start="0" length="0">
    <dxf>
      <fill>
        <patternFill patternType="solid">
          <bgColor theme="6"/>
        </patternFill>
      </fill>
    </dxf>
  </rfmt>
  <rfmt sheetId="2" sqref="B263" start="0" length="0">
    <dxf>
      <fill>
        <patternFill patternType="solid">
          <bgColor theme="6"/>
        </patternFill>
      </fill>
    </dxf>
  </rfmt>
  <rfmt sheetId="2" sqref="B264" start="0" length="0">
    <dxf>
      <fill>
        <patternFill patternType="solid">
          <bgColor theme="6"/>
        </patternFill>
      </fill>
    </dxf>
  </rfmt>
  <rfmt sheetId="2" sqref="B265" start="0" length="0">
    <dxf>
      <fill>
        <patternFill patternType="solid">
          <bgColor theme="6"/>
        </patternFill>
      </fill>
    </dxf>
  </rfmt>
  <rfmt sheetId="2" sqref="B266" start="0" length="0">
    <dxf>
      <fill>
        <patternFill patternType="solid">
          <bgColor theme="6"/>
        </patternFill>
      </fill>
    </dxf>
  </rfmt>
  <rfmt sheetId="2" sqref="B267" start="0" length="0">
    <dxf>
      <fill>
        <patternFill patternType="solid">
          <bgColor theme="6"/>
        </patternFill>
      </fill>
    </dxf>
  </rfmt>
  <rfmt sheetId="2" sqref="B268" start="0" length="0">
    <dxf>
      <fill>
        <patternFill patternType="solid">
          <bgColor theme="6"/>
        </patternFill>
      </fill>
    </dxf>
  </rfmt>
  <rfmt sheetId="2" sqref="B269" start="0" length="0">
    <dxf>
      <fill>
        <patternFill patternType="solid">
          <bgColor theme="6"/>
        </patternFill>
      </fill>
    </dxf>
  </rfmt>
  <rfmt sheetId="2" sqref="B270" start="0" length="0">
    <dxf>
      <fill>
        <patternFill patternType="solid">
          <bgColor theme="6"/>
        </patternFill>
      </fill>
    </dxf>
  </rfmt>
  <rfmt sheetId="2" sqref="B271" start="0" length="0">
    <dxf>
      <fill>
        <patternFill patternType="solid">
          <bgColor theme="6"/>
        </patternFill>
      </fill>
    </dxf>
  </rfmt>
  <rfmt sheetId="2" sqref="B272" start="0" length="0">
    <dxf>
      <fill>
        <patternFill patternType="solid">
          <bgColor theme="6"/>
        </patternFill>
      </fill>
    </dxf>
  </rfmt>
  <rfmt sheetId="2" sqref="B273" start="0" length="0">
    <dxf>
      <fill>
        <patternFill patternType="solid">
          <bgColor theme="6"/>
        </patternFill>
      </fill>
    </dxf>
  </rfmt>
  <rfmt sheetId="2" sqref="B274" start="0" length="0">
    <dxf>
      <fill>
        <patternFill patternType="solid">
          <bgColor theme="6"/>
        </patternFill>
      </fill>
    </dxf>
  </rfmt>
  <rfmt sheetId="2" sqref="B275" start="0" length="0">
    <dxf>
      <fill>
        <patternFill patternType="solid">
          <bgColor theme="6"/>
        </patternFill>
      </fill>
    </dxf>
  </rfmt>
  <rfmt sheetId="2" sqref="B276" start="0" length="0">
    <dxf>
      <fill>
        <patternFill patternType="solid">
          <bgColor theme="6"/>
        </patternFill>
      </fill>
    </dxf>
  </rfmt>
  <rfmt sheetId="2" sqref="B277" start="0" length="0">
    <dxf>
      <fill>
        <patternFill patternType="solid">
          <bgColor theme="6"/>
        </patternFill>
      </fill>
    </dxf>
  </rfmt>
  <rfmt sheetId="2" sqref="B278" start="0" length="0">
    <dxf>
      <fill>
        <patternFill patternType="solid">
          <bgColor theme="6"/>
        </patternFill>
      </fill>
    </dxf>
  </rfmt>
  <rfmt sheetId="2" sqref="B279" start="0" length="0">
    <dxf>
      <fill>
        <patternFill patternType="solid">
          <bgColor theme="6"/>
        </patternFill>
      </fill>
    </dxf>
  </rfmt>
  <rfmt sheetId="2" sqref="B280" start="0" length="0">
    <dxf>
      <fill>
        <patternFill patternType="solid">
          <bgColor theme="6"/>
        </patternFill>
      </fill>
    </dxf>
  </rfmt>
  <rfmt sheetId="2" sqref="B281" start="0" length="0">
    <dxf>
      <fill>
        <patternFill patternType="solid">
          <bgColor theme="6"/>
        </patternFill>
      </fill>
    </dxf>
  </rfmt>
  <rfmt sheetId="2" sqref="B282" start="0" length="0">
    <dxf>
      <fill>
        <patternFill patternType="solid">
          <bgColor theme="6"/>
        </patternFill>
      </fill>
    </dxf>
  </rfmt>
  <rfmt sheetId="2" sqref="B283" start="0" length="0">
    <dxf>
      <fill>
        <patternFill patternType="solid">
          <bgColor theme="6"/>
        </patternFill>
      </fill>
    </dxf>
  </rfmt>
  <rfmt sheetId="2" sqref="B284" start="0" length="0">
    <dxf>
      <fill>
        <patternFill patternType="solid">
          <bgColor theme="6"/>
        </patternFill>
      </fill>
    </dxf>
  </rfmt>
  <rfmt sheetId="2" sqref="B285" start="0" length="0">
    <dxf>
      <fill>
        <patternFill patternType="solid">
          <bgColor theme="6"/>
        </patternFill>
      </fill>
    </dxf>
  </rfmt>
  <rfmt sheetId="2" sqref="B286" start="0" length="0">
    <dxf>
      <fill>
        <patternFill patternType="solid">
          <bgColor theme="6"/>
        </patternFill>
      </fill>
    </dxf>
  </rfmt>
  <rfmt sheetId="2" sqref="B287" start="0" length="0">
    <dxf>
      <fill>
        <patternFill patternType="solid">
          <bgColor theme="6"/>
        </patternFill>
      </fill>
    </dxf>
  </rfmt>
  <rfmt sheetId="2" sqref="B288" start="0" length="0">
    <dxf>
      <fill>
        <patternFill patternType="solid">
          <bgColor theme="6"/>
        </patternFill>
      </fill>
    </dxf>
  </rfmt>
  <rfmt sheetId="2" sqref="B289" start="0" length="0">
    <dxf>
      <fill>
        <patternFill patternType="solid">
          <bgColor theme="6"/>
        </patternFill>
      </fill>
    </dxf>
  </rfmt>
  <rfmt sheetId="2" sqref="B290" start="0" length="0">
    <dxf>
      <fill>
        <patternFill patternType="solid">
          <bgColor theme="6"/>
        </patternFill>
      </fill>
    </dxf>
  </rfmt>
  <rfmt sheetId="2" sqref="B291" start="0" length="0">
    <dxf>
      <fill>
        <patternFill patternType="solid">
          <bgColor theme="6"/>
        </patternFill>
      </fill>
    </dxf>
  </rfmt>
  <rfmt sheetId="2" sqref="B292" start="0" length="0">
    <dxf>
      <fill>
        <patternFill patternType="solid">
          <bgColor theme="6"/>
        </patternFill>
      </fill>
    </dxf>
  </rfmt>
  <rfmt sheetId="2" sqref="B293" start="0" length="0">
    <dxf>
      <fill>
        <patternFill patternType="solid">
          <bgColor theme="6"/>
        </patternFill>
      </fill>
    </dxf>
  </rfmt>
  <rfmt sheetId="2" sqref="B294" start="0" length="0">
    <dxf>
      <fill>
        <patternFill patternType="solid">
          <bgColor theme="6"/>
        </patternFill>
      </fill>
    </dxf>
  </rfmt>
  <rfmt sheetId="2" sqref="B295" start="0" length="0">
    <dxf>
      <fill>
        <patternFill patternType="solid">
          <bgColor theme="6"/>
        </patternFill>
      </fill>
    </dxf>
  </rfmt>
  <rfmt sheetId="2" sqref="B296" start="0" length="0">
    <dxf>
      <fill>
        <patternFill patternType="solid">
          <bgColor theme="6"/>
        </patternFill>
      </fill>
    </dxf>
  </rfmt>
  <rfmt sheetId="2" sqref="B297" start="0" length="0">
    <dxf>
      <fill>
        <patternFill patternType="solid">
          <bgColor theme="6"/>
        </patternFill>
      </fill>
    </dxf>
  </rfmt>
  <rfmt sheetId="2" sqref="B298" start="0" length="0">
    <dxf>
      <fill>
        <patternFill patternType="solid">
          <bgColor theme="6"/>
        </patternFill>
      </fill>
    </dxf>
  </rfmt>
  <rfmt sheetId="2" sqref="B299" start="0" length="0">
    <dxf>
      <fill>
        <patternFill patternType="solid">
          <bgColor theme="6"/>
        </patternFill>
      </fill>
    </dxf>
  </rfmt>
  <rfmt sheetId="2" sqref="B300" start="0" length="0">
    <dxf>
      <fill>
        <patternFill patternType="solid">
          <bgColor theme="6"/>
        </patternFill>
      </fill>
    </dxf>
  </rfmt>
  <rfmt sheetId="2" sqref="B301" start="0" length="0">
    <dxf>
      <fill>
        <patternFill patternType="solid">
          <bgColor theme="6"/>
        </patternFill>
      </fill>
    </dxf>
  </rfmt>
  <rfmt sheetId="2" sqref="B302" start="0" length="0">
    <dxf>
      <fill>
        <patternFill patternType="solid">
          <bgColor theme="6"/>
        </patternFill>
      </fill>
    </dxf>
  </rfmt>
  <rfmt sheetId="2" sqref="B303" start="0" length="0">
    <dxf>
      <fill>
        <patternFill patternType="solid">
          <bgColor theme="6"/>
        </patternFill>
      </fill>
    </dxf>
  </rfmt>
  <rfmt sheetId="2" sqref="B304" start="0" length="0">
    <dxf>
      <fill>
        <patternFill patternType="solid">
          <bgColor theme="6"/>
        </patternFill>
      </fill>
    </dxf>
  </rfmt>
  <rfmt sheetId="2" sqref="B305" start="0" length="0">
    <dxf>
      <fill>
        <patternFill patternType="solid">
          <bgColor theme="6"/>
        </patternFill>
      </fill>
    </dxf>
  </rfmt>
  <rfmt sheetId="2" sqref="B306" start="0" length="0">
    <dxf>
      <fill>
        <patternFill patternType="solid">
          <bgColor theme="6"/>
        </patternFill>
      </fill>
    </dxf>
  </rfmt>
  <rfmt sheetId="2" sqref="B307" start="0" length="0">
    <dxf>
      <fill>
        <patternFill patternType="solid">
          <bgColor theme="6"/>
        </patternFill>
      </fill>
    </dxf>
  </rfmt>
  <rfmt sheetId="2" sqref="B308" start="0" length="0">
    <dxf>
      <fill>
        <patternFill patternType="solid">
          <bgColor theme="6"/>
        </patternFill>
      </fill>
    </dxf>
  </rfmt>
  <rfmt sheetId="2" sqref="B309" start="0" length="0">
    <dxf>
      <fill>
        <patternFill patternType="solid">
          <bgColor theme="6"/>
        </patternFill>
      </fill>
    </dxf>
  </rfmt>
  <rfmt sheetId="2" sqref="B310" start="0" length="0">
    <dxf>
      <fill>
        <patternFill patternType="solid">
          <bgColor theme="6"/>
        </patternFill>
      </fill>
    </dxf>
  </rfmt>
  <rfmt sheetId="2" sqref="B311" start="0" length="0">
    <dxf>
      <fill>
        <patternFill patternType="solid">
          <bgColor theme="6"/>
        </patternFill>
      </fill>
    </dxf>
  </rfmt>
  <rfmt sheetId="2" sqref="B312" start="0" length="0">
    <dxf>
      <fill>
        <patternFill patternType="solid">
          <bgColor theme="6"/>
        </patternFill>
      </fill>
    </dxf>
  </rfmt>
  <rfmt sheetId="2" sqref="B313" start="0" length="0">
    <dxf>
      <fill>
        <patternFill patternType="solid">
          <bgColor theme="6"/>
        </patternFill>
      </fill>
    </dxf>
  </rfmt>
  <rfmt sheetId="2" sqref="B314" start="0" length="0">
    <dxf>
      <fill>
        <patternFill patternType="solid">
          <bgColor theme="6"/>
        </patternFill>
      </fill>
    </dxf>
  </rfmt>
  <rfmt sheetId="2" sqref="B315" start="0" length="0">
    <dxf>
      <fill>
        <patternFill patternType="solid">
          <bgColor theme="6"/>
        </patternFill>
      </fill>
    </dxf>
  </rfmt>
  <rfmt sheetId="2" sqref="B316" start="0" length="0">
    <dxf>
      <fill>
        <patternFill patternType="solid">
          <bgColor theme="6"/>
        </patternFill>
      </fill>
    </dxf>
  </rfmt>
  <rfmt sheetId="2" sqref="B317" start="0" length="0">
    <dxf>
      <fill>
        <patternFill patternType="solid">
          <bgColor theme="6"/>
        </patternFill>
      </fill>
    </dxf>
  </rfmt>
  <rfmt sheetId="2" sqref="B318" start="0" length="0">
    <dxf>
      <fill>
        <patternFill patternType="solid">
          <bgColor theme="6"/>
        </patternFill>
      </fill>
    </dxf>
  </rfmt>
  <rfmt sheetId="2" sqref="B319" start="0" length="0">
    <dxf>
      <fill>
        <patternFill patternType="solid">
          <bgColor theme="6"/>
        </patternFill>
      </fill>
    </dxf>
  </rfmt>
  <rfmt sheetId="2" sqref="B320" start="0" length="0">
    <dxf>
      <fill>
        <patternFill patternType="solid">
          <bgColor theme="6"/>
        </patternFill>
      </fill>
    </dxf>
  </rfmt>
  <rfmt sheetId="2" sqref="B321" start="0" length="0">
    <dxf>
      <fill>
        <patternFill patternType="solid">
          <bgColor theme="6"/>
        </patternFill>
      </fill>
    </dxf>
  </rfmt>
  <rfmt sheetId="2" sqref="B322" start="0" length="0">
    <dxf>
      <fill>
        <patternFill patternType="solid">
          <bgColor theme="6"/>
        </patternFill>
      </fill>
    </dxf>
  </rfmt>
  <rfmt sheetId="2" sqref="B323" start="0" length="0">
    <dxf>
      <fill>
        <patternFill patternType="solid">
          <bgColor theme="6"/>
        </patternFill>
      </fill>
    </dxf>
  </rfmt>
  <rfmt sheetId="2" sqref="B324" start="0" length="0">
    <dxf>
      <fill>
        <patternFill patternType="solid">
          <bgColor theme="6"/>
        </patternFill>
      </fill>
    </dxf>
  </rfmt>
  <rfmt sheetId="2" sqref="B325" start="0" length="0">
    <dxf>
      <fill>
        <patternFill patternType="solid">
          <bgColor theme="6"/>
        </patternFill>
      </fill>
    </dxf>
  </rfmt>
  <rfmt sheetId="2" sqref="B326" start="0" length="0">
    <dxf>
      <fill>
        <patternFill patternType="solid">
          <bgColor theme="6"/>
        </patternFill>
      </fill>
    </dxf>
  </rfmt>
  <rfmt sheetId="2" sqref="B327" start="0" length="0">
    <dxf>
      <fill>
        <patternFill patternType="solid">
          <bgColor theme="6"/>
        </patternFill>
      </fill>
    </dxf>
  </rfmt>
  <rfmt sheetId="2" sqref="B328" start="0" length="0">
    <dxf>
      <fill>
        <patternFill patternType="solid">
          <bgColor theme="6"/>
        </patternFill>
      </fill>
    </dxf>
  </rfmt>
  <rfmt sheetId="2" sqref="B329" start="0" length="0">
    <dxf>
      <fill>
        <patternFill patternType="solid">
          <bgColor theme="6"/>
        </patternFill>
      </fill>
    </dxf>
  </rfmt>
  <rcc rId="10208" sId="2">
    <oc r="Y282">
      <f>Z282*8</f>
    </oc>
    <nc r="Y282"/>
  </rcc>
  <rcc rId="10209" sId="2">
    <oc r="Y283">
      <f>Z283*8</f>
    </oc>
    <nc r="Y283"/>
  </rcc>
  <rcc rId="10210" sId="2">
    <oc r="Y284">
      <f>Z284*8</f>
    </oc>
    <nc r="Y284"/>
  </rcc>
  <rcc rId="10211" sId="2">
    <oc r="Y285">
      <f>Z285*8</f>
    </oc>
    <nc r="Y285"/>
  </rcc>
  <rcc rId="10212" sId="2">
    <oc r="Y286">
      <f>Z286*8</f>
    </oc>
    <nc r="Y286"/>
  </rcc>
  <rcc rId="10213" sId="2">
    <oc r="Y287">
      <f>Z287*8</f>
    </oc>
    <nc r="Y287"/>
  </rcc>
  <rcc rId="10214" sId="2">
    <oc r="Y289">
      <f>Z289*8</f>
    </oc>
    <nc r="Y289"/>
  </rcc>
  <rcc rId="10215" sId="2">
    <oc r="Y290">
      <f>Z290*8</f>
    </oc>
    <nc r="Y290"/>
  </rcc>
  <rcc rId="10216" sId="2">
    <oc r="Y291">
      <f>Z291*8</f>
    </oc>
    <nc r="Y291"/>
  </rcc>
  <rcc rId="10217" sId="2">
    <oc r="Y292">
      <f>Z292*8</f>
    </oc>
    <nc r="Y292"/>
  </rcc>
  <rcc rId="10218" sId="2">
    <oc r="Y293">
      <f>Z293*8</f>
    </oc>
    <nc r="Y293"/>
  </rcc>
  <rcc rId="10219" sId="2">
    <oc r="Y294">
      <f>Z294*8</f>
    </oc>
    <nc r="Y294"/>
  </rcc>
  <rcc rId="10220" sId="2">
    <oc r="Y295">
      <f>Z295*8</f>
    </oc>
    <nc r="Y295"/>
  </rcc>
  <rcc rId="10221" sId="2">
    <oc r="Y296">
      <f>Z296*8</f>
    </oc>
    <nc r="Y296"/>
  </rcc>
  <rcc rId="10222" sId="2">
    <oc r="Y297">
      <f>Z297*8</f>
    </oc>
    <nc r="Y297"/>
  </rcc>
  <rcc rId="10223" sId="2">
    <oc r="Y298">
      <f>Z298*8</f>
    </oc>
    <nc r="Y298"/>
  </rcc>
  <rcc rId="10224" sId="2">
    <oc r="Y299">
      <f>Z299*8</f>
    </oc>
    <nc r="Y299"/>
  </rcc>
  <rcc rId="10225" sId="2">
    <oc r="Y300">
      <f>Z300*8</f>
    </oc>
    <nc r="Y300"/>
  </rcc>
  <rcc rId="10226" sId="2">
    <oc r="Y301">
      <f>Z301*8</f>
    </oc>
    <nc r="Y301"/>
  </rcc>
  <rcc rId="10227" sId="2">
    <oc r="Y302">
      <f>Z302*8</f>
    </oc>
    <nc r="Y302"/>
  </rcc>
  <rcc rId="10228" sId="2">
    <oc r="Y303">
      <f>Z303*8</f>
    </oc>
    <nc r="Y303"/>
  </rcc>
  <rcc rId="10229" sId="2">
    <oc r="Y304">
      <f>Z304*8</f>
    </oc>
    <nc r="Y304"/>
  </rcc>
  <rcc rId="10230" sId="2">
    <oc r="Y305">
      <f>Z305*8</f>
    </oc>
    <nc r="Y305"/>
  </rcc>
  <rcc rId="10231" sId="2">
    <oc r="Y306">
      <f>Z306*8</f>
    </oc>
    <nc r="Y306"/>
  </rcc>
  <rcc rId="10232" sId="2">
    <oc r="Y307">
      <f>Z307*8</f>
    </oc>
    <nc r="Y307"/>
  </rcc>
  <rcc rId="10233" sId="2">
    <oc r="Y308">
      <f>Z308*8</f>
    </oc>
    <nc r="Y308"/>
  </rcc>
  <rcc rId="10234" sId="2">
    <oc r="Y309">
      <f>Z309*8</f>
    </oc>
    <nc r="Y309"/>
  </rcc>
  <rcc rId="10235" sId="2">
    <oc r="Y310">
      <f>Z310*8</f>
    </oc>
    <nc r="Y310"/>
  </rcc>
  <rcc rId="10236" sId="2">
    <oc r="Y311">
      <f>Z311*8</f>
    </oc>
    <nc r="Y311"/>
  </rcc>
  <rcc rId="10237" sId="2">
    <oc r="Y312">
      <f>Z312*8</f>
    </oc>
    <nc r="Y312"/>
  </rcc>
  <rcc rId="10238" sId="2">
    <oc r="Y313">
      <f>Z313*8</f>
    </oc>
    <nc r="Y313"/>
  </rcc>
  <rcc rId="10239" sId="2">
    <oc r="Y314">
      <f>Z314*8</f>
    </oc>
    <nc r="Y314"/>
  </rcc>
  <rcc rId="10240" sId="2">
    <oc r="Y315">
      <f>Z315*8</f>
    </oc>
    <nc r="Y315"/>
  </rcc>
  <rcc rId="10241" sId="2">
    <oc r="Y316">
      <f>Z316*8</f>
    </oc>
    <nc r="Y316"/>
  </rcc>
  <rcc rId="10242" sId="2">
    <oc r="Y317">
      <f>Z317*8</f>
    </oc>
    <nc r="Y317"/>
  </rcc>
  <rcc rId="10243" sId="2">
    <oc r="Y318">
      <f>Z318*8</f>
    </oc>
    <nc r="Y318"/>
  </rcc>
  <rcc rId="10244" sId="2">
    <oc r="Y319">
      <f>Z319*8</f>
    </oc>
    <nc r="Y319"/>
  </rcc>
  <rcc rId="10245" sId="2">
    <oc r="Y320">
      <f>Z320*8</f>
    </oc>
    <nc r="Y320"/>
  </rcc>
  <rcc rId="10246" sId="2">
    <oc r="Y321">
      <f>Z321*8</f>
    </oc>
    <nc r="Y321"/>
  </rcc>
  <rcc rId="10247" sId="2">
    <oc r="Y322">
      <f>Z322*8</f>
    </oc>
    <nc r="Y322"/>
  </rcc>
  <rcc rId="10248" sId="2">
    <oc r="Y323">
      <f>Z323*8</f>
    </oc>
    <nc r="Y323"/>
  </rcc>
  <rcc rId="10249" sId="2">
    <oc r="Y324">
      <f>Z324*8</f>
    </oc>
    <nc r="Y324"/>
  </rcc>
  <rcc rId="10250" sId="2">
    <oc r="Y325">
      <f>Z325*8</f>
    </oc>
    <nc r="Y325"/>
  </rcc>
  <rcc rId="10251" sId="2">
    <oc r="Y326">
      <f>Z326*8</f>
    </oc>
    <nc r="Y326"/>
  </rcc>
  <rcc rId="10252" sId="2">
    <oc r="Y327">
      <f>Z327*8</f>
    </oc>
    <nc r="Y327"/>
  </rcc>
  <rcc rId="10253" sId="2">
    <oc r="Y328">
      <f>Z328*8</f>
    </oc>
    <nc r="Y328"/>
  </rcc>
  <rcc rId="10254" sId="2">
    <oc r="Y329">
      <f>Z329*8</f>
    </oc>
    <nc r="Y329"/>
  </rcc>
  <rrc rId="10255" sId="2" ref="A328:XFD328" action="deleteRow">
    <rfmt sheetId="2" xfDxf="1" sqref="A328:XFD328" start="0" length="0"/>
    <rfmt sheetId="2" sqref="B328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28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28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0256" sId="2" ref="A328:XFD328" action="deleteRow">
    <rfmt sheetId="2" xfDxf="1" sqref="A328:XFD328" start="0" length="0"/>
    <rfmt sheetId="2" sqref="B328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28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28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0257" sId="2" ref="A328:XFD328" action="deleteRow">
    <rfmt sheetId="2" xfDxf="1" sqref="A328:XFD328" start="0" length="0"/>
    <rfmt sheetId="2" sqref="B328" start="0" length="0">
      <dxf>
        <font>
          <sz val="11"/>
          <color auto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28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28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0258" sId="2" ref="A328:XFD328" action="deleteRow">
    <rfmt sheetId="2" xfDxf="1" sqref="A328:XFD328" start="0" length="0"/>
    <rfmt sheetId="2" sqref="B328" start="0" length="0">
      <dxf>
        <font>
          <sz val="11"/>
          <color auto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28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28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0259" sId="2" ref="A328:XFD328" action="deleteRow">
    <rfmt sheetId="2" xfDxf="1" sqref="A328:XFD328" start="0" length="0"/>
    <rfmt sheetId="2" sqref="B328" start="0" length="0">
      <dxf>
        <font>
          <sz val="11"/>
          <color auto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28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28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0260" sId="2" ref="A328:XFD328" action="deleteRow">
    <rfmt sheetId="2" xfDxf="1" sqref="A328:XFD328" start="0" length="0"/>
    <rfmt sheetId="2" sqref="B328" start="0" length="0">
      <dxf>
        <font>
          <sz val="11"/>
          <color auto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28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28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0261" sId="2" ref="A328:XFD328" action="deleteRow">
    <rfmt sheetId="2" xfDxf="1" sqref="A328:XFD328" start="0" length="0"/>
    <rfmt sheetId="2" sqref="B328" start="0" length="0">
      <dxf>
        <font>
          <sz val="11"/>
          <color auto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28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28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0262" sId="2" ref="A328:XFD328" action="deleteRow">
    <rfmt sheetId="2" xfDxf="1" sqref="A328:XFD328" start="0" length="0"/>
    <rfmt sheetId="2" sqref="B328" start="0" length="0">
      <dxf>
        <font>
          <sz val="11"/>
          <color auto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28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28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0263" sId="2" ref="A328:XFD328" action="deleteRow">
    <rfmt sheetId="2" xfDxf="1" sqref="A328:XFD328" start="0" length="0"/>
    <rfmt sheetId="2" sqref="B328" start="0" length="0">
      <dxf>
        <font>
          <sz val="11"/>
          <color auto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28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28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0264" sId="2" ref="A328:XFD328" action="deleteRow">
    <rfmt sheetId="2" xfDxf="1" sqref="A328:XFD328" start="0" length="0"/>
    <rfmt sheetId="2" sqref="B328" start="0" length="0">
      <dxf>
        <font>
          <sz val="11"/>
          <color auto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28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28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0265" sId="2" ref="A328:XFD328" action="deleteRow">
    <rfmt sheetId="2" xfDxf="1" sqref="A328:XFD328" start="0" length="0"/>
    <rfmt sheetId="2" sqref="B328" start="0" length="0">
      <dxf>
        <font>
          <sz val="11"/>
          <color auto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28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28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0266" sId="2" ref="A328:XFD328" action="deleteRow">
    <rfmt sheetId="2" xfDxf="1" sqref="A328:XFD328" start="0" length="0"/>
    <rfmt sheetId="2" sqref="B328" start="0" length="0">
      <dxf>
        <font>
          <sz val="11"/>
          <color auto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28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28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0267" sId="2" ref="A328:XFD328" action="deleteRow">
    <rfmt sheetId="2" xfDxf="1" sqref="A328:XFD328" start="0" length="0"/>
    <rfmt sheetId="2" sqref="B328" start="0" length="0">
      <dxf>
        <font>
          <sz val="11"/>
          <color auto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28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28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0268" sId="2" ref="A328:XFD328" action="deleteRow">
    <rfmt sheetId="2" xfDxf="1" sqref="A328:XFD328" start="0" length="0"/>
    <rfmt sheetId="2" sqref="B328" start="0" length="0">
      <dxf>
        <font>
          <sz val="11"/>
          <color auto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28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28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0269" sId="2" ref="A328:XFD328" action="deleteRow">
    <rfmt sheetId="2" xfDxf="1" sqref="A328:XFD328" start="0" length="0"/>
    <rfmt sheetId="2" sqref="B328" start="0" length="0">
      <dxf>
        <font>
          <sz val="11"/>
          <color auto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28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28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0270" sId="2" ref="A328:XFD328" action="deleteRow">
    <rfmt sheetId="2" xfDxf="1" sqref="A328:XFD328" start="0" length="0"/>
    <rfmt sheetId="2" sqref="B328" start="0" length="0">
      <dxf>
        <font>
          <sz val="11"/>
          <color auto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28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28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28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28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28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2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28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0271" sId="2" ref="A252:XFD275" action="insertRow"/>
  <rrc rId="10272" sId="2" ref="A252:XFD275" action="insertRow"/>
  <rcc rId="10273" sId="2">
    <nc r="I248" t="inlineStr">
      <is>
        <t>ACH_AxleControl</t>
      </is>
    </nc>
  </rcc>
  <rcc rId="10274" sId="2">
    <nc r="I249" t="inlineStr">
      <is>
        <t>AcmPs_FilterGradientHyd</t>
      </is>
    </nc>
  </rcc>
  <rcc rId="10275" sId="2">
    <nc r="I250" t="inlineStr">
      <is>
        <t>ArbitrationMzUndersteering</t>
      </is>
    </nc>
  </rcc>
  <rcc rId="10276" sId="2">
    <nc r="I251" t="inlineStr">
      <is>
        <t>BTC_DiffNeeded</t>
      </is>
    </nc>
  </rcc>
  <rcc rId="10277" sId="2">
    <nc r="I252" t="inlineStr">
      <is>
        <t>BTC_Dyn_MbLimit</t>
      </is>
    </nc>
  </rcc>
  <rcc rId="10278" sId="2">
    <nc r="I253" t="inlineStr">
      <is>
        <t>BTC_ee_Whl_Calculation</t>
      </is>
    </nc>
  </rcc>
  <rcc rId="10279" sId="2">
    <nc r="I254" t="inlineStr">
      <is>
        <t>BTC_Factor</t>
      </is>
    </nc>
  </rcc>
  <rcc rId="10280" sId="2">
    <nc r="I255" t="inlineStr">
      <is>
        <t>BTC_GainScheduling</t>
      </is>
    </nc>
  </rcc>
  <rcc rId="10281" sId="2">
    <nc r="I256" t="inlineStr">
      <is>
        <t>BTC_HiMu_Select</t>
      </is>
    </nc>
  </rcc>
  <rcc rId="10282" sId="2">
    <nc r="I257" t="inlineStr">
      <is>
        <t>BTC_HiWhlRecovery</t>
      </is>
    </nc>
  </rcc>
  <rcc rId="10283" sId="2">
    <nc r="I258" t="inlineStr">
      <is>
        <t>BTC_Mode_HiWhlRecovery</t>
      </is>
    </nc>
  </rcc>
  <rcc rId="10284" sId="2">
    <nc r="I259" t="inlineStr">
      <is>
        <t>BTC_PIDF_GainComp</t>
      </is>
    </nc>
  </rcc>
  <rcc rId="10285" sId="2">
    <nc r="I260" t="inlineStr">
      <is>
        <t>BTC_PIDF_GainLim</t>
      </is>
    </nc>
  </rcc>
  <rcc rId="10286" sId="2">
    <nc r="I261" t="inlineStr">
      <is>
        <t>BTC_TarSlip_wStall</t>
      </is>
    </nc>
  </rcc>
  <rcc rId="10287" sId="2">
    <nc r="I262" t="inlineStr">
      <is>
        <t>BTC_vSlipTarCalculation</t>
      </is>
    </nc>
  </rcc>
  <rcc rId="10288" sId="2">
    <nc r="I263" t="inlineStr">
      <is>
        <t>cal_hbadpThr_One</t>
      </is>
    </nc>
  </rcc>
  <rcc rId="10289" sId="2">
    <nc r="I264" t="inlineStr">
      <is>
        <t>CRB_BFD_Blending_Ldm_ESPhybrid</t>
      </is>
    </nc>
  </rcc>
  <rcc rId="10290" sId="2">
    <nc r="I265" t="inlineStr">
      <is>
        <t>CRB_BFD_Blending_Ldm_Postproc_ESPhybrid</t>
      </is>
    </nc>
  </rcc>
  <rcc rId="10291" sId="2">
    <nc r="I266" t="inlineStr">
      <is>
        <t>CRB_BFD_RampDownFa</t>
      </is>
    </nc>
  </rcc>
  <rcc rId="10292" sId="2">
    <nc r="I267" t="inlineStr">
      <is>
        <t>CRB_BoundByESPhevConstrains_Preshaping</t>
      </is>
    </nc>
  </rcc>
  <rcc rId="10293" sId="2">
    <nc r="I268" t="inlineStr">
      <is>
        <t>CRB_EndRampBanana</t>
      </is>
    </nc>
  </rcc>
  <rcc rId="10294" sId="2">
    <nc r="I269" t="inlineStr">
      <is>
        <t>CRB_ESPhybrid_OutputInterface</t>
      </is>
    </nc>
  </rcc>
  <rcc rId="10295" sId="2">
    <nc r="I270" t="inlineStr">
      <is>
        <t>CRB_FbHydFaLimit</t>
      </is>
    </nc>
  </rcc>
  <rcc rId="10296" sId="2">
    <nc r="I271" t="inlineStr">
      <is>
        <t>CRB_FbHydMin</t>
      </is>
    </nc>
  </rcc>
  <rcc rId="10297" sId="2">
    <nc r="I272" t="inlineStr">
      <is>
        <t>CRB_FbRegenTargetNoABS_ESPhevX</t>
      </is>
    </nc>
  </rcc>
  <rcc rId="10298" sId="2">
    <nc r="I273" t="inlineStr">
      <is>
        <t>CRB_HydraulicBlending_NoMoreRegenIncrease</t>
      </is>
    </nc>
  </rcc>
  <rcc rId="10299" sId="2">
    <nc r="I274" t="inlineStr">
      <is>
        <t>CRB_InputInterface_DRV_ESPhybrid</t>
      </is>
    </nc>
  </rcc>
  <rcc rId="10300" sId="2">
    <nc r="I275" t="inlineStr">
      <is>
        <t>CRB_InputInterface_ESPhevX</t>
      </is>
    </nc>
  </rcc>
  <rcc rId="10301" sId="2">
    <nc r="I276" t="inlineStr">
      <is>
        <t>CRB_Pressure2Volume</t>
      </is>
    </nc>
  </rcc>
  <rcc rId="10302" sId="2">
    <nc r="I277" t="inlineStr">
      <is>
        <t>CRB_StabilityMargin_InputInterface</t>
      </is>
    </nc>
  </rcc>
  <rcc rId="10303" sId="2">
    <nc r="I278" t="inlineStr">
      <is>
        <t>Criteria_InstabTdcy</t>
      </is>
    </nc>
  </rcc>
  <rcc rId="10304" sId="2">
    <nc r="I279" t="inlineStr">
      <is>
        <t>CTRL_BrakeProcessing</t>
      </is>
    </nc>
  </rcc>
  <rcc rId="10305" sId="2">
    <nc r="I280" t="inlineStr">
      <is>
        <t>CTRL_CepAdjustment</t>
      </is>
    </nc>
  </rcc>
  <rcc rId="10306" sId="2">
    <nc r="I281" t="inlineStr">
      <is>
        <t>CTRL_CepHandler</t>
      </is>
    </nc>
  </rcc>
  <rcc rId="10307" sId="2">
    <nc r="I282" t="inlineStr">
      <is>
        <t>dp2qTgt</t>
      </is>
    </nc>
  </rcc>
  <rcc rId="10308" sId="2">
    <nc r="I283" t="inlineStr">
      <is>
        <t>Dy_Ay_SlopeMeas_Release</t>
      </is>
    </nc>
  </rcc>
  <rcc rId="10309" sId="2">
    <nc r="I284" t="inlineStr">
      <is>
        <t>Dy_HSA_PRExitStrategy</t>
      </is>
    </nc>
  </rcc>
  <rcc rId="10310" sId="2">
    <nc r="I285" t="inlineStr">
      <is>
        <t>ESPhevX_QPumpTarget</t>
      </is>
    </nc>
  </rcc>
  <rcc rId="10311" sId="2">
    <nc r="I286" t="inlineStr">
      <is>
        <t>ESPhevX_VCP_C1_Value_Status_Encoder</t>
      </is>
    </nc>
  </rcc>
  <rcc rId="10312" sId="2">
    <nc r="I287" t="inlineStr">
      <is>
        <t>Estimation_Fn</t>
      </is>
    </nc>
  </rcc>
  <rcc rId="10313" sId="2">
    <nc r="I288" t="inlineStr">
      <is>
        <t>Estimation_Fx_Whl</t>
      </is>
    </nc>
  </rcc>
  <rcc rId="10314" sId="2">
    <nc r="I289" t="inlineStr">
      <is>
        <t>Filter_Ay</t>
      </is>
    </nc>
  </rcc>
  <rcc rId="10315" sId="2">
    <nc r="I290" t="inlineStr">
      <is>
        <t>GRC_pThrMax</t>
      </is>
    </nc>
  </rcc>
  <rcc rId="10316" sId="2">
    <nc r="I291" t="inlineStr">
      <is>
        <t>HBA_Statemachine</t>
      </is>
    </nc>
  </rcc>
  <rcc rId="10317" sId="2">
    <nc r="I292" t="inlineStr">
      <is>
        <t>HBB_pMCControl</t>
      </is>
    </nc>
  </rcc>
  <rcc rId="10318" sId="2">
    <nc r="I293" t="inlineStr">
      <is>
        <t>HBB_Statemachine</t>
      </is>
    </nc>
  </rcc>
  <rcc rId="10319" sId="2">
    <nc r="I294" t="inlineStr">
      <is>
        <t>hbbModeSelector</t>
      </is>
    </nc>
  </rcc>
  <rcc rId="10320" sId="2">
    <nc r="I295" t="inlineStr">
      <is>
        <t>HSV_ThermoProtect</t>
      </is>
    </nc>
  </rcc>
  <rcc rId="10321" sId="2">
    <nc r="I296" t="inlineStr">
      <is>
        <t>InfoLamp_VDC_Nissan</t>
      </is>
    </nc>
  </rcc>
  <rcc rId="10322" sId="2">
    <nc r="I297" t="inlineStr">
      <is>
        <t>LateralAccelerationDriver</t>
      </is>
    </nc>
  </rcc>
  <rcc rId="10323" sId="2">
    <nc r="I298" t="inlineStr">
      <is>
        <t>LDI_AUX_TaskInterpolation</t>
      </is>
    </nc>
  </rcc>
  <rcc rId="10324" sId="2">
    <nc r="I299" t="inlineStr">
      <is>
        <t>MeanOverTime</t>
      </is>
    </nc>
  </rcc>
  <rcc rId="10325" sId="2">
    <nc r="I300" t="inlineStr">
      <is>
        <t>MF_AxeEquiv</t>
      </is>
    </nc>
  </rcc>
  <rcc rId="10326" sId="2">
    <nc r="I301" t="inlineStr">
      <is>
        <t>MF_EquivValidation</t>
      </is>
    </nc>
  </rcc>
  <rcc rId="10327" sId="2">
    <nc r="I302" t="inlineStr">
      <is>
        <t>MTC_BTCSymScaler</t>
      </is>
    </nc>
  </rcc>
  <rcc rId="10328" sId="2">
    <nc r="I303" t="inlineStr">
      <is>
        <t>MTC_DistRejBTC_In</t>
      </is>
    </nc>
  </rcc>
  <rcc rId="10329" sId="2">
    <nc r="I304" t="inlineStr">
      <is>
        <t>MTC_DrvTrainGainComp</t>
      </is>
    </nc>
  </rcc>
  <rcc rId="10330" sId="2">
    <nc r="I305" t="inlineStr">
      <is>
        <t>MTC_ETR_DetectUS</t>
      </is>
    </nc>
  </rcc>
  <rcc rId="10331" sId="2">
    <nc r="I306" t="inlineStr">
      <is>
        <t>MTC_ETR_Gradient</t>
      </is>
    </nc>
  </rcc>
  <rcc rId="10332" sId="2">
    <nc r="I307" t="inlineStr">
      <is>
        <t>MTC_ETR_GradientLimit</t>
      </is>
    </nc>
  </rcc>
  <rcc rId="10333" sId="2">
    <nc r="I308" t="inlineStr">
      <is>
        <t>MTC_ETR_OS_RAHighSlip</t>
      </is>
    </nc>
  </rcc>
  <rcc rId="10334" sId="2">
    <nc r="I309" t="inlineStr">
      <is>
        <t>MTC_ETR_OS_vSlipTarActivation</t>
      </is>
    </nc>
  </rcc>
  <rcc rId="10335" sId="2">
    <nc r="I310" t="inlineStr">
      <is>
        <t>MTC_ETR_OS_vSlipTarCtrl</t>
      </is>
    </nc>
  </rcc>
  <rcc rId="10336" sId="2">
    <nc r="I311" t="inlineStr">
      <is>
        <t>MTC_ETR_OS_vSlipTarCtrlError</t>
      </is>
    </nc>
  </rcc>
  <rcc rId="10337" sId="2">
    <nc r="I312" t="inlineStr">
      <is>
        <t>MTC_ETR_OS_vSlipTarLimGrad</t>
      </is>
    </nc>
  </rcc>
  <rcc rId="10338" sId="2">
    <nc r="I313" t="inlineStr">
      <is>
        <t>MTC_ETR_TarForceFactor</t>
      </is>
    </nc>
  </rcc>
  <rcc rId="10339" sId="2">
    <nc r="I314" t="inlineStr">
      <is>
        <t>MTC_ETR_TrqModeReq</t>
      </is>
    </nc>
  </rcc>
  <rcc rId="10340" sId="2">
    <nc r="I315" t="inlineStr">
      <is>
        <t>MTC_ETR_US_vSlipTarCtrl</t>
      </is>
    </nc>
  </rcc>
  <rcc rId="10341" sId="2">
    <nc r="I316" t="inlineStr">
      <is>
        <t>MTC_ETR_US_vSlipTarCtrlError</t>
      </is>
    </nc>
  </rcc>
  <rcc rId="10342" sId="2">
    <nc r="I317" t="inlineStr">
      <is>
        <t>MTC_I_InitMemory</t>
      </is>
    </nc>
  </rcc>
  <rcc rId="10343" sId="2">
    <nc r="I318" t="inlineStr">
      <is>
        <t>MTC_Info</t>
      </is>
    </nc>
  </rcc>
  <rcc rId="10344" sId="2">
    <nc r="I319" t="inlineStr">
      <is>
        <t>MTC_OnRef</t>
      </is>
    </nc>
  </rcc>
  <rcc rId="10345" sId="2">
    <nc r="I320" t="inlineStr">
      <is>
        <t>MTC_OperationMode_Ramper</t>
      </is>
    </nc>
  </rcc>
  <rcc rId="10346" sId="2">
    <nc r="I321" t="inlineStr">
      <is>
        <t>MTC_OperationMode_TrqMode</t>
      </is>
    </nc>
  </rcc>
  <rcc rId="10347" sId="2">
    <nc r="I322" t="inlineStr">
      <is>
        <t>MTC_PIDF_GainLim</t>
      </is>
    </nc>
  </rcc>
  <rcc rId="10348" sId="2">
    <nc r="I323" t="inlineStr">
      <is>
        <t>MTC_Req</t>
      </is>
    </nc>
  </rcc>
  <rcc rId="10349" sId="2">
    <nc r="I324" t="inlineStr">
      <is>
        <t>MTC_SlipAdj_wTTC</t>
      </is>
    </nc>
  </rcc>
  <rcc rId="10350" sId="2">
    <nc r="I325" t="inlineStr">
      <is>
        <t>MTC_SteadyState</t>
      </is>
    </nc>
  </rcc>
  <rcc rId="10351" sId="2">
    <nc r="I326" t="inlineStr">
      <is>
        <t>MTC_UnstableSlipTar</t>
      </is>
    </nc>
  </rcc>
  <rcc rId="10352" sId="2">
    <nc r="I327" t="inlineStr">
      <is>
        <t>MTC_vBiasing_Axe</t>
      </is>
    </nc>
  </rcc>
  <rcc rId="10353" sId="2">
    <nc r="I328" t="inlineStr">
      <is>
        <t>Negative_MueSplit_Jump</t>
      </is>
    </nc>
  </rcc>
  <rcc rId="10354" sId="2">
    <nc r="I329" t="inlineStr">
      <is>
        <t>Nis_HhcSlopeCorrection</t>
      </is>
    </nc>
  </rcc>
  <rcc rId="10355" sId="2">
    <nc r="D248" t="inlineStr">
      <is>
        <t>ASW</t>
      </is>
    </nc>
  </rcc>
  <rcc rId="10356" sId="2">
    <nc r="D249" t="inlineStr">
      <is>
        <t>ASW</t>
      </is>
    </nc>
  </rcc>
  <rcc rId="10357" sId="2">
    <nc r="D250" t="inlineStr">
      <is>
        <t>ASW</t>
      </is>
    </nc>
  </rcc>
  <rcc rId="10358" sId="2">
    <nc r="D251" t="inlineStr">
      <is>
        <t>ASW</t>
      </is>
    </nc>
  </rcc>
  <rcc rId="10359" sId="2">
    <nc r="D252" t="inlineStr">
      <is>
        <t>ASW</t>
      </is>
    </nc>
  </rcc>
  <rcc rId="10360" sId="2">
    <nc r="D253" t="inlineStr">
      <is>
        <t>ASW</t>
      </is>
    </nc>
  </rcc>
  <rcc rId="10361" sId="2">
    <nc r="D254" t="inlineStr">
      <is>
        <t>ASW</t>
      </is>
    </nc>
  </rcc>
  <rcc rId="10362" sId="2">
    <nc r="D255" t="inlineStr">
      <is>
        <t>ASW</t>
      </is>
    </nc>
  </rcc>
  <rcc rId="10363" sId="2">
    <nc r="D256" t="inlineStr">
      <is>
        <t>ASW</t>
      </is>
    </nc>
  </rcc>
  <rcc rId="10364" sId="2">
    <nc r="D257" t="inlineStr">
      <is>
        <t>ASW</t>
      </is>
    </nc>
  </rcc>
  <rcc rId="10365" sId="2">
    <nc r="D258" t="inlineStr">
      <is>
        <t>ASW</t>
      </is>
    </nc>
  </rcc>
  <rcc rId="10366" sId="2">
    <nc r="D259" t="inlineStr">
      <is>
        <t>ASW</t>
      </is>
    </nc>
  </rcc>
  <rcc rId="10367" sId="2">
    <nc r="D260" t="inlineStr">
      <is>
        <t>ASW</t>
      </is>
    </nc>
  </rcc>
  <rcc rId="10368" sId="2">
    <nc r="D261" t="inlineStr">
      <is>
        <t>ASW</t>
      </is>
    </nc>
  </rcc>
  <rcc rId="10369" sId="2">
    <nc r="D262" t="inlineStr">
      <is>
        <t>ASW</t>
      </is>
    </nc>
  </rcc>
  <rcc rId="10370" sId="2">
    <nc r="D263" t="inlineStr">
      <is>
        <t>ASW</t>
      </is>
    </nc>
  </rcc>
  <rcc rId="10371" sId="2">
    <nc r="D264" t="inlineStr">
      <is>
        <t>ASW</t>
      </is>
    </nc>
  </rcc>
  <rcc rId="10372" sId="2">
    <nc r="D265" t="inlineStr">
      <is>
        <t>ASW</t>
      </is>
    </nc>
  </rcc>
  <rcc rId="10373" sId="2">
    <nc r="D266" t="inlineStr">
      <is>
        <t>ASW</t>
      </is>
    </nc>
  </rcc>
  <rcc rId="10374" sId="2">
    <nc r="D267" t="inlineStr">
      <is>
        <t>ASW</t>
      </is>
    </nc>
  </rcc>
  <rcc rId="10375" sId="2">
    <nc r="D268" t="inlineStr">
      <is>
        <t>ASW</t>
      </is>
    </nc>
  </rcc>
  <rcc rId="10376" sId="2">
    <nc r="D269" t="inlineStr">
      <is>
        <t>ASW</t>
      </is>
    </nc>
  </rcc>
  <rcc rId="10377" sId="2">
    <nc r="D270" t="inlineStr">
      <is>
        <t>ASW</t>
      </is>
    </nc>
  </rcc>
  <rcc rId="10378" sId="2">
    <nc r="D271" t="inlineStr">
      <is>
        <t>ASW</t>
      </is>
    </nc>
  </rcc>
  <rcc rId="10379" sId="2">
    <nc r="D272" t="inlineStr">
      <is>
        <t>ASW</t>
      </is>
    </nc>
  </rcc>
  <rcc rId="10380" sId="2">
    <nc r="D273" t="inlineStr">
      <is>
        <t>ASW</t>
      </is>
    </nc>
  </rcc>
  <rcc rId="10381" sId="2">
    <nc r="D274" t="inlineStr">
      <is>
        <t>ASW</t>
      </is>
    </nc>
  </rcc>
  <rcc rId="10382" sId="2">
    <nc r="D275" t="inlineStr">
      <is>
        <t>ASW</t>
      </is>
    </nc>
  </rcc>
  <rcc rId="10383" sId="2">
    <nc r="D276" t="inlineStr">
      <is>
        <t>ASW</t>
      </is>
    </nc>
  </rcc>
  <rcc rId="10384" sId="2">
    <nc r="D277" t="inlineStr">
      <is>
        <t>ASW</t>
      </is>
    </nc>
  </rcc>
  <rcc rId="10385" sId="2">
    <nc r="D278" t="inlineStr">
      <is>
        <t>ASW</t>
      </is>
    </nc>
  </rcc>
  <rcc rId="10386" sId="2">
    <nc r="D279" t="inlineStr">
      <is>
        <t>ASW</t>
      </is>
    </nc>
  </rcc>
  <rcc rId="10387" sId="2">
    <nc r="D280" t="inlineStr">
      <is>
        <t>ASW</t>
      </is>
    </nc>
  </rcc>
  <rcc rId="10388" sId="2">
    <nc r="D281" t="inlineStr">
      <is>
        <t>ASW</t>
      </is>
    </nc>
  </rcc>
  <rcc rId="10389" sId="2">
    <nc r="D282" t="inlineStr">
      <is>
        <t>ASW</t>
      </is>
    </nc>
  </rcc>
  <rcc rId="10390" sId="2">
    <nc r="D283" t="inlineStr">
      <is>
        <t>ASW</t>
      </is>
    </nc>
  </rcc>
  <rcc rId="10391" sId="2">
    <nc r="D284" t="inlineStr">
      <is>
        <t>ASW</t>
      </is>
    </nc>
  </rcc>
  <rcc rId="10392" sId="2">
    <nc r="D285" t="inlineStr">
      <is>
        <t>ASW</t>
      </is>
    </nc>
  </rcc>
  <rcc rId="10393" sId="2">
    <nc r="D286" t="inlineStr">
      <is>
        <t>ASW</t>
      </is>
    </nc>
  </rcc>
  <rcc rId="10394" sId="2">
    <nc r="D287" t="inlineStr">
      <is>
        <t>ASW</t>
      </is>
    </nc>
  </rcc>
  <rcc rId="10395" sId="2">
    <nc r="D288" t="inlineStr">
      <is>
        <t>ASW</t>
      </is>
    </nc>
  </rcc>
  <rcc rId="10396" sId="2">
    <nc r="D289" t="inlineStr">
      <is>
        <t>ASW</t>
      </is>
    </nc>
  </rcc>
  <rcc rId="10397" sId="2">
    <nc r="D290" t="inlineStr">
      <is>
        <t>ASW</t>
      </is>
    </nc>
  </rcc>
  <rcc rId="10398" sId="2">
    <nc r="D291" t="inlineStr">
      <is>
        <t>ASW</t>
      </is>
    </nc>
  </rcc>
  <rcc rId="10399" sId="2">
    <nc r="D292" t="inlineStr">
      <is>
        <t>ASW</t>
      </is>
    </nc>
  </rcc>
  <rcc rId="10400" sId="2">
    <nc r="D293" t="inlineStr">
      <is>
        <t>ASW</t>
      </is>
    </nc>
  </rcc>
  <rcc rId="10401" sId="2">
    <nc r="D294" t="inlineStr">
      <is>
        <t>ASW</t>
      </is>
    </nc>
  </rcc>
  <rcc rId="10402" sId="2">
    <nc r="D295" t="inlineStr">
      <is>
        <t>ASW</t>
      </is>
    </nc>
  </rcc>
  <rcc rId="10403" sId="2">
    <nc r="D296" t="inlineStr">
      <is>
        <t>ASW</t>
      </is>
    </nc>
  </rcc>
  <rcc rId="10404" sId="2">
    <nc r="D297" t="inlineStr">
      <is>
        <t>ASW</t>
      </is>
    </nc>
  </rcc>
  <rcc rId="10405" sId="2">
    <nc r="D298" t="inlineStr">
      <is>
        <t>ASW</t>
      </is>
    </nc>
  </rcc>
  <rcc rId="10406" sId="2">
    <nc r="D299" t="inlineStr">
      <is>
        <t>ASW</t>
      </is>
    </nc>
  </rcc>
  <rcc rId="10407" sId="2">
    <nc r="D300" t="inlineStr">
      <is>
        <t>ASW</t>
      </is>
    </nc>
  </rcc>
  <rcc rId="10408" sId="2">
    <nc r="D301" t="inlineStr">
      <is>
        <t>ASW</t>
      </is>
    </nc>
  </rcc>
  <rcc rId="10409" sId="2">
    <nc r="D302" t="inlineStr">
      <is>
        <t>ASW</t>
      </is>
    </nc>
  </rcc>
  <rcc rId="10410" sId="2">
    <nc r="D303" t="inlineStr">
      <is>
        <t>ASW</t>
      </is>
    </nc>
  </rcc>
  <rcc rId="10411" sId="2">
    <nc r="D304" t="inlineStr">
      <is>
        <t>ASW</t>
      </is>
    </nc>
  </rcc>
  <rcc rId="10412" sId="2">
    <nc r="D305" t="inlineStr">
      <is>
        <t>ASW</t>
      </is>
    </nc>
  </rcc>
  <rcc rId="10413" sId="2">
    <nc r="D306" t="inlineStr">
      <is>
        <t>ASW</t>
      </is>
    </nc>
  </rcc>
  <rcc rId="10414" sId="2">
    <nc r="D307" t="inlineStr">
      <is>
        <t>ASW</t>
      </is>
    </nc>
  </rcc>
  <rcc rId="10415" sId="2">
    <nc r="D308" t="inlineStr">
      <is>
        <t>ASW</t>
      </is>
    </nc>
  </rcc>
  <rcc rId="10416" sId="2">
    <nc r="D309" t="inlineStr">
      <is>
        <t>ASW</t>
      </is>
    </nc>
  </rcc>
  <rcc rId="10417" sId="2">
    <nc r="D310" t="inlineStr">
      <is>
        <t>ASW</t>
      </is>
    </nc>
  </rcc>
  <rcc rId="10418" sId="2">
    <nc r="D311" t="inlineStr">
      <is>
        <t>ASW</t>
      </is>
    </nc>
  </rcc>
  <rcc rId="10419" sId="2">
    <nc r="D312" t="inlineStr">
      <is>
        <t>ASW</t>
      </is>
    </nc>
  </rcc>
  <rcc rId="10420" sId="2">
    <nc r="D313" t="inlineStr">
      <is>
        <t>ASW</t>
      </is>
    </nc>
  </rcc>
  <rcc rId="10421" sId="2">
    <nc r="D314" t="inlineStr">
      <is>
        <t>ASW</t>
      </is>
    </nc>
  </rcc>
  <rcc rId="10422" sId="2">
    <nc r="D315" t="inlineStr">
      <is>
        <t>ASW</t>
      </is>
    </nc>
  </rcc>
  <rcc rId="10423" sId="2">
    <nc r="D316" t="inlineStr">
      <is>
        <t>ASW</t>
      </is>
    </nc>
  </rcc>
  <rcc rId="10424" sId="2">
    <nc r="D317" t="inlineStr">
      <is>
        <t>ASW</t>
      </is>
    </nc>
  </rcc>
  <rcc rId="10425" sId="2">
    <nc r="D318" t="inlineStr">
      <is>
        <t>ASW</t>
      </is>
    </nc>
  </rcc>
  <rcc rId="10426" sId="2">
    <nc r="D319" t="inlineStr">
      <is>
        <t>ASW</t>
      </is>
    </nc>
  </rcc>
  <rcc rId="10427" sId="2">
    <nc r="D320" t="inlineStr">
      <is>
        <t>ASW</t>
      </is>
    </nc>
  </rcc>
  <rcc rId="10428" sId="2">
    <nc r="D321" t="inlineStr">
      <is>
        <t>ASW</t>
      </is>
    </nc>
  </rcc>
  <rcc rId="10429" sId="2">
    <nc r="D322" t="inlineStr">
      <is>
        <t>ASW</t>
      </is>
    </nc>
  </rcc>
  <rcc rId="10430" sId="2">
    <nc r="D323" t="inlineStr">
      <is>
        <t>ASW</t>
      </is>
    </nc>
  </rcc>
  <rcc rId="10431" sId="2">
    <nc r="D324" t="inlineStr">
      <is>
        <t>ASW</t>
      </is>
    </nc>
  </rcc>
  <rcc rId="10432" sId="2">
    <nc r="D325" t="inlineStr">
      <is>
        <t>ASW</t>
      </is>
    </nc>
  </rcc>
  <rcc rId="10433" sId="2">
    <nc r="D326" t="inlineStr">
      <is>
        <t>ASW</t>
      </is>
    </nc>
  </rcc>
  <rcc rId="10434" sId="2">
    <nc r="D327" t="inlineStr">
      <is>
        <t>ASW</t>
      </is>
    </nc>
  </rcc>
  <rcc rId="10435" sId="2">
    <nc r="D328" t="inlineStr">
      <is>
        <t>ASW</t>
      </is>
    </nc>
  </rcc>
  <rcc rId="10436" sId="2">
    <nc r="D329" t="inlineStr">
      <is>
        <t>ASW</t>
      </is>
    </nc>
  </rcc>
  <rcc rId="10437" sId="2" quotePrefix="1">
    <nc r="O248" t="inlineStr">
      <is>
        <t>1.0</t>
      </is>
    </nc>
  </rcc>
  <rcc rId="10438" sId="2" quotePrefix="1">
    <nc r="O249" t="inlineStr">
      <is>
        <t>5.4</t>
      </is>
    </nc>
  </rcc>
  <rcc rId="10439" sId="2" quotePrefix="1">
    <nc r="O250" t="inlineStr">
      <is>
        <t>4.22</t>
      </is>
    </nc>
  </rcc>
  <rcc rId="10440" sId="2" quotePrefix="1">
    <nc r="O251" t="inlineStr">
      <is>
        <t>1.4</t>
      </is>
    </nc>
  </rcc>
  <rcc rId="10441" sId="2" quotePrefix="1">
    <nc r="O252" t="inlineStr">
      <is>
        <t>1.4</t>
      </is>
    </nc>
  </rcc>
  <rcc rId="10442" sId="2" quotePrefix="1">
    <nc r="O253" t="inlineStr">
      <is>
        <t>1.11</t>
      </is>
    </nc>
  </rcc>
  <rcc rId="10443" sId="2" quotePrefix="1">
    <nc r="O254" t="inlineStr">
      <is>
        <t>1.6</t>
      </is>
    </nc>
  </rcc>
  <rcc rId="10444" sId="2" quotePrefix="1">
    <nc r="O255" t="inlineStr">
      <is>
        <t>1.31.176.0</t>
      </is>
    </nc>
  </rcc>
  <rcc rId="10445" sId="2" quotePrefix="1">
    <nc r="O256" t="inlineStr">
      <is>
        <t>1.18</t>
      </is>
    </nc>
  </rcc>
  <rcc rId="10446" sId="2" quotePrefix="1">
    <nc r="O257" t="inlineStr">
      <is>
        <t>1.29</t>
      </is>
    </nc>
  </rcc>
  <rcc rId="10447" sId="2" quotePrefix="1">
    <nc r="O258" t="inlineStr">
      <is>
        <t>1.21</t>
      </is>
    </nc>
  </rcc>
  <rcc rId="10448" sId="2" quotePrefix="1">
    <nc r="O259" t="inlineStr">
      <is>
        <t>1.21</t>
      </is>
    </nc>
  </rcc>
  <rcc rId="10449" sId="2" quotePrefix="1">
    <nc r="O260" t="inlineStr">
      <is>
        <t>1.1</t>
      </is>
    </nc>
  </rcc>
  <rcc rId="10450" sId="2" quotePrefix="1">
    <nc r="O261" t="inlineStr">
      <is>
        <t>1.2</t>
      </is>
    </nc>
  </rcc>
  <rcc rId="10451" sId="2" quotePrefix="1">
    <nc r="O262" t="inlineStr">
      <is>
        <t>1.3</t>
      </is>
    </nc>
  </rcc>
  <rcc rId="10452" sId="2" quotePrefix="1">
    <nc r="O263" t="inlineStr">
      <is>
        <t>1.0</t>
      </is>
    </nc>
  </rcc>
  <rcc rId="10453" sId="2" quotePrefix="1">
    <nc r="O264" t="inlineStr">
      <is>
        <t>1.50</t>
      </is>
    </nc>
  </rcc>
  <rcc rId="10454" sId="2" quotePrefix="1">
    <nc r="O265" t="inlineStr">
      <is>
        <t>1.12</t>
      </is>
    </nc>
  </rcc>
  <rcc rId="10455" sId="2" quotePrefix="1">
    <nc r="O266" t="inlineStr">
      <is>
        <t>1.7</t>
      </is>
    </nc>
  </rcc>
  <rcc rId="10456" sId="2" quotePrefix="1">
    <nc r="O267" t="inlineStr">
      <is>
        <t>1.70</t>
      </is>
    </nc>
  </rcc>
  <rcc rId="10457" sId="2" quotePrefix="1">
    <nc r="O268" t="inlineStr">
      <is>
        <t>2.2.200.11</t>
      </is>
    </nc>
  </rcc>
  <rcc rId="10458" sId="2" quotePrefix="1">
    <nc r="O269" t="inlineStr">
      <is>
        <t>2.12</t>
      </is>
    </nc>
  </rcc>
  <rcc rId="10459" sId="2" quotePrefix="1">
    <nc r="O270" t="inlineStr">
      <is>
        <t>2.1</t>
      </is>
    </nc>
  </rcc>
  <rcc rId="10460" sId="2" quotePrefix="1">
    <nc r="O271" t="inlineStr">
      <is>
        <t>1.18</t>
      </is>
    </nc>
  </rcc>
  <rcc rId="10461" sId="2" quotePrefix="1">
    <nc r="O272" t="inlineStr">
      <is>
        <t>1.16</t>
      </is>
    </nc>
  </rcc>
  <rcc rId="10462" sId="2" quotePrefix="1">
    <nc r="O273" t="inlineStr">
      <is>
        <t>1.9</t>
      </is>
    </nc>
  </rcc>
  <rcc rId="10463" sId="2" quotePrefix="1">
    <nc r="O274" t="inlineStr">
      <is>
        <t>2.25</t>
      </is>
    </nc>
  </rcc>
  <rcc rId="10464" sId="2" quotePrefix="1">
    <nc r="O275" t="inlineStr">
      <is>
        <t>1.0</t>
      </is>
    </nc>
  </rcc>
  <rcc rId="10465" sId="2" quotePrefix="1">
    <nc r="O276" t="inlineStr">
      <is>
        <t>1.11.1.0</t>
      </is>
    </nc>
  </rcc>
  <rcc rId="10466" sId="2" quotePrefix="1">
    <nc r="O277" t="inlineStr">
      <is>
        <t>6.26.1.0</t>
      </is>
    </nc>
  </rcc>
  <rcc rId="10467" sId="2" quotePrefix="1">
    <nc r="O278" t="inlineStr">
      <is>
        <t>6.1.142.0</t>
      </is>
    </nc>
  </rcc>
  <rcc rId="10468" sId="2" quotePrefix="1">
    <nc r="O279" t="inlineStr">
      <is>
        <t>2.1</t>
      </is>
    </nc>
  </rcc>
  <rcc rId="10469" sId="2" quotePrefix="1">
    <nc r="O280" t="inlineStr">
      <is>
        <t>2.0</t>
      </is>
    </nc>
  </rcc>
  <rcc rId="10470" sId="2" quotePrefix="1">
    <nc r="O281" t="inlineStr">
      <is>
        <t>2.0</t>
      </is>
    </nc>
  </rcc>
  <rcc rId="10471" sId="2" quotePrefix="1">
    <nc r="O282" t="inlineStr">
      <is>
        <t>4.5.112.1</t>
      </is>
    </nc>
  </rcc>
  <rcc rId="10472" sId="2" quotePrefix="1">
    <nc r="O283" t="inlineStr">
      <is>
        <t>1.4</t>
      </is>
    </nc>
  </rcc>
  <rcc rId="10473" sId="2" quotePrefix="1">
    <nc r="O284" t="inlineStr">
      <is>
        <t>1.2.1.0</t>
      </is>
    </nc>
  </rcc>
  <rcc rId="10474" sId="2" quotePrefix="1">
    <nc r="O285" t="inlineStr">
      <is>
        <t>1.5</t>
      </is>
    </nc>
  </rcc>
  <rcc rId="10475" sId="2" quotePrefix="1">
    <nc r="O286" t="inlineStr">
      <is>
        <t>1.4</t>
      </is>
    </nc>
  </rcc>
  <rcc rId="10476" sId="2" quotePrefix="1">
    <nc r="O287" t="inlineStr">
      <is>
        <t>4.1</t>
      </is>
    </nc>
  </rcc>
  <rcc rId="10477" sId="2" quotePrefix="1">
    <nc r="O288" t="inlineStr">
      <is>
        <t>4.1</t>
      </is>
    </nc>
  </rcc>
  <rcc rId="10478" sId="2" quotePrefix="1">
    <nc r="O289" t="inlineStr">
      <is>
        <t>1.0</t>
      </is>
    </nc>
  </rcc>
  <rcc rId="10479" sId="2" quotePrefix="1">
    <nc r="O290" t="inlineStr">
      <is>
        <t>1.0</t>
      </is>
    </nc>
  </rcc>
  <rcc rId="10480" sId="2" quotePrefix="1">
    <nc r="O291" t="inlineStr">
      <is>
        <t>4.5.0.2</t>
      </is>
    </nc>
  </rcc>
  <rcc rId="10481" sId="2" quotePrefix="1">
    <nc r="O292" t="inlineStr">
      <is>
        <t>1.4</t>
      </is>
    </nc>
  </rcc>
  <rcc rId="10482" sId="2" quotePrefix="1">
    <nc r="O293" t="inlineStr">
      <is>
        <t>4.21</t>
      </is>
    </nc>
  </rcc>
  <rcc rId="10483" sId="2" quotePrefix="1">
    <nc r="O294" t="inlineStr">
      <is>
        <t>1.4</t>
      </is>
    </nc>
  </rcc>
  <rcc rId="10484" sId="2" quotePrefix="1">
    <nc r="O295" t="inlineStr">
      <is>
        <t>6.17</t>
      </is>
    </nc>
  </rcc>
  <rcc rId="10485" sId="2" quotePrefix="1">
    <nc r="O296" t="inlineStr">
      <is>
        <t>2.0</t>
      </is>
    </nc>
  </rcc>
  <rcc rId="10486" sId="2" quotePrefix="1">
    <nc r="O297" t="inlineStr">
      <is>
        <t>1.5</t>
      </is>
    </nc>
  </rcc>
  <rcc rId="10487" sId="2" quotePrefix="1">
    <nc r="O298" t="inlineStr">
      <is>
        <t>1.1</t>
      </is>
    </nc>
  </rcc>
  <rcc rId="10488" sId="2" quotePrefix="1">
    <nc r="O299" t="inlineStr">
      <is>
        <t>1.2</t>
      </is>
    </nc>
  </rcc>
  <rcc rId="10489" sId="2" quotePrefix="1">
    <nc r="O300" t="inlineStr">
      <is>
        <t>1.3</t>
      </is>
    </nc>
  </rcc>
  <rcc rId="10490" sId="2" quotePrefix="1">
    <nc r="O301" t="inlineStr">
      <is>
        <t>1.5</t>
      </is>
    </nc>
  </rcc>
  <rcc rId="10491" sId="2" quotePrefix="1">
    <nc r="O302" t="inlineStr">
      <is>
        <t>1.4</t>
      </is>
    </nc>
  </rcc>
  <rcc rId="10492" sId="2" quotePrefix="1">
    <nc r="O303" t="inlineStr">
      <is>
        <t>1.8</t>
      </is>
    </nc>
  </rcc>
  <rcc rId="10493" sId="2" quotePrefix="1">
    <nc r="O304" t="inlineStr">
      <is>
        <t>1.12</t>
      </is>
    </nc>
  </rcc>
  <rcc rId="10494" sId="2" quotePrefix="1">
    <nc r="O305" t="inlineStr">
      <is>
        <t>1.3</t>
      </is>
    </nc>
  </rcc>
  <rcc rId="10495" sId="2" quotePrefix="1">
    <nc r="O306" t="inlineStr">
      <is>
        <t>1.9</t>
      </is>
    </nc>
  </rcc>
  <rcc rId="10496" sId="2" quotePrefix="1">
    <nc r="O307" t="inlineStr">
      <is>
        <t>1.7</t>
      </is>
    </nc>
  </rcc>
  <rcc rId="10497" sId="2" quotePrefix="1">
    <nc r="O308" t="inlineStr">
      <is>
        <t>1.4</t>
      </is>
    </nc>
  </rcc>
  <rcc rId="10498" sId="2" quotePrefix="1">
    <nc r="O309" t="inlineStr">
      <is>
        <t>1.8</t>
      </is>
    </nc>
  </rcc>
  <rcc rId="10499" sId="2" quotePrefix="1">
    <nc r="O310" t="inlineStr">
      <is>
        <t>1.9</t>
      </is>
    </nc>
  </rcc>
  <rcc rId="10500" sId="2" quotePrefix="1">
    <nc r="O311" t="inlineStr">
      <is>
        <t>1.4</t>
      </is>
    </nc>
  </rcc>
  <rcc rId="10501" sId="2" quotePrefix="1">
    <nc r="O312" t="inlineStr">
      <is>
        <t>1.2</t>
      </is>
    </nc>
  </rcc>
  <rcc rId="10502" sId="2" quotePrefix="1">
    <nc r="O313" t="inlineStr">
      <is>
        <t>1.10</t>
      </is>
    </nc>
  </rcc>
  <rcc rId="10503" sId="2" quotePrefix="1">
    <nc r="O314" t="inlineStr">
      <is>
        <t>1.2</t>
      </is>
    </nc>
  </rcc>
  <rcc rId="10504" sId="2" quotePrefix="1">
    <nc r="O315" t="inlineStr">
      <is>
        <t>1.9</t>
      </is>
    </nc>
  </rcc>
  <rcc rId="10505" sId="2" quotePrefix="1">
    <nc r="O316" t="inlineStr">
      <is>
        <t>1.4</t>
      </is>
    </nc>
  </rcc>
  <rcc rId="10506" sId="2" quotePrefix="1">
    <nc r="O317" t="inlineStr">
      <is>
        <t>1.8</t>
      </is>
    </nc>
  </rcc>
  <rcc rId="10507" sId="2" quotePrefix="1">
    <nc r="O318" t="inlineStr">
      <is>
        <t>1.21.176.0</t>
      </is>
    </nc>
  </rcc>
  <rcc rId="10508" sId="2" quotePrefix="1">
    <nc r="O319" t="inlineStr">
      <is>
        <t>1.16</t>
      </is>
    </nc>
  </rcc>
  <rcc rId="10509" sId="2" quotePrefix="1">
    <nc r="O320" t="inlineStr">
      <is>
        <t>1.12</t>
      </is>
    </nc>
  </rcc>
  <rcc rId="10510" sId="2" quotePrefix="1">
    <nc r="O321" t="inlineStr">
      <is>
        <t>1.2</t>
      </is>
    </nc>
  </rcc>
  <rcc rId="10511" sId="2" quotePrefix="1">
    <nc r="O322" t="inlineStr">
      <is>
        <t>1.8</t>
      </is>
    </nc>
  </rcc>
  <rcc rId="10512" sId="2" quotePrefix="1">
    <nc r="O323" t="inlineStr">
      <is>
        <t>1.5.176.0</t>
      </is>
    </nc>
  </rcc>
  <rcc rId="10513" sId="2" quotePrefix="1">
    <nc r="O324" t="inlineStr">
      <is>
        <t>1.2</t>
      </is>
    </nc>
  </rcc>
  <rcc rId="10514" sId="2" quotePrefix="1">
    <nc r="O325" t="inlineStr">
      <is>
        <t>1.13</t>
      </is>
    </nc>
  </rcc>
  <rcc rId="10515" sId="2" quotePrefix="1">
    <nc r="O326" t="inlineStr">
      <is>
        <t>1.5</t>
      </is>
    </nc>
  </rcc>
  <rcc rId="10516" sId="2" quotePrefix="1">
    <nc r="O327" t="inlineStr">
      <is>
        <t>1.11</t>
      </is>
    </nc>
  </rcc>
  <rcc rId="10517" sId="2" quotePrefix="1">
    <nc r="O328" t="inlineStr">
      <is>
        <t>7.1.176.0</t>
      </is>
    </nc>
  </rcc>
  <rcc rId="10518" sId="2" quotePrefix="1">
    <nc r="O329" t="inlineStr">
      <is>
        <t>1.0.112.0</t>
      </is>
    </nc>
  </rcc>
  <rcc rId="10519" sId="2">
    <nc r="J248" t="inlineStr">
      <is>
        <t>Delta</t>
      </is>
    </nc>
  </rcc>
  <rcc rId="10520" sId="2">
    <nc r="J249" t="inlineStr">
      <is>
        <t>Delta/New</t>
      </is>
    </nc>
  </rcc>
  <rcc rId="10521" sId="2">
    <nc r="J250" t="inlineStr">
      <is>
        <t>Delta/New</t>
      </is>
    </nc>
  </rcc>
  <rcc rId="10522" sId="2">
    <nc r="J251" t="inlineStr">
      <is>
        <t>New</t>
      </is>
    </nc>
  </rcc>
  <rcc rId="10523" sId="2">
    <nc r="J252" t="inlineStr">
      <is>
        <t>New</t>
      </is>
    </nc>
  </rcc>
  <rcc rId="10524" sId="2">
    <nc r="J253" t="inlineStr">
      <is>
        <t>New</t>
      </is>
    </nc>
  </rcc>
  <rcc rId="10525" sId="2">
    <nc r="J254" t="inlineStr">
      <is>
        <t>New</t>
      </is>
    </nc>
  </rcc>
  <rcc rId="10526" sId="2">
    <nc r="J255" t="inlineStr">
      <is>
        <t>New</t>
      </is>
    </nc>
  </rcc>
  <rcc rId="10527" sId="2">
    <nc r="J256" t="inlineStr">
      <is>
        <t>Delta/New</t>
      </is>
    </nc>
  </rcc>
  <rcc rId="10528" sId="2">
    <nc r="J257" t="inlineStr">
      <is>
        <t>Delta/New</t>
      </is>
    </nc>
  </rcc>
  <rcc rId="10529" sId="2">
    <nc r="J258" t="inlineStr">
      <is>
        <t>Delta/New</t>
      </is>
    </nc>
  </rcc>
  <rcc rId="10530" sId="2">
    <nc r="J259" t="inlineStr">
      <is>
        <t>Delta/New</t>
      </is>
    </nc>
  </rcc>
  <rcc rId="10531" sId="2">
    <nc r="J260" t="inlineStr">
      <is>
        <t>Delta/New</t>
      </is>
    </nc>
  </rcc>
  <rcc rId="10532" sId="2">
    <nc r="J261" t="inlineStr">
      <is>
        <t>Delta/New</t>
      </is>
    </nc>
  </rcc>
  <rcc rId="10533" sId="2">
    <nc r="J262" t="inlineStr">
      <is>
        <t>Delta/New</t>
      </is>
    </nc>
  </rcc>
  <rcc rId="10534" sId="2">
    <nc r="J263" t="inlineStr">
      <is>
        <t>Delta/New</t>
      </is>
    </nc>
  </rcc>
  <rcc rId="10535" sId="2">
    <nc r="J264" t="inlineStr">
      <is>
        <t>Delta/New</t>
      </is>
    </nc>
  </rcc>
  <rcc rId="10536" sId="2">
    <nc r="J265" t="inlineStr">
      <is>
        <t>Delta/New</t>
      </is>
    </nc>
  </rcc>
  <rcc rId="10537" sId="2">
    <nc r="J266" t="inlineStr">
      <is>
        <t>New</t>
      </is>
    </nc>
  </rcc>
  <rcc rId="10538" sId="2">
    <nc r="J267" t="inlineStr">
      <is>
        <t>Delta/New</t>
      </is>
    </nc>
  </rcc>
  <rcc rId="10539" sId="2">
    <nc r="J268" t="inlineStr">
      <is>
        <t>Delta/New</t>
      </is>
    </nc>
  </rcc>
  <rcc rId="10540" sId="2">
    <nc r="J269" t="inlineStr">
      <is>
        <t>New</t>
      </is>
    </nc>
  </rcc>
  <rcc rId="10541" sId="2">
    <nc r="J270" t="inlineStr">
      <is>
        <t>New</t>
      </is>
    </nc>
  </rcc>
  <rcc rId="10542" sId="2">
    <nc r="J271" t="inlineStr">
      <is>
        <t>Delta/New</t>
      </is>
    </nc>
  </rcc>
  <rcc rId="10543" sId="2">
    <nc r="J272" t="inlineStr">
      <is>
        <t>New</t>
      </is>
    </nc>
  </rcc>
  <rcc rId="10544" sId="2">
    <nc r="J273" t="inlineStr">
      <is>
        <t>New</t>
      </is>
    </nc>
  </rcc>
  <rcc rId="10545" sId="2">
    <nc r="J274" t="inlineStr">
      <is>
        <t>New</t>
      </is>
    </nc>
  </rcc>
  <rcc rId="10546" sId="2">
    <nc r="J275" t="inlineStr">
      <is>
        <t>New</t>
      </is>
    </nc>
  </rcc>
  <rcc rId="10547" sId="2">
    <nc r="J276" t="inlineStr">
      <is>
        <t>Delta/New</t>
      </is>
    </nc>
  </rcc>
  <rcc rId="10548" sId="2">
    <nc r="J277" t="inlineStr">
      <is>
        <t>New</t>
      </is>
    </nc>
  </rcc>
  <rcc rId="10549" sId="2">
    <nc r="J278" t="inlineStr">
      <is>
        <t>Delta/New</t>
      </is>
    </nc>
  </rcc>
  <rcc rId="10550" sId="2">
    <nc r="J279" t="inlineStr">
      <is>
        <t>New</t>
      </is>
    </nc>
  </rcc>
  <rcc rId="10551" sId="2">
    <nc r="J280" t="inlineStr">
      <is>
        <t>New</t>
      </is>
    </nc>
  </rcc>
  <rcc rId="10552" sId="2">
    <nc r="J281" t="inlineStr">
      <is>
        <t>New</t>
      </is>
    </nc>
  </rcc>
  <rcc rId="10553" sId="2">
    <nc r="J282" t="inlineStr">
      <is>
        <t>New</t>
      </is>
    </nc>
  </rcc>
  <rcc rId="10554" sId="2">
    <nc r="J283" t="inlineStr">
      <is>
        <t>New</t>
      </is>
    </nc>
  </rcc>
  <rcc rId="10555" sId="2">
    <nc r="J284" t="inlineStr">
      <is>
        <t>Delta/New</t>
      </is>
    </nc>
  </rcc>
  <rcc rId="10556" sId="2">
    <nc r="J285" t="inlineStr">
      <is>
        <t>New</t>
      </is>
    </nc>
  </rcc>
  <rcc rId="10557" sId="2">
    <nc r="J286" t="inlineStr">
      <is>
        <t>New</t>
      </is>
    </nc>
  </rcc>
  <rcc rId="10558" sId="2">
    <nc r="J287" t="inlineStr">
      <is>
        <t>New</t>
      </is>
    </nc>
  </rcc>
  <rcc rId="10559" sId="2">
    <nc r="J288" t="inlineStr">
      <is>
        <t>New</t>
      </is>
    </nc>
  </rcc>
  <rcc rId="10560" sId="2">
    <nc r="J289" t="inlineStr">
      <is>
        <t>New</t>
      </is>
    </nc>
  </rcc>
  <rcc rId="10561" sId="2">
    <nc r="J290" t="inlineStr">
      <is>
        <t>Delta/New</t>
      </is>
    </nc>
  </rcc>
  <rcc rId="10562" sId="2">
    <nc r="J291" t="inlineStr">
      <is>
        <t>Delta</t>
      </is>
    </nc>
  </rcc>
  <rcc rId="10563" sId="2">
    <nc r="J292" t="inlineStr">
      <is>
        <t>New</t>
      </is>
    </nc>
  </rcc>
  <rcc rId="10564" sId="2">
    <nc r="J293" t="inlineStr">
      <is>
        <t>Delta</t>
      </is>
    </nc>
  </rcc>
  <rcc rId="10565" sId="2">
    <nc r="J294" t="inlineStr">
      <is>
        <t>New</t>
      </is>
    </nc>
  </rcc>
  <rcc rId="10566" sId="2">
    <nc r="J295" t="inlineStr">
      <is>
        <t>Delta/New</t>
      </is>
    </nc>
  </rcc>
  <rcc rId="10567" sId="2">
    <nc r="J296" t="inlineStr">
      <is>
        <t>Delta/New</t>
      </is>
    </nc>
  </rcc>
  <rcc rId="10568" sId="2">
    <nc r="J297" t="inlineStr">
      <is>
        <t>New</t>
      </is>
    </nc>
  </rcc>
  <rcc rId="10569" sId="2">
    <nc r="J298" t="inlineStr">
      <is>
        <t>Delta/New</t>
      </is>
    </nc>
  </rcc>
  <rcc rId="10570" sId="2">
    <nc r="J299" t="inlineStr">
      <is>
        <t>New</t>
      </is>
    </nc>
  </rcc>
  <rcc rId="10571" sId="2">
    <nc r="J300" t="inlineStr">
      <is>
        <t>Delta/New</t>
      </is>
    </nc>
  </rcc>
  <rcc rId="10572" sId="2">
    <nc r="J301" t="inlineStr">
      <is>
        <t>Delta/New</t>
      </is>
    </nc>
  </rcc>
  <rcc rId="10573" sId="2">
    <nc r="J302" t="inlineStr">
      <is>
        <t>New</t>
      </is>
    </nc>
  </rcc>
  <rcc rId="10574" sId="2">
    <nc r="J303" t="inlineStr">
      <is>
        <t>Delta/New</t>
      </is>
    </nc>
  </rcc>
  <rcc rId="10575" sId="2">
    <nc r="J304" t="inlineStr">
      <is>
        <t>New</t>
      </is>
    </nc>
  </rcc>
  <rcc rId="10576" sId="2">
    <nc r="J305" t="inlineStr">
      <is>
        <t>New</t>
      </is>
    </nc>
  </rcc>
  <rcc rId="10577" sId="2">
    <nc r="J306" t="inlineStr">
      <is>
        <t>New</t>
      </is>
    </nc>
  </rcc>
  <rcc rId="10578" sId="2">
    <nc r="J307" t="inlineStr">
      <is>
        <t>New</t>
      </is>
    </nc>
  </rcc>
  <rcc rId="10579" sId="2">
    <nc r="J308" t="inlineStr">
      <is>
        <t>New</t>
      </is>
    </nc>
  </rcc>
  <rcc rId="10580" sId="2">
    <nc r="J309" t="inlineStr">
      <is>
        <t>New</t>
      </is>
    </nc>
  </rcc>
  <rcc rId="10581" sId="2">
    <nc r="J310" t="inlineStr">
      <is>
        <t>New</t>
      </is>
    </nc>
  </rcc>
  <rcc rId="10582" sId="2">
    <nc r="J311" t="inlineStr">
      <is>
        <t>New</t>
      </is>
    </nc>
  </rcc>
  <rcc rId="10583" sId="2">
    <nc r="J312" t="inlineStr">
      <is>
        <t>New</t>
      </is>
    </nc>
  </rcc>
  <rcc rId="10584" sId="2">
    <nc r="J313" t="inlineStr">
      <is>
        <t>New</t>
      </is>
    </nc>
  </rcc>
  <rcc rId="10585" sId="2">
    <nc r="J314" t="inlineStr">
      <is>
        <t>Delta/New</t>
      </is>
    </nc>
  </rcc>
  <rcc rId="10586" sId="2">
    <nc r="J315" t="inlineStr">
      <is>
        <t>New</t>
      </is>
    </nc>
  </rcc>
  <rcc rId="10587" sId="2">
    <nc r="J316" t="inlineStr">
      <is>
        <t>New</t>
      </is>
    </nc>
  </rcc>
  <rcc rId="10588" sId="2">
    <nc r="J317" t="inlineStr">
      <is>
        <t>Delta/New</t>
      </is>
    </nc>
  </rcc>
  <rcc rId="10589" sId="2">
    <nc r="J318" t="inlineStr">
      <is>
        <t>New</t>
      </is>
    </nc>
  </rcc>
  <rcc rId="10590" sId="2">
    <nc r="J319" t="inlineStr">
      <is>
        <t>New</t>
      </is>
    </nc>
  </rcc>
  <rcc rId="10591" sId="2">
    <nc r="J320" t="inlineStr">
      <is>
        <t>Delta/New</t>
      </is>
    </nc>
  </rcc>
  <rcc rId="10592" sId="2">
    <nc r="J321" t="inlineStr">
      <is>
        <t>Delta/New</t>
      </is>
    </nc>
  </rcc>
  <rcc rId="10593" sId="2">
    <nc r="J322" t="inlineStr">
      <is>
        <t>New</t>
      </is>
    </nc>
  </rcc>
  <rcc rId="10594" sId="2">
    <nc r="J323" t="inlineStr">
      <is>
        <t>New</t>
      </is>
    </nc>
  </rcc>
  <rcc rId="10595" sId="2">
    <nc r="J324" t="inlineStr">
      <is>
        <t>New</t>
      </is>
    </nc>
  </rcc>
  <rcc rId="10596" sId="2">
    <nc r="J325" t="inlineStr">
      <is>
        <t>New</t>
      </is>
    </nc>
  </rcc>
  <rcc rId="10597" sId="2">
    <nc r="J326" t="inlineStr">
      <is>
        <t>New</t>
      </is>
    </nc>
  </rcc>
  <rcc rId="10598" sId="2">
    <nc r="J327" t="inlineStr">
      <is>
        <t>New</t>
      </is>
    </nc>
  </rcc>
  <rcc rId="10599" sId="2">
    <nc r="J328" t="inlineStr">
      <is>
        <t>Delta/New</t>
      </is>
    </nc>
  </rcc>
  <rcc rId="10600" sId="2">
    <nc r="J329" t="inlineStr">
      <is>
        <t>rerun</t>
      </is>
    </nc>
  </rcc>
  <rcc rId="10601" sId="2">
    <oc r="Y248">
      <f>Z248*8</f>
    </oc>
    <nc r="Y248">
      <f>Z248*8</f>
    </nc>
  </rcc>
  <rcc rId="10602" sId="2">
    <oc r="Y249">
      <f>Z249*8</f>
    </oc>
    <nc r="Y249">
      <f>Z249*8</f>
    </nc>
  </rcc>
  <rcc rId="10603" sId="2">
    <oc r="Y250">
      <f>Z250*8</f>
    </oc>
    <nc r="Y250">
      <f>Z250*8</f>
    </nc>
  </rcc>
  <rcc rId="10604" sId="2">
    <oc r="Y251">
      <f>Z251*8</f>
    </oc>
    <nc r="Y251">
      <f>Z251*8</f>
    </nc>
  </rcc>
  <rcc rId="10605" sId="2">
    <nc r="Y252">
      <f>Z252*8</f>
    </nc>
  </rcc>
  <rcc rId="10606" sId="2">
    <nc r="Y253">
      <f>Z253*8</f>
    </nc>
  </rcc>
  <rcc rId="10607" sId="2">
    <nc r="Y254">
      <f>Z254*8</f>
    </nc>
  </rcc>
  <rcc rId="10608" sId="2">
    <nc r="Y255">
      <f>Z255*8</f>
    </nc>
  </rcc>
  <rcc rId="10609" sId="2">
    <nc r="Y256">
      <f>Z256*8</f>
    </nc>
  </rcc>
  <rcc rId="10610" sId="2">
    <nc r="Y257">
      <f>Z257*8</f>
    </nc>
  </rcc>
  <rcc rId="10611" sId="2">
    <nc r="Y258">
      <f>Z258*8</f>
    </nc>
  </rcc>
  <rcc rId="10612" sId="2">
    <nc r="Y259">
      <f>Z259*8</f>
    </nc>
  </rcc>
  <rcc rId="10613" sId="2">
    <nc r="Y260">
      <f>Z260*8</f>
    </nc>
  </rcc>
  <rcc rId="10614" sId="2">
    <nc r="Y261">
      <f>Z261*8</f>
    </nc>
  </rcc>
  <rcc rId="10615" sId="2">
    <nc r="Y262">
      <f>Z262*8</f>
    </nc>
  </rcc>
  <rcc rId="10616" sId="2">
    <nc r="Y263">
      <f>Z263*8</f>
    </nc>
  </rcc>
  <rcc rId="10617" sId="2">
    <nc r="Y264">
      <f>Z264*8</f>
    </nc>
  </rcc>
  <rcc rId="10618" sId="2">
    <nc r="Y265">
      <f>Z265*8</f>
    </nc>
  </rcc>
  <rcc rId="10619" sId="2">
    <nc r="Y266">
      <f>Z266*8</f>
    </nc>
  </rcc>
  <rcc rId="10620" sId="2">
    <nc r="Y267">
      <f>Z267*8</f>
    </nc>
  </rcc>
  <rcc rId="10621" sId="2">
    <nc r="Y268">
      <f>Z268*8</f>
    </nc>
  </rcc>
  <rcc rId="10622" sId="2">
    <nc r="Y269">
      <f>Z269*8</f>
    </nc>
  </rcc>
  <rcc rId="10623" sId="2">
    <nc r="Y270">
      <f>Z270*8</f>
    </nc>
  </rcc>
  <rcc rId="10624" sId="2">
    <nc r="Y271">
      <f>Z271*8</f>
    </nc>
  </rcc>
  <rcc rId="10625" sId="2">
    <nc r="Y272">
      <f>Z272*8</f>
    </nc>
  </rcc>
  <rcc rId="10626" sId="2">
    <nc r="Y273">
      <f>Z273*8</f>
    </nc>
  </rcc>
  <rcc rId="10627" sId="2">
    <nc r="Y274">
      <f>Z274*8</f>
    </nc>
  </rcc>
  <rcc rId="10628" sId="2">
    <nc r="Y275">
      <f>Z275*8</f>
    </nc>
  </rcc>
  <rcc rId="10629" sId="2">
    <nc r="Y276">
      <f>Z276*8</f>
    </nc>
  </rcc>
  <rcc rId="10630" sId="2">
    <nc r="Y277">
      <f>Z277*8</f>
    </nc>
  </rcc>
  <rcc rId="10631" sId="2">
    <nc r="Y278">
      <f>Z278*8</f>
    </nc>
  </rcc>
  <rcc rId="10632" sId="2">
    <nc r="Y279">
      <f>Z279*8</f>
    </nc>
  </rcc>
  <rcc rId="10633" sId="2">
    <nc r="Y280">
      <f>Z280*8</f>
    </nc>
  </rcc>
  <rcc rId="10634" sId="2">
    <nc r="Y281">
      <f>Z281*8</f>
    </nc>
  </rcc>
  <rcc rId="10635" sId="2">
    <nc r="Y282">
      <f>Z282*8</f>
    </nc>
  </rcc>
  <rcc rId="10636" sId="2">
    <nc r="Y283">
      <f>Z283*8</f>
    </nc>
  </rcc>
  <rcc rId="10637" sId="2">
    <nc r="Y284">
      <f>Z284*8</f>
    </nc>
  </rcc>
  <rcc rId="10638" sId="2">
    <nc r="Y285">
      <f>Z285*8</f>
    </nc>
  </rcc>
  <rcc rId="10639" sId="2">
    <nc r="Y286">
      <f>Z286*8</f>
    </nc>
  </rcc>
  <rcc rId="10640" sId="2">
    <nc r="Y287">
      <f>Z287*8</f>
    </nc>
  </rcc>
  <rcc rId="10641" sId="2">
    <nc r="Y288">
      <f>Z288*8</f>
    </nc>
  </rcc>
  <rcc rId="10642" sId="2">
    <nc r="Y289">
      <f>Z289*8</f>
    </nc>
  </rcc>
  <rcc rId="10643" sId="2">
    <nc r="Y290">
      <f>Z290*8</f>
    </nc>
  </rcc>
  <rcc rId="10644" sId="2">
    <nc r="Y291">
      <f>Z291*8</f>
    </nc>
  </rcc>
  <rcc rId="10645" sId="2">
    <nc r="Y292">
      <f>Z292*8</f>
    </nc>
  </rcc>
  <rcc rId="10646" sId="2">
    <nc r="Y293">
      <f>Z293*8</f>
    </nc>
  </rcc>
  <rcc rId="10647" sId="2">
    <nc r="Y294">
      <f>Z294*8</f>
    </nc>
  </rcc>
  <rcc rId="10648" sId="2">
    <nc r="Y295">
      <f>Z295*8</f>
    </nc>
  </rcc>
  <rcc rId="10649" sId="2">
    <nc r="Y296">
      <f>Z296*8</f>
    </nc>
  </rcc>
  <rcc rId="10650" sId="2">
    <nc r="Y297">
      <f>Z297*8</f>
    </nc>
  </rcc>
  <rcc rId="10651" sId="2">
    <nc r="Y298">
      <f>Z298*8</f>
    </nc>
  </rcc>
  <rcc rId="10652" sId="2">
    <nc r="Y299">
      <f>Z299*8</f>
    </nc>
  </rcc>
  <rcc rId="10653" sId="2">
    <oc r="Y300">
      <f>Z252*8</f>
    </oc>
    <nc r="Y300">
      <f>Z300*8</f>
    </nc>
  </rcc>
  <rcc rId="10654" sId="2">
    <oc r="Y301">
      <f>Z253*8</f>
    </oc>
    <nc r="Y301">
      <f>Z301*8</f>
    </nc>
  </rcc>
  <rcc rId="10655" sId="2">
    <oc r="Y302">
      <f>Z254*8</f>
    </oc>
    <nc r="Y302">
      <f>Z302*8</f>
    </nc>
  </rcc>
  <rcc rId="10656" sId="2">
    <oc r="Y303">
      <f>Z255*8</f>
    </oc>
    <nc r="Y303">
      <f>Z303*8</f>
    </nc>
  </rcc>
  <rcc rId="10657" sId="2">
    <oc r="Y304">
      <f>Z256*8</f>
    </oc>
    <nc r="Y304">
      <f>Z304*8</f>
    </nc>
  </rcc>
  <rcc rId="10658" sId="2">
    <oc r="Y305">
      <f>Z257*8</f>
    </oc>
    <nc r="Y305">
      <f>Z305*8</f>
    </nc>
  </rcc>
  <rcc rId="10659" sId="2">
    <oc r="Y306">
      <f>Z258*8</f>
    </oc>
    <nc r="Y306">
      <f>Z306*8</f>
    </nc>
  </rcc>
  <rcc rId="10660" sId="2">
    <oc r="Y307">
      <f>Z259*8</f>
    </oc>
    <nc r="Y307">
      <f>Z307*8</f>
    </nc>
  </rcc>
  <rcc rId="10661" sId="2">
    <oc r="Y308">
      <f>Z260*8</f>
    </oc>
    <nc r="Y308">
      <f>Z308*8</f>
    </nc>
  </rcc>
  <rcc rId="10662" sId="2">
    <oc r="Y309">
      <f>Z261*8</f>
    </oc>
    <nc r="Y309">
      <f>Z309*8</f>
    </nc>
  </rcc>
  <rcc rId="10663" sId="2">
    <oc r="Y310">
      <f>Z262*8</f>
    </oc>
    <nc r="Y310">
      <f>Z310*8</f>
    </nc>
  </rcc>
  <rcc rId="10664" sId="2">
    <oc r="Y311">
      <f>Z263*8</f>
    </oc>
    <nc r="Y311">
      <f>Z311*8</f>
    </nc>
  </rcc>
  <rcc rId="10665" sId="2">
    <oc r="Y312">
      <f>Z264*8</f>
    </oc>
    <nc r="Y312">
      <f>Z312*8</f>
    </nc>
  </rcc>
  <rcc rId="10666" sId="2">
    <oc r="Y313">
      <f>Z265*8</f>
    </oc>
    <nc r="Y313">
      <f>Z313*8</f>
    </nc>
  </rcc>
  <rcc rId="10667" sId="2">
    <oc r="Y314">
      <f>Z266*8</f>
    </oc>
    <nc r="Y314">
      <f>Z314*8</f>
    </nc>
  </rcc>
  <rcc rId="10668" sId="2">
    <oc r="Y315">
      <f>Z267*8</f>
    </oc>
    <nc r="Y315">
      <f>Z315*8</f>
    </nc>
  </rcc>
  <rcc rId="10669" sId="2">
    <oc r="Y316">
      <f>Z268*8</f>
    </oc>
    <nc r="Y316">
      <f>Z316*8</f>
    </nc>
  </rcc>
  <rcc rId="10670" sId="2">
    <oc r="Y317">
      <f>Z269*8</f>
    </oc>
    <nc r="Y317">
      <f>Z317*8</f>
    </nc>
  </rcc>
  <rcc rId="10671" sId="2">
    <oc r="Y318">
      <f>Z270*8</f>
    </oc>
    <nc r="Y318">
      <f>Z318*8</f>
    </nc>
  </rcc>
  <rcc rId="10672" sId="2">
    <oc r="Y319">
      <f>Z271*8</f>
    </oc>
    <nc r="Y319">
      <f>Z319*8</f>
    </nc>
  </rcc>
  <rcc rId="10673" sId="2">
    <oc r="Y320">
      <f>Z272*8</f>
    </oc>
    <nc r="Y320">
      <f>Z320*8</f>
    </nc>
  </rcc>
  <rcc rId="10674" sId="2">
    <oc r="Y321">
      <f>Z273*8</f>
    </oc>
    <nc r="Y321">
      <f>Z321*8</f>
    </nc>
  </rcc>
  <rcc rId="10675" sId="2">
    <oc r="Y322">
      <f>Z274*8</f>
    </oc>
    <nc r="Y322">
      <f>Z322*8</f>
    </nc>
  </rcc>
  <rcc rId="10676" sId="2">
    <oc r="Y323">
      <f>Z275*8</f>
    </oc>
    <nc r="Y323">
      <f>Z323*8</f>
    </nc>
  </rcc>
  <rcc rId="10677" sId="2">
    <oc r="Y324">
      <f>Z276*8</f>
    </oc>
    <nc r="Y324">
      <f>Z324*8</f>
    </nc>
  </rcc>
  <rcc rId="10678" sId="2">
    <oc r="Y325">
      <f>Z277*8</f>
    </oc>
    <nc r="Y325">
      <f>Z325*8</f>
    </nc>
  </rcc>
  <rcc rId="10679" sId="2">
    <oc r="Y326">
      <f>Z278*8</f>
    </oc>
    <nc r="Y326">
      <f>Z326*8</f>
    </nc>
  </rcc>
  <rcc rId="10680" sId="2">
    <oc r="Y327">
      <f>Z279*8</f>
    </oc>
    <nc r="Y327">
      <f>Z327*8</f>
    </nc>
  </rcc>
  <rcc rId="10681" sId="2">
    <oc r="Y328">
      <f>Z280*8</f>
    </oc>
    <nc r="Y328">
      <f>Z328*8</f>
    </nc>
  </rcc>
  <rcc rId="10682" sId="2">
    <oc r="Y329">
      <f>Z281*8</f>
    </oc>
    <nc r="Y329">
      <f>Z329*8</f>
    </nc>
  </rcc>
  <rcc rId="10683" sId="2">
    <oc r="Y248">
      <f>Z248*8</f>
    </oc>
    <nc r="Y248">
      <v>2</v>
    </nc>
  </rcc>
  <rcc rId="10684" sId="2">
    <oc r="Y249">
      <f>Z249*8</f>
    </oc>
    <nc r="Y249">
      <v>2.4</v>
    </nc>
  </rcc>
  <rcc rId="10685" sId="2">
    <oc r="Y250">
      <f>Z250*8</f>
    </oc>
    <nc r="Y250">
      <v>5.2</v>
    </nc>
  </rcc>
  <rcc rId="10686" sId="2">
    <oc r="Y251">
      <f>Z251*8</f>
    </oc>
    <nc r="Y251">
      <v>2.4</v>
    </nc>
  </rcc>
  <rcc rId="10687" sId="2">
    <oc r="Y252">
      <f>Z252*8</f>
    </oc>
    <nc r="Y252">
      <v>2</v>
    </nc>
  </rcc>
  <rcc rId="10688" sId="2">
    <oc r="Y253">
      <f>Z253*8</f>
    </oc>
    <nc r="Y253">
      <v>2.4</v>
    </nc>
  </rcc>
  <rcc rId="10689" sId="2">
    <oc r="Y254">
      <f>Z254*8</f>
    </oc>
    <nc r="Y254">
      <v>2</v>
    </nc>
  </rcc>
  <rcc rId="10690" sId="2">
    <oc r="Y255">
      <f>Z255*8</f>
    </oc>
    <nc r="Y255">
      <v>6.4</v>
    </nc>
  </rcc>
  <rcc rId="10691" sId="2">
    <oc r="Y256">
      <f>Z256*8</f>
    </oc>
    <nc r="Y256">
      <v>2.16</v>
    </nc>
  </rcc>
  <rcc rId="10692" sId="2">
    <oc r="Y257">
      <f>Z257*8</f>
    </oc>
    <nc r="Y257">
      <v>2.8</v>
    </nc>
  </rcc>
  <rcc rId="10693" sId="2">
    <oc r="Y258">
      <f>Z258*8</f>
    </oc>
    <nc r="Y258">
      <v>2</v>
    </nc>
  </rcc>
  <rcc rId="10694" sId="2">
    <oc r="Y259">
      <f>Z259*8</f>
    </oc>
    <nc r="Y259">
      <v>1.6</v>
    </nc>
  </rcc>
  <rcc rId="10695" sId="2">
    <oc r="Y260">
      <f>Z260*8</f>
    </oc>
    <nc r="Y260">
      <v>2.4</v>
    </nc>
  </rcc>
  <rcc rId="10696" sId="2">
    <oc r="Y261">
      <f>Z261*8</f>
    </oc>
    <nc r="Y261">
      <v>2.8</v>
    </nc>
  </rcc>
  <rcc rId="10697" sId="2">
    <oc r="Y262">
      <f>Z262*8</f>
    </oc>
    <nc r="Y262">
      <v>2.16</v>
    </nc>
  </rcc>
  <rcc rId="10698" sId="2">
    <oc r="Y263">
      <f>Z263*8</f>
    </oc>
    <nc r="Y263">
      <v>2</v>
    </nc>
  </rcc>
  <rcc rId="10699" sId="2">
    <oc r="Y264">
      <f>Z264*8</f>
    </oc>
    <nc r="Y264">
      <v>10</v>
    </nc>
  </rcc>
  <rcc rId="10700" sId="2">
    <oc r="Y265">
      <f>Z265*8</f>
    </oc>
    <nc r="Y265">
      <v>2.8</v>
    </nc>
  </rcc>
  <rcc rId="10701" sId="2">
    <oc r="Y266">
      <f>Z266*8</f>
    </oc>
    <nc r="Y266">
      <v>2.8</v>
    </nc>
  </rcc>
  <rcc rId="10702" sId="2">
    <oc r="Y267">
      <f>Z267*8</f>
    </oc>
    <nc r="Y267">
      <v>2.16</v>
    </nc>
  </rcc>
  <rcc rId="10703" sId="2">
    <oc r="Y268">
      <f>Z268*8</f>
    </oc>
    <nc r="Y268">
      <v>8.8000000000000007</v>
    </nc>
  </rcc>
  <rcc rId="10704" sId="2">
    <oc r="Y269">
      <f>Z269*8</f>
    </oc>
    <nc r="Y269">
      <v>4.8</v>
    </nc>
  </rcc>
  <rcc rId="10705" sId="2">
    <oc r="Y270">
      <f>Z270*8</f>
    </oc>
    <nc r="Y270">
      <v>2</v>
    </nc>
  </rcc>
  <rcc rId="10706" sId="2">
    <oc r="Y271">
      <f>Z271*8</f>
    </oc>
    <nc r="Y271">
      <v>6.4</v>
    </nc>
  </rcc>
  <rcc rId="10707" sId="2">
    <oc r="Y272">
      <f>Z272*8</f>
    </oc>
    <nc r="Y272">
      <v>4.8</v>
    </nc>
  </rcc>
  <rcc rId="10708" sId="2">
    <oc r="Y273">
      <f>Z273*8</f>
    </oc>
    <nc r="Y273">
      <v>2.8</v>
    </nc>
  </rcc>
  <rcc rId="10709" sId="2">
    <oc r="Y274">
      <f>Z274*8</f>
    </oc>
    <nc r="Y274">
      <v>10</v>
    </nc>
  </rcc>
  <rcc rId="10710" sId="2">
    <oc r="Y275">
      <f>Z275*8</f>
    </oc>
    <nc r="Y275">
      <v>10</v>
    </nc>
  </rcc>
  <rcc rId="10711" sId="2">
    <oc r="Y276">
      <f>Z276*8</f>
    </oc>
    <nc r="Y276">
      <v>3.2</v>
    </nc>
  </rcc>
  <rcc rId="10712" sId="2">
    <oc r="Y277">
      <f>Z277*8</f>
    </oc>
    <nc r="Y277">
      <v>10.8</v>
    </nc>
  </rcc>
  <rcc rId="10713" sId="2">
    <oc r="Y278">
      <f>Z278*8</f>
    </oc>
    <nc r="Y278">
      <v>2.8</v>
    </nc>
  </rcc>
  <rcc rId="10714" sId="2">
    <oc r="Y279">
      <f>Z279*8</f>
    </oc>
    <nc r="Y279">
      <v>2.4</v>
    </nc>
  </rcc>
  <rcc rId="10715" sId="2">
    <oc r="Y280">
      <f>Z280*8</f>
    </oc>
    <nc r="Y280">
      <v>7.2</v>
    </nc>
  </rcc>
  <rcc rId="10716" sId="2">
    <oc r="Y281">
      <f>Z281*8</f>
    </oc>
    <nc r="Y281">
      <v>1.6</v>
    </nc>
  </rcc>
  <rcc rId="10717" sId="2">
    <oc r="Y282">
      <f>Z282*8</f>
    </oc>
    <nc r="Y282">
      <v>2.16</v>
    </nc>
  </rcc>
  <rcc rId="10718" sId="2">
    <oc r="Y283">
      <f>Z283*8</f>
    </oc>
    <nc r="Y283">
      <v>4</v>
    </nc>
  </rcc>
  <rcc rId="10719" sId="2">
    <oc r="Y284">
      <f>Z284*8</f>
    </oc>
    <nc r="Y284">
      <v>2</v>
    </nc>
  </rcc>
  <rcc rId="10720" sId="2">
    <oc r="Y285">
      <f>Z285*8</f>
    </oc>
    <nc r="Y285">
      <v>1.6</v>
    </nc>
  </rcc>
  <rcc rId="10721" sId="2">
    <oc r="Y286">
      <f>Z286*8</f>
    </oc>
    <nc r="Y286">
      <v>2.16</v>
    </nc>
  </rcc>
  <rcc rId="10722" sId="2">
    <oc r="Y287">
      <f>Z287*8</f>
    </oc>
    <nc r="Y287">
      <v>2.8</v>
    </nc>
  </rcc>
  <rcc rId="10723" sId="2">
    <oc r="Y288">
      <f>Z288*8</f>
    </oc>
    <nc r="Y288">
      <v>2.8</v>
    </nc>
  </rcc>
  <rcc rId="10724" sId="2">
    <oc r="Y289">
      <f>Z289*8</f>
    </oc>
    <nc r="Y289">
      <v>2</v>
    </nc>
  </rcc>
  <rcc rId="10725" sId="2">
    <oc r="Y290">
      <f>Z290*8</f>
    </oc>
    <nc r="Y290">
      <v>2</v>
    </nc>
  </rcc>
  <rcc rId="10726" sId="2">
    <oc r="Y291">
      <f>Z291*8</f>
    </oc>
    <nc r="Y291">
      <v>12</v>
    </nc>
  </rcc>
  <rcc rId="10727" sId="2">
    <oc r="Y292">
      <f>Z292*8</f>
    </oc>
    <nc r="Y292">
      <v>4</v>
    </nc>
  </rcc>
  <rcc rId="10728" sId="2">
    <oc r="Y293">
      <f>Z293*8</f>
    </oc>
    <nc r="Y293">
      <v>6.4</v>
    </nc>
  </rcc>
  <rcc rId="10729" sId="2">
    <oc r="Y294">
      <f>Z294*8</f>
    </oc>
    <nc r="Y294">
      <v>1.6</v>
    </nc>
  </rcc>
  <rcc rId="10730" sId="2">
    <oc r="Y295">
      <f>Z295*8</f>
    </oc>
    <nc r="Y295">
      <v>13.2</v>
    </nc>
  </rcc>
  <rcc rId="10731" sId="2">
    <oc r="Y296">
      <f>Z296*8</f>
    </oc>
    <nc r="Y296">
      <v>2.8</v>
    </nc>
  </rcc>
  <rcc rId="10732" sId="2">
    <oc r="Y297">
      <f>Z297*8</f>
    </oc>
    <nc r="Y297">
      <v>2.16</v>
    </nc>
  </rcc>
  <rcc rId="10733" sId="2">
    <oc r="Y298">
      <f>Z298*8</f>
    </oc>
    <nc r="Y298">
      <v>2.4</v>
    </nc>
  </rcc>
  <rcc rId="10734" sId="2">
    <oc r="Y299">
      <f>Z299*8</f>
    </oc>
    <nc r="Y299">
      <v>1.6</v>
    </nc>
  </rcc>
  <rcc rId="10735" sId="2">
    <oc r="Y300">
      <f>Z300*8</f>
    </oc>
    <nc r="Y300">
      <v>2.4</v>
    </nc>
  </rcc>
  <rcc rId="10736" sId="2">
    <oc r="Y301">
      <f>Z301*8</f>
    </oc>
    <nc r="Y301">
      <v>2.8</v>
    </nc>
  </rcc>
  <rcc rId="10737" sId="2">
    <oc r="Y302">
      <f>Z302*8</f>
    </oc>
    <nc r="Y302">
      <v>2.4</v>
    </nc>
  </rcc>
  <rcc rId="10738" sId="2">
    <oc r="Y303">
      <f>Z303*8</f>
    </oc>
    <nc r="Y303">
      <v>2.16</v>
    </nc>
  </rcc>
  <rcc rId="10739" sId="2">
    <oc r="Y304">
      <f>Z304*8</f>
    </oc>
    <nc r="Y304">
      <v>1.6</v>
    </nc>
  </rcc>
  <rcc rId="10740" sId="2">
    <oc r="Y305">
      <f>Z305*8</f>
    </oc>
    <nc r="Y305">
      <v>1.6</v>
    </nc>
  </rcc>
  <rcc rId="10741" sId="2">
    <oc r="Y306">
      <f>Z306*8</f>
    </oc>
    <nc r="Y306">
      <v>2.16</v>
    </nc>
  </rcc>
  <rcc rId="10742" sId="2">
    <oc r="Y307">
      <f>Z307*8</f>
    </oc>
    <nc r="Y307">
      <v>2</v>
    </nc>
  </rcc>
  <rcc rId="10743" sId="2">
    <oc r="Y308">
      <f>Z308*8</f>
    </oc>
    <nc r="Y308">
      <v>2</v>
    </nc>
  </rcc>
  <rcc rId="10744" sId="2">
    <oc r="Y309">
      <f>Z309*8</f>
    </oc>
    <nc r="Y309">
      <v>2.16</v>
    </nc>
  </rcc>
  <rcc rId="10745" sId="2">
    <oc r="Y310">
      <f>Z310*8</f>
    </oc>
    <nc r="Y310">
      <v>2.16</v>
    </nc>
  </rcc>
  <rcc rId="10746" sId="2">
    <oc r="Y311">
      <f>Z311*8</f>
    </oc>
    <nc r="Y311">
      <v>2.16</v>
    </nc>
  </rcc>
  <rcc rId="10747" sId="2">
    <oc r="Y312">
      <f>Z312*8</f>
    </oc>
    <nc r="Y312">
      <v>2.16</v>
    </nc>
  </rcc>
  <rcc rId="10748" sId="2">
    <oc r="Y313">
      <f>Z313*8</f>
    </oc>
    <nc r="Y313">
      <v>1.6</v>
    </nc>
  </rcc>
  <rcc rId="10749" sId="2">
    <oc r="Y314">
      <f>Z314*8</f>
    </oc>
    <nc r="Y314">
      <v>2.64</v>
    </nc>
  </rcc>
  <rcc rId="10750" sId="2">
    <oc r="Y315">
      <f>Z315*8</f>
    </oc>
    <nc r="Y315">
      <v>2.8</v>
    </nc>
  </rcc>
  <rcc rId="10751" sId="2">
    <oc r="Y316">
      <f>Z316*8</f>
    </oc>
    <nc r="Y316">
      <v>1.6</v>
    </nc>
  </rcc>
  <rcc rId="10752" sId="2">
    <oc r="Y317">
      <f>Z317*8</f>
    </oc>
    <nc r="Y317">
      <v>3.6</v>
    </nc>
  </rcc>
  <rcc rId="10753" sId="2">
    <oc r="Y318">
      <f>Z318*8</f>
    </oc>
    <nc r="Y318">
      <v>4</v>
    </nc>
  </rcc>
  <rcc rId="10754" sId="2">
    <oc r="Y319">
      <f>Z319*8</f>
    </oc>
    <nc r="Y319">
      <v>1.6</v>
    </nc>
  </rcc>
  <rcc rId="10755" sId="2">
    <oc r="Y320">
      <f>Z320*8</f>
    </oc>
    <nc r="Y320">
      <v>2</v>
    </nc>
  </rcc>
  <rcc rId="10756" sId="2">
    <oc r="Y321">
      <f>Z321*8</f>
    </oc>
    <nc r="Y321">
      <v>1.6</v>
    </nc>
  </rcc>
  <rcc rId="10757" sId="2">
    <oc r="Y322">
      <f>Z322*8</f>
    </oc>
    <nc r="Y322">
      <v>1.6</v>
    </nc>
  </rcc>
  <rcc rId="10758" sId="2">
    <oc r="Y323">
      <f>Z323*8</f>
    </oc>
    <nc r="Y323">
      <v>4</v>
    </nc>
  </rcc>
  <rcc rId="10759" sId="2">
    <oc r="Y324">
      <f>Z324*8</f>
    </oc>
    <nc r="Y324">
      <v>1.6</v>
    </nc>
  </rcc>
  <rcc rId="10760" sId="2">
    <oc r="Y325">
      <f>Z325*8</f>
    </oc>
    <nc r="Y325">
      <v>1.6</v>
    </nc>
  </rcc>
  <rcc rId="10761" sId="2">
    <oc r="Y326">
      <f>Z326*8</f>
    </oc>
    <nc r="Y326">
      <v>1.6</v>
    </nc>
  </rcc>
  <rcc rId="10762" sId="2">
    <oc r="Y327">
      <f>Z327*8</f>
    </oc>
    <nc r="Y327">
      <v>1.6</v>
    </nc>
  </rcc>
  <rcc rId="10763" sId="2">
    <oc r="Y328">
      <f>Z328*8</f>
    </oc>
    <nc r="Y328">
      <v>6.4</v>
    </nc>
  </rcc>
  <rcc rId="10764" sId="2">
    <oc r="Y329">
      <f>Z329*8</f>
    </oc>
    <nc r="Y329">
      <v>0.8</v>
    </nc>
  </rcc>
  <rcc rId="10765" sId="2">
    <nc r="W248">
      <f>ROUND(IF(D248=Table!$C$3,Y248*Table!$C$4/8,Y248*Table!$D$4/8),3)</f>
    </nc>
  </rcc>
  <rcc rId="10766" sId="2">
    <nc r="W249">
      <f>ROUND(IF(D249=Table!$C$3,Y249*Table!$C$4/8,Y249*Table!$D$4/8),3)</f>
    </nc>
  </rcc>
  <rcc rId="10767" sId="2">
    <nc r="W250">
      <f>ROUND(IF(D250=Table!$C$3,Y250*Table!$C$4/8,Y250*Table!$D$4/8),3)</f>
    </nc>
  </rcc>
  <rcc rId="10768" sId="2">
    <nc r="W251">
      <f>ROUND(IF(D251=Table!$C$3,Y251*Table!$C$4/8,Y251*Table!$D$4/8),3)</f>
    </nc>
  </rcc>
  <rcc rId="10769" sId="2">
    <nc r="W252">
      <f>ROUND(IF(D252=Table!$C$3,Y252*Table!$C$4/8,Y252*Table!$D$4/8),3)</f>
    </nc>
  </rcc>
  <rcc rId="10770" sId="2">
    <nc r="W253">
      <f>ROUND(IF(D253=Table!$C$3,Y253*Table!$C$4/8,Y253*Table!$D$4/8),3)</f>
    </nc>
  </rcc>
  <rcc rId="10771" sId="2">
    <nc r="W254">
      <f>ROUND(IF(D254=Table!$C$3,Y254*Table!$C$4/8,Y254*Table!$D$4/8),3)</f>
    </nc>
  </rcc>
  <rcc rId="10772" sId="2">
    <nc r="W255">
      <f>ROUND(IF(D255=Table!$C$3,Y255*Table!$C$4/8,Y255*Table!$D$4/8),3)</f>
    </nc>
  </rcc>
  <rcc rId="10773" sId="2">
    <nc r="W256">
      <f>ROUND(IF(D256=Table!$C$3,Y256*Table!$C$4/8,Y256*Table!$D$4/8),3)</f>
    </nc>
  </rcc>
  <rcc rId="10774" sId="2">
    <nc r="W257">
      <f>ROUND(IF(D257=Table!$C$3,Y257*Table!$C$4/8,Y257*Table!$D$4/8),3)</f>
    </nc>
  </rcc>
  <rcc rId="10775" sId="2">
    <nc r="W258">
      <f>ROUND(IF(D258=Table!$C$3,Y258*Table!$C$4/8,Y258*Table!$D$4/8),3)</f>
    </nc>
  </rcc>
  <rcc rId="10776" sId="2">
    <nc r="W259">
      <f>ROUND(IF(D259=Table!$C$3,Y259*Table!$C$4/8,Y259*Table!$D$4/8),3)</f>
    </nc>
  </rcc>
  <rcc rId="10777" sId="2">
    <nc r="W260">
      <f>ROUND(IF(D260=Table!$C$3,Y260*Table!$C$4/8,Y260*Table!$D$4/8),3)</f>
    </nc>
  </rcc>
  <rcc rId="10778" sId="2">
    <nc r="W261">
      <f>ROUND(IF(D261=Table!$C$3,Y261*Table!$C$4/8,Y261*Table!$D$4/8),3)</f>
    </nc>
  </rcc>
  <rcc rId="10779" sId="2">
    <nc r="W262">
      <f>ROUND(IF(D262=Table!$C$3,Y262*Table!$C$4/8,Y262*Table!$D$4/8),3)</f>
    </nc>
  </rcc>
  <rcc rId="10780" sId="2">
    <nc r="W263">
      <f>ROUND(IF(D263=Table!$C$3,Y263*Table!$C$4/8,Y263*Table!$D$4/8),3)</f>
    </nc>
  </rcc>
  <rcc rId="10781" sId="2">
    <nc r="W264">
      <f>ROUND(IF(D264=Table!$C$3,Y264*Table!$C$4/8,Y264*Table!$D$4/8),3)</f>
    </nc>
  </rcc>
  <rcc rId="10782" sId="2">
    <nc r="W265">
      <f>ROUND(IF(D265=Table!$C$3,Y265*Table!$C$4/8,Y265*Table!$D$4/8),3)</f>
    </nc>
  </rcc>
  <rcc rId="10783" sId="2">
    <nc r="W266">
      <f>ROUND(IF(D266=Table!$C$3,Y266*Table!$C$4/8,Y266*Table!$D$4/8),3)</f>
    </nc>
  </rcc>
  <rcc rId="10784" sId="2">
    <nc r="W267">
      <f>ROUND(IF(D267=Table!$C$3,Y267*Table!$C$4/8,Y267*Table!$D$4/8),3)</f>
    </nc>
  </rcc>
  <rcc rId="10785" sId="2">
    <nc r="W268">
      <f>ROUND(IF(D268=Table!$C$3,Y268*Table!$C$4/8,Y268*Table!$D$4/8),3)</f>
    </nc>
  </rcc>
  <rcc rId="10786" sId="2">
    <nc r="W269">
      <f>ROUND(IF(D269=Table!$C$3,Y269*Table!$C$4/8,Y269*Table!$D$4/8),3)</f>
    </nc>
  </rcc>
  <rcc rId="10787" sId="2">
    <nc r="W270">
      <f>ROUND(IF(D270=Table!$C$3,Y270*Table!$C$4/8,Y270*Table!$D$4/8),3)</f>
    </nc>
  </rcc>
  <rcc rId="10788" sId="2">
    <nc r="W271">
      <f>ROUND(IF(D271=Table!$C$3,Y271*Table!$C$4/8,Y271*Table!$D$4/8),3)</f>
    </nc>
  </rcc>
  <rcc rId="10789" sId="2">
    <nc r="W272">
      <f>ROUND(IF(D272=Table!$C$3,Y272*Table!$C$4/8,Y272*Table!$D$4/8),3)</f>
    </nc>
  </rcc>
  <rcc rId="10790" sId="2">
    <nc r="W273">
      <f>ROUND(IF(D273=Table!$C$3,Y273*Table!$C$4/8,Y273*Table!$D$4/8),3)</f>
    </nc>
  </rcc>
  <rcc rId="10791" sId="2">
    <nc r="W274">
      <f>ROUND(IF(D274=Table!$C$3,Y274*Table!$C$4/8,Y274*Table!$D$4/8),3)</f>
    </nc>
  </rcc>
  <rcc rId="10792" sId="2">
    <nc r="W275">
      <f>ROUND(IF(D275=Table!$C$3,Y275*Table!$C$4/8,Y275*Table!$D$4/8),3)</f>
    </nc>
  </rcc>
  <rcc rId="10793" sId="2">
    <nc r="W276">
      <f>ROUND(IF(D276=Table!$C$3,Y276*Table!$C$4/8,Y276*Table!$D$4/8),3)</f>
    </nc>
  </rcc>
  <rcc rId="10794" sId="2">
    <nc r="W277">
      <f>ROUND(IF(D277=Table!$C$3,Y277*Table!$C$4/8,Y277*Table!$D$4/8),3)</f>
    </nc>
  </rcc>
  <rcc rId="10795" sId="2">
    <nc r="W278">
      <f>ROUND(IF(D278=Table!$C$3,Y278*Table!$C$4/8,Y278*Table!$D$4/8),3)</f>
    </nc>
  </rcc>
  <rcc rId="10796" sId="2">
    <nc r="W279">
      <f>ROUND(IF(D279=Table!$C$3,Y279*Table!$C$4/8,Y279*Table!$D$4/8),3)</f>
    </nc>
  </rcc>
  <rcc rId="10797" sId="2">
    <nc r="W280">
      <f>ROUND(IF(D280=Table!$C$3,Y280*Table!$C$4/8,Y280*Table!$D$4/8),3)</f>
    </nc>
  </rcc>
  <rcc rId="10798" sId="2">
    <nc r="W281">
      <f>ROUND(IF(D281=Table!$C$3,Y281*Table!$C$4/8,Y281*Table!$D$4/8),3)</f>
    </nc>
  </rcc>
  <rcc rId="10799" sId="2">
    <nc r="W282">
      <f>ROUND(IF(D282=Table!$C$3,Y282*Table!$C$4/8,Y282*Table!$D$4/8),3)</f>
    </nc>
  </rcc>
  <rcc rId="10800" sId="2">
    <nc r="W283">
      <f>ROUND(IF(D283=Table!$C$3,Y283*Table!$C$4/8,Y283*Table!$D$4/8),3)</f>
    </nc>
  </rcc>
  <rcc rId="10801" sId="2">
    <nc r="W284">
      <f>ROUND(IF(D284=Table!$C$3,Y284*Table!$C$4/8,Y284*Table!$D$4/8),3)</f>
    </nc>
  </rcc>
  <rcc rId="10802" sId="2">
    <nc r="W285">
      <f>ROUND(IF(D285=Table!$C$3,Y285*Table!$C$4/8,Y285*Table!$D$4/8),3)</f>
    </nc>
  </rcc>
  <rcc rId="10803" sId="2">
    <nc r="W286">
      <f>ROUND(IF(D286=Table!$C$3,Y286*Table!$C$4/8,Y286*Table!$D$4/8),3)</f>
    </nc>
  </rcc>
  <rcc rId="10804" sId="2">
    <nc r="W287">
      <f>ROUND(IF(D287=Table!$C$3,Y287*Table!$C$4/8,Y287*Table!$D$4/8),3)</f>
    </nc>
  </rcc>
  <rcc rId="10805" sId="2">
    <nc r="W288">
      <f>ROUND(IF(D288=Table!$C$3,Y288*Table!$C$4/8,Y288*Table!$D$4/8),3)</f>
    </nc>
  </rcc>
  <rcc rId="10806" sId="2">
    <nc r="W289">
      <f>ROUND(IF(D289=Table!$C$3,Y289*Table!$C$4/8,Y289*Table!$D$4/8),3)</f>
    </nc>
  </rcc>
  <rcc rId="10807" sId="2">
    <nc r="W290">
      <f>ROUND(IF(D290=Table!$C$3,Y290*Table!$C$4/8,Y290*Table!$D$4/8),3)</f>
    </nc>
  </rcc>
  <rcc rId="10808" sId="2">
    <nc r="W291">
      <f>ROUND(IF(D291=Table!$C$3,Y291*Table!$C$4/8,Y291*Table!$D$4/8),3)</f>
    </nc>
  </rcc>
  <rcc rId="10809" sId="2">
    <nc r="W292">
      <f>ROUND(IF(D292=Table!$C$3,Y292*Table!$C$4/8,Y292*Table!$D$4/8),3)</f>
    </nc>
  </rcc>
  <rcc rId="10810" sId="2">
    <nc r="W293">
      <f>ROUND(IF(D293=Table!$C$3,Y293*Table!$C$4/8,Y293*Table!$D$4/8),3)</f>
    </nc>
  </rcc>
  <rcc rId="10811" sId="2">
    <nc r="W294">
      <f>ROUND(IF(D294=Table!$C$3,Y294*Table!$C$4/8,Y294*Table!$D$4/8),3)</f>
    </nc>
  </rcc>
  <rcc rId="10812" sId="2">
    <nc r="W295">
      <f>ROUND(IF(D295=Table!$C$3,Y295*Table!$C$4/8,Y295*Table!$D$4/8),3)</f>
    </nc>
  </rcc>
  <rcc rId="10813" sId="2">
    <nc r="W296">
      <f>ROUND(IF(D296=Table!$C$3,Y296*Table!$C$4/8,Y296*Table!$D$4/8),3)</f>
    </nc>
  </rcc>
  <rcc rId="10814" sId="2">
    <nc r="W297">
      <f>ROUND(IF(D297=Table!$C$3,Y297*Table!$C$4/8,Y297*Table!$D$4/8),3)</f>
    </nc>
  </rcc>
  <rcc rId="10815" sId="2">
    <nc r="W298">
      <f>ROUND(IF(D298=Table!$C$3,Y298*Table!$C$4/8,Y298*Table!$D$4/8),3)</f>
    </nc>
  </rcc>
  <rcc rId="10816" sId="2">
    <nc r="W299">
      <f>ROUND(IF(D299=Table!$C$3,Y299*Table!$C$4/8,Y299*Table!$D$4/8),3)</f>
    </nc>
  </rcc>
  <rcc rId="10817" sId="2">
    <nc r="W300">
      <f>ROUND(IF(D300=Table!$C$3,Y300*Table!$C$4/8,Y300*Table!$D$4/8),3)</f>
    </nc>
  </rcc>
  <rcc rId="10818" sId="2">
    <nc r="W301">
      <f>ROUND(IF(D301=Table!$C$3,Y301*Table!$C$4/8,Y301*Table!$D$4/8),3)</f>
    </nc>
  </rcc>
  <rcc rId="10819" sId="2">
    <nc r="W302">
      <f>ROUND(IF(D302=Table!$C$3,Y302*Table!$C$4/8,Y302*Table!$D$4/8),3)</f>
    </nc>
  </rcc>
  <rcc rId="10820" sId="2">
    <nc r="W303">
      <f>ROUND(IF(D303=Table!$C$3,Y303*Table!$C$4/8,Y303*Table!$D$4/8),3)</f>
    </nc>
  </rcc>
  <rcc rId="10821" sId="2">
    <nc r="W304">
      <f>ROUND(IF(D304=Table!$C$3,Y304*Table!$C$4/8,Y304*Table!$D$4/8),3)</f>
    </nc>
  </rcc>
  <rcc rId="10822" sId="2">
    <nc r="W305">
      <f>ROUND(IF(D305=Table!$C$3,Y305*Table!$C$4/8,Y305*Table!$D$4/8),3)</f>
    </nc>
  </rcc>
  <rcc rId="10823" sId="2">
    <nc r="W306">
      <f>ROUND(IF(D306=Table!$C$3,Y306*Table!$C$4/8,Y306*Table!$D$4/8),3)</f>
    </nc>
  </rcc>
  <rcc rId="10824" sId="2">
    <nc r="W307">
      <f>ROUND(IF(D307=Table!$C$3,Y307*Table!$C$4/8,Y307*Table!$D$4/8),3)</f>
    </nc>
  </rcc>
  <rcc rId="10825" sId="2">
    <nc r="W308">
      <f>ROUND(IF(D308=Table!$C$3,Y308*Table!$C$4/8,Y308*Table!$D$4/8),3)</f>
    </nc>
  </rcc>
  <rcc rId="10826" sId="2">
    <nc r="W309">
      <f>ROUND(IF(D309=Table!$C$3,Y309*Table!$C$4/8,Y309*Table!$D$4/8),3)</f>
    </nc>
  </rcc>
  <rcc rId="10827" sId="2">
    <nc r="W310">
      <f>ROUND(IF(D310=Table!$C$3,Y310*Table!$C$4/8,Y310*Table!$D$4/8),3)</f>
    </nc>
  </rcc>
  <rcc rId="10828" sId="2">
    <nc r="W311">
      <f>ROUND(IF(D311=Table!$C$3,Y311*Table!$C$4/8,Y311*Table!$D$4/8),3)</f>
    </nc>
  </rcc>
  <rcc rId="10829" sId="2">
    <nc r="W312">
      <f>ROUND(IF(D312=Table!$C$3,Y312*Table!$C$4/8,Y312*Table!$D$4/8),3)</f>
    </nc>
  </rcc>
  <rcc rId="10830" sId="2">
    <nc r="W313">
      <f>ROUND(IF(D313=Table!$C$3,Y313*Table!$C$4/8,Y313*Table!$D$4/8),3)</f>
    </nc>
  </rcc>
  <rcc rId="10831" sId="2">
    <nc r="W314">
      <f>ROUND(IF(D314=Table!$C$3,Y314*Table!$C$4/8,Y314*Table!$D$4/8),3)</f>
    </nc>
  </rcc>
  <rcc rId="10832" sId="2">
    <nc r="W315">
      <f>ROUND(IF(D315=Table!$C$3,Y315*Table!$C$4/8,Y315*Table!$D$4/8),3)</f>
    </nc>
  </rcc>
  <rcc rId="10833" sId="2">
    <nc r="W316">
      <f>ROUND(IF(D316=Table!$C$3,Y316*Table!$C$4/8,Y316*Table!$D$4/8),3)</f>
    </nc>
  </rcc>
  <rcc rId="10834" sId="2">
    <nc r="W317">
      <f>ROUND(IF(D317=Table!$C$3,Y317*Table!$C$4/8,Y317*Table!$D$4/8),3)</f>
    </nc>
  </rcc>
  <rcc rId="10835" sId="2">
    <nc r="W318">
      <f>ROUND(IF(D318=Table!$C$3,Y318*Table!$C$4/8,Y318*Table!$D$4/8),3)</f>
    </nc>
  </rcc>
  <rcc rId="10836" sId="2">
    <nc r="W319">
      <f>ROUND(IF(D319=Table!$C$3,Y319*Table!$C$4/8,Y319*Table!$D$4/8),3)</f>
    </nc>
  </rcc>
  <rcc rId="10837" sId="2">
    <nc r="W320">
      <f>ROUND(IF(D320=Table!$C$3,Y320*Table!$C$4/8,Y320*Table!$D$4/8),3)</f>
    </nc>
  </rcc>
  <rcc rId="10838" sId="2">
    <nc r="W321">
      <f>ROUND(IF(D321=Table!$C$3,Y321*Table!$C$4/8,Y321*Table!$D$4/8),3)</f>
    </nc>
  </rcc>
  <rcc rId="10839" sId="2">
    <nc r="W322">
      <f>ROUND(IF(D322=Table!$C$3,Y322*Table!$C$4/8,Y322*Table!$D$4/8),3)</f>
    </nc>
  </rcc>
  <rcc rId="10840" sId="2">
    <nc r="W323">
      <f>ROUND(IF(D323=Table!$C$3,Y323*Table!$C$4/8,Y323*Table!$D$4/8),3)</f>
    </nc>
  </rcc>
  <rcc rId="10841" sId="2">
    <nc r="W324">
      <f>ROUND(IF(D324=Table!$C$3,Y324*Table!$C$4/8,Y324*Table!$D$4/8),3)</f>
    </nc>
  </rcc>
  <rcc rId="10842" sId="2">
    <nc r="W325">
      <f>ROUND(IF(D325=Table!$C$3,Y325*Table!$C$4/8,Y325*Table!$D$4/8),3)</f>
    </nc>
  </rcc>
  <rcc rId="10843" sId="2">
    <nc r="W326">
      <f>ROUND(IF(D326=Table!$C$3,Y326*Table!$C$4/8,Y326*Table!$D$4/8),3)</f>
    </nc>
  </rcc>
  <rcc rId="10844" sId="2">
    <nc r="W327">
      <f>ROUND(IF(D327=Table!$C$3,Y327*Table!$C$4/8,Y327*Table!$D$4/8),3)</f>
    </nc>
  </rcc>
  <rcc rId="10845" sId="2">
    <nc r="W328">
      <f>ROUND(IF(D328=Table!$C$3,Y328*Table!$C$4/8,Y328*Table!$D$4/8),3)</f>
    </nc>
  </rcc>
  <rcc rId="10846" sId="2">
    <nc r="W329">
      <f>ROUND(IF(D329=Table!$C$3,Y329*Table!$C$4/8,Y329*Table!$D$4/8),3)</f>
    </nc>
  </rcc>
  <rcc rId="10847" sId="2">
    <nc r="R248" t="inlineStr">
      <is>
        <t>T2xx</t>
      </is>
    </nc>
  </rcc>
  <rcc rId="10848" sId="2">
    <nc r="R249" t="inlineStr">
      <is>
        <t>T2xx</t>
      </is>
    </nc>
  </rcc>
  <rcc rId="10849" sId="2">
    <nc r="R250" t="inlineStr">
      <is>
        <t>T2xx</t>
      </is>
    </nc>
  </rcc>
  <rcc rId="10850" sId="2">
    <nc r="R251" t="inlineStr">
      <is>
        <t>T2xx</t>
      </is>
    </nc>
  </rcc>
  <rcc rId="10851" sId="2">
    <nc r="R252" t="inlineStr">
      <is>
        <t>T2xx</t>
      </is>
    </nc>
  </rcc>
  <rcc rId="10852" sId="2">
    <nc r="R253" t="inlineStr">
      <is>
        <t>T2xx</t>
      </is>
    </nc>
  </rcc>
  <rcc rId="10853" sId="2">
    <nc r="R254" t="inlineStr">
      <is>
        <t>T2xx</t>
      </is>
    </nc>
  </rcc>
  <rcc rId="10854" sId="2">
    <nc r="R255" t="inlineStr">
      <is>
        <t>T2xx</t>
      </is>
    </nc>
  </rcc>
  <rcc rId="10855" sId="2">
    <nc r="R256" t="inlineStr">
      <is>
        <t>T2xx</t>
      </is>
    </nc>
  </rcc>
  <rcc rId="10856" sId="2">
    <nc r="R257" t="inlineStr">
      <is>
        <t>T2xx</t>
      </is>
    </nc>
  </rcc>
  <rcc rId="10857" sId="2">
    <nc r="R258" t="inlineStr">
      <is>
        <t>T2xx</t>
      </is>
    </nc>
  </rcc>
  <rcc rId="10858" sId="2">
    <nc r="R259" t="inlineStr">
      <is>
        <t>T2xx</t>
      </is>
    </nc>
  </rcc>
  <rcc rId="10859" sId="2">
    <nc r="R260" t="inlineStr">
      <is>
        <t>T2xx</t>
      </is>
    </nc>
  </rcc>
  <rcc rId="10860" sId="2">
    <nc r="R261" t="inlineStr">
      <is>
        <t>T2xx</t>
      </is>
    </nc>
  </rcc>
  <rcc rId="10861" sId="2">
    <nc r="R262" t="inlineStr">
      <is>
        <t>T2xx</t>
      </is>
    </nc>
  </rcc>
  <rcc rId="10862" sId="2">
    <nc r="R263" t="inlineStr">
      <is>
        <t>T2xx</t>
      </is>
    </nc>
  </rcc>
  <rcc rId="10863" sId="2">
    <nc r="R264" t="inlineStr">
      <is>
        <t>T2xx</t>
      </is>
    </nc>
  </rcc>
  <rcc rId="10864" sId="2">
    <nc r="R265" t="inlineStr">
      <is>
        <t>T2xx</t>
      </is>
    </nc>
  </rcc>
  <rcc rId="10865" sId="2">
    <nc r="R266" t="inlineStr">
      <is>
        <t>T2xx</t>
      </is>
    </nc>
  </rcc>
  <rcc rId="10866" sId="2">
    <nc r="R267" t="inlineStr">
      <is>
        <t>T2xx</t>
      </is>
    </nc>
  </rcc>
  <rcc rId="10867" sId="2">
    <nc r="R268" t="inlineStr">
      <is>
        <t>T2xx</t>
      </is>
    </nc>
  </rcc>
  <rcc rId="10868" sId="2">
    <nc r="R269" t="inlineStr">
      <is>
        <t>T2xx</t>
      </is>
    </nc>
  </rcc>
  <rcc rId="10869" sId="2">
    <nc r="R270" t="inlineStr">
      <is>
        <t>T2xx</t>
      </is>
    </nc>
  </rcc>
  <rcc rId="10870" sId="2">
    <nc r="R271" t="inlineStr">
      <is>
        <t>T2xx</t>
      </is>
    </nc>
  </rcc>
  <rcc rId="10871" sId="2">
    <nc r="R272" t="inlineStr">
      <is>
        <t>T2xx</t>
      </is>
    </nc>
  </rcc>
  <rcc rId="10872" sId="2">
    <nc r="R273" t="inlineStr">
      <is>
        <t>T2xx</t>
      </is>
    </nc>
  </rcc>
  <rcc rId="10873" sId="2">
    <nc r="R274" t="inlineStr">
      <is>
        <t>T2xx</t>
      </is>
    </nc>
  </rcc>
  <rcc rId="10874" sId="2">
    <nc r="R275" t="inlineStr">
      <is>
        <t>T2xx</t>
      </is>
    </nc>
  </rcc>
  <rcc rId="10875" sId="2">
    <nc r="R276" t="inlineStr">
      <is>
        <t>T2xx</t>
      </is>
    </nc>
  </rcc>
  <rcc rId="10876" sId="2">
    <nc r="R277" t="inlineStr">
      <is>
        <t>T2xx</t>
      </is>
    </nc>
  </rcc>
  <rcc rId="10877" sId="2">
    <nc r="R278" t="inlineStr">
      <is>
        <t>T2xx</t>
      </is>
    </nc>
  </rcc>
  <rcc rId="10878" sId="2">
    <nc r="R279" t="inlineStr">
      <is>
        <t>T2xx</t>
      </is>
    </nc>
  </rcc>
  <rcc rId="10879" sId="2">
    <nc r="R280" t="inlineStr">
      <is>
        <t>T2xx</t>
      </is>
    </nc>
  </rcc>
  <rcc rId="10880" sId="2">
    <nc r="R281" t="inlineStr">
      <is>
        <t>T2xx</t>
      </is>
    </nc>
  </rcc>
  <rcc rId="10881" sId="2">
    <nc r="R282" t="inlineStr">
      <is>
        <t>T2xx</t>
      </is>
    </nc>
  </rcc>
  <rcc rId="10882" sId="2">
    <nc r="R283" t="inlineStr">
      <is>
        <t>T2xx</t>
      </is>
    </nc>
  </rcc>
  <rcc rId="10883" sId="2">
    <nc r="R284" t="inlineStr">
      <is>
        <t>T2xx</t>
      </is>
    </nc>
  </rcc>
  <rcc rId="10884" sId="2">
    <nc r="R285" t="inlineStr">
      <is>
        <t>T2xx</t>
      </is>
    </nc>
  </rcc>
  <rcc rId="10885" sId="2">
    <nc r="R286" t="inlineStr">
      <is>
        <t>T2xx</t>
      </is>
    </nc>
  </rcc>
  <rcc rId="10886" sId="2">
    <nc r="R287" t="inlineStr">
      <is>
        <t>T2xx</t>
      </is>
    </nc>
  </rcc>
  <rcc rId="10887" sId="2">
    <nc r="R288" t="inlineStr">
      <is>
        <t>T2xx</t>
      </is>
    </nc>
  </rcc>
  <rcc rId="10888" sId="2">
    <nc r="R289" t="inlineStr">
      <is>
        <t>T2xx</t>
      </is>
    </nc>
  </rcc>
  <rcc rId="10889" sId="2">
    <nc r="R290" t="inlineStr">
      <is>
        <t>T2xx</t>
      </is>
    </nc>
  </rcc>
  <rcc rId="10890" sId="2">
    <nc r="R291" t="inlineStr">
      <is>
        <t>T2xx</t>
      </is>
    </nc>
  </rcc>
  <rcc rId="10891" sId="2">
    <nc r="R292" t="inlineStr">
      <is>
        <t>T2xx</t>
      </is>
    </nc>
  </rcc>
  <rcc rId="10892" sId="2">
    <nc r="R293" t="inlineStr">
      <is>
        <t>T2xx</t>
      </is>
    </nc>
  </rcc>
  <rcc rId="10893" sId="2">
    <nc r="R294" t="inlineStr">
      <is>
        <t>T2xx</t>
      </is>
    </nc>
  </rcc>
  <rcc rId="10894" sId="2">
    <nc r="R295" t="inlineStr">
      <is>
        <t>T2xx</t>
      </is>
    </nc>
  </rcc>
  <rcc rId="10895" sId="2">
    <nc r="R296" t="inlineStr">
      <is>
        <t>T2xx</t>
      </is>
    </nc>
  </rcc>
  <rcc rId="10896" sId="2">
    <nc r="R297" t="inlineStr">
      <is>
        <t>T2xx</t>
      </is>
    </nc>
  </rcc>
  <rcc rId="10897" sId="2">
    <nc r="R298" t="inlineStr">
      <is>
        <t>T2xx</t>
      </is>
    </nc>
  </rcc>
  <rcc rId="10898" sId="2">
    <nc r="R299" t="inlineStr">
      <is>
        <t>T2xx</t>
      </is>
    </nc>
  </rcc>
  <rcc rId="10899" sId="2">
    <nc r="R300" t="inlineStr">
      <is>
        <t>T2xx</t>
      </is>
    </nc>
  </rcc>
  <rcc rId="10900" sId="2">
    <nc r="R301" t="inlineStr">
      <is>
        <t>T2xx</t>
      </is>
    </nc>
  </rcc>
  <rcc rId="10901" sId="2">
    <nc r="R302" t="inlineStr">
      <is>
        <t>T2xx</t>
      </is>
    </nc>
  </rcc>
  <rcc rId="10902" sId="2">
    <nc r="R303" t="inlineStr">
      <is>
        <t>T2xx</t>
      </is>
    </nc>
  </rcc>
  <rcc rId="10903" sId="2">
    <nc r="R304" t="inlineStr">
      <is>
        <t>T2xx</t>
      </is>
    </nc>
  </rcc>
  <rcc rId="10904" sId="2">
    <nc r="R305" t="inlineStr">
      <is>
        <t>T2xx</t>
      </is>
    </nc>
  </rcc>
  <rcc rId="10905" sId="2">
    <nc r="R306" t="inlineStr">
      <is>
        <t>T2xx</t>
      </is>
    </nc>
  </rcc>
  <rcc rId="10906" sId="2">
    <nc r="R307" t="inlineStr">
      <is>
        <t>T2xx</t>
      </is>
    </nc>
  </rcc>
  <rcc rId="10907" sId="2">
    <nc r="R308" t="inlineStr">
      <is>
        <t>T2xx</t>
      </is>
    </nc>
  </rcc>
  <rcc rId="10908" sId="2">
    <nc r="R309" t="inlineStr">
      <is>
        <t>T2xx</t>
      </is>
    </nc>
  </rcc>
  <rcc rId="10909" sId="2">
    <nc r="R310" t="inlineStr">
      <is>
        <t>T2xx</t>
      </is>
    </nc>
  </rcc>
  <rcc rId="10910" sId="2">
    <nc r="R311" t="inlineStr">
      <is>
        <t>T2xx</t>
      </is>
    </nc>
  </rcc>
  <rcc rId="10911" sId="2">
    <nc r="R312" t="inlineStr">
      <is>
        <t>T2xx</t>
      </is>
    </nc>
  </rcc>
  <rcc rId="10912" sId="2">
    <nc r="R313" t="inlineStr">
      <is>
        <t>T2xx</t>
      </is>
    </nc>
  </rcc>
  <rcc rId="10913" sId="2">
    <nc r="R314" t="inlineStr">
      <is>
        <t>T2xx</t>
      </is>
    </nc>
  </rcc>
  <rcc rId="10914" sId="2">
    <nc r="R315" t="inlineStr">
      <is>
        <t>T2xx</t>
      </is>
    </nc>
  </rcc>
  <rcc rId="10915" sId="2">
    <nc r="R316" t="inlineStr">
      <is>
        <t>T2xx</t>
      </is>
    </nc>
  </rcc>
  <rcc rId="10916" sId="2">
    <nc r="R317" t="inlineStr">
      <is>
        <t>T2xx</t>
      </is>
    </nc>
  </rcc>
  <rcc rId="10917" sId="2">
    <nc r="R318" t="inlineStr">
      <is>
        <t>T2xx</t>
      </is>
    </nc>
  </rcc>
  <rcc rId="10918" sId="2">
    <nc r="R319" t="inlineStr">
      <is>
        <t>T2xx</t>
      </is>
    </nc>
  </rcc>
  <rcc rId="10919" sId="2">
    <nc r="R320" t="inlineStr">
      <is>
        <t>T2xx</t>
      </is>
    </nc>
  </rcc>
  <rcc rId="10920" sId="2">
    <nc r="R321" t="inlineStr">
      <is>
        <t>T2xx</t>
      </is>
    </nc>
  </rcc>
  <rcc rId="10921" sId="2">
    <nc r="R322" t="inlineStr">
      <is>
        <t>T2xx</t>
      </is>
    </nc>
  </rcc>
  <rcc rId="10922" sId="2">
    <nc r="R323" t="inlineStr">
      <is>
        <t>T2xx</t>
      </is>
    </nc>
  </rcc>
  <rcc rId="10923" sId="2">
    <nc r="R324" t="inlineStr">
      <is>
        <t>T2xx</t>
      </is>
    </nc>
  </rcc>
  <rcc rId="10924" sId="2">
    <nc r="R325" t="inlineStr">
      <is>
        <t>T2xx</t>
      </is>
    </nc>
  </rcc>
  <rcc rId="10925" sId="2">
    <nc r="R326" t="inlineStr">
      <is>
        <t>T2xx</t>
      </is>
    </nc>
  </rcc>
  <rcc rId="10926" sId="2">
    <nc r="R327" t="inlineStr">
      <is>
        <t>T2xx</t>
      </is>
    </nc>
  </rcc>
  <rcc rId="10927" sId="2">
    <nc r="R328" t="inlineStr">
      <is>
        <t>T2xx</t>
      </is>
    </nc>
  </rcc>
  <rcc rId="10928" sId="2">
    <nc r="R329" t="inlineStr">
      <is>
        <t>T2xx</t>
      </is>
    </nc>
  </rcc>
  <rcc rId="10929" sId="2" quotePrefix="1">
    <nc r="P248" t="inlineStr">
      <is>
        <t>EXTERNAL Sravani Poojari (Brigosha, RBEI/PJ-OM-NE2-VS); Priyadarshini Sharma (RBEI/ESE31) Srivenkateswaran Narayanan (RBEI/ESE31)</t>
      </is>
    </nc>
  </rcc>
  <rcc rId="10930" sId="2" quotePrefix="1">
    <nc r="P249" t="inlineStr">
      <is>
        <t>EXTERNAL Sravani Poojari (Brigosha, RBEI/PJ-OM-NE2-VS); Priyadarshini Sharma (RBEI/ESE31) Srivenkateswaran Narayanan (RBEI/ESE31)</t>
      </is>
    </nc>
  </rcc>
  <rcc rId="10931" sId="2" quotePrefix="1">
    <nc r="P250" t="inlineStr">
      <is>
        <t>EXTERNAL Sravani Poojari (Brigosha, RBEI/PJ-OM-NE2-VS); Priyadarshini Sharma (RBEI/ESE31) Srivenkateswaran Narayanan (RBEI/ESE31)</t>
      </is>
    </nc>
  </rcc>
  <rcc rId="10932" sId="2" quotePrefix="1">
    <nc r="P251" t="inlineStr">
      <is>
        <t>EXTERNAL Sravani Poojari (Brigosha, RBEI/PJ-OM-NE2-VS); Priyadarshini Sharma (RBEI/ESE31) Srivenkateswaran Narayanan (RBEI/ESE31)</t>
      </is>
    </nc>
  </rcc>
  <rcc rId="10933" sId="2" quotePrefix="1">
    <nc r="P252" t="inlineStr">
      <is>
        <t>EXTERNAL Sravani Poojari (Brigosha, RBEI/PJ-OM-NE2-VS); Priyadarshini Sharma (RBEI/ESE31) Srivenkateswaran Narayanan (RBEI/ESE31)</t>
      </is>
    </nc>
  </rcc>
  <rcc rId="10934" sId="2" quotePrefix="1">
    <nc r="P253" t="inlineStr">
      <is>
        <t>EXTERNAL Sravani Poojari (Brigosha, RBEI/PJ-OM-NE2-VS); Priyadarshini Sharma (RBEI/ESE31) Srivenkateswaran Narayanan (RBEI/ESE31)</t>
      </is>
    </nc>
  </rcc>
  <rcc rId="10935" sId="2" quotePrefix="1">
    <nc r="P254" t="inlineStr">
      <is>
        <t>EXTERNAL Sravani Poojari (Brigosha, RBEI/PJ-OM-NE2-VS); Priyadarshini Sharma (RBEI/ESE31) Srivenkateswaran Narayanan (RBEI/ESE31)</t>
      </is>
    </nc>
  </rcc>
  <rcc rId="10936" sId="2" quotePrefix="1">
    <nc r="P255" t="inlineStr">
      <is>
        <t>EXTERNAL Sravani Poojari (Brigosha, RBEI/PJ-OM-NE2-VS); Priyadarshini Sharma (RBEI/ESE31) Srivenkateswaran Narayanan (RBEI/ESE31)</t>
      </is>
    </nc>
  </rcc>
  <rcc rId="10937" sId="2" quotePrefix="1">
    <nc r="P256" t="inlineStr">
      <is>
        <t>EXTERNAL Sravani Poojari (Brigosha, RBEI/PJ-OM-NE2-VS); Priyadarshini Sharma (RBEI/ESE31) Srivenkateswaran Narayanan (RBEI/ESE31)</t>
      </is>
    </nc>
  </rcc>
  <rcc rId="10938" sId="2" quotePrefix="1">
    <nc r="P257" t="inlineStr">
      <is>
        <t>EXTERNAL Sravani Poojari (Brigosha, RBEI/PJ-OM-NE2-VS); Priyadarshini Sharma (RBEI/ESE31) Srivenkateswaran Narayanan (RBEI/ESE31)</t>
      </is>
    </nc>
  </rcc>
  <rcc rId="10939" sId="2" quotePrefix="1">
    <nc r="P258" t="inlineStr">
      <is>
        <t>EXTERNAL Sravani Poojari (Brigosha, RBEI/PJ-OM-NE2-VS); Priyadarshini Sharma (RBEI/ESE31) Srivenkateswaran Narayanan (RBEI/ESE31)</t>
      </is>
    </nc>
  </rcc>
  <rcc rId="10940" sId="2" quotePrefix="1">
    <nc r="P259" t="inlineStr">
      <is>
        <t>EXTERNAL Sravani Poojari (Brigosha, RBEI/PJ-OM-NE2-VS); Priyadarshini Sharma (RBEI/ESE31) Srivenkateswaran Narayanan (RBEI/ESE31)</t>
      </is>
    </nc>
  </rcc>
  <rcc rId="10941" sId="2" quotePrefix="1">
    <nc r="P260" t="inlineStr">
      <is>
        <t>EXTERNAL Sravani Poojari (Brigosha, RBEI/PJ-OM-NE2-VS); Priyadarshini Sharma (RBEI/ESE31) Srivenkateswaran Narayanan (RBEI/ESE31)</t>
      </is>
    </nc>
  </rcc>
  <rcc rId="10942" sId="2" quotePrefix="1">
    <nc r="P261" t="inlineStr">
      <is>
        <t>EXTERNAL Sravani Poojari (Brigosha, RBEI/PJ-OM-NE2-VS); Priyadarshini Sharma (RBEI/ESE31) Srivenkateswaran Narayanan (RBEI/ESE31)</t>
      </is>
    </nc>
  </rcc>
  <rcc rId="10943" sId="2" quotePrefix="1">
    <nc r="P262" t="inlineStr">
      <is>
        <t>EXTERNAL Sravani Poojari (Brigosha, RBEI/PJ-OM-NE2-VS); Priyadarshini Sharma (RBEI/ESE31) Srivenkateswaran Narayanan (RBEI/ESE31)</t>
      </is>
    </nc>
  </rcc>
  <rcc rId="10944" sId="2" quotePrefix="1">
    <nc r="P263" t="inlineStr">
      <is>
        <t>EXTERNAL Sravani Poojari (Brigosha, RBEI/PJ-OM-NE2-VS); Priyadarshini Sharma (RBEI/ESE31) Srivenkateswaran Narayanan (RBEI/ESE31)</t>
      </is>
    </nc>
  </rcc>
  <rcc rId="10945" sId="2" quotePrefix="1">
    <nc r="P264" t="inlineStr">
      <is>
        <t>EXTERNAL Sravani Poojari (Brigosha, RBEI/PJ-OM-NE2-VS); Priyadarshini Sharma (RBEI/ESE31) Srivenkateswaran Narayanan (RBEI/ESE31)</t>
      </is>
    </nc>
  </rcc>
  <rcc rId="10946" sId="2" quotePrefix="1">
    <nc r="P265" t="inlineStr">
      <is>
        <t>EXTERNAL Sravani Poojari (Brigosha, RBEI/PJ-OM-NE2-VS); Priyadarshini Sharma (RBEI/ESE31) Srivenkateswaran Narayanan (RBEI/ESE31)</t>
      </is>
    </nc>
  </rcc>
  <rcc rId="10947" sId="2" quotePrefix="1">
    <nc r="P266" t="inlineStr">
      <is>
        <t>EXTERNAL Sravani Poojari (Brigosha, RBEI/PJ-OM-NE2-VS); Priyadarshini Sharma (RBEI/ESE31) Srivenkateswaran Narayanan (RBEI/ESE31)</t>
      </is>
    </nc>
  </rcc>
  <rcc rId="10948" sId="2" quotePrefix="1">
    <nc r="P267" t="inlineStr">
      <is>
        <t>EXTERNAL Sravani Poojari (Brigosha, RBEI/PJ-OM-NE2-VS); Priyadarshini Sharma (RBEI/ESE31) Srivenkateswaran Narayanan (RBEI/ESE31)</t>
      </is>
    </nc>
  </rcc>
  <rcc rId="10949" sId="2" quotePrefix="1">
    <nc r="P268" t="inlineStr">
      <is>
        <t>EXTERNAL Sravani Poojari (Brigosha, RBEI/PJ-OM-NE2-VS); Priyadarshini Sharma (RBEI/ESE31) Srivenkateswaran Narayanan (RBEI/ESE31)</t>
      </is>
    </nc>
  </rcc>
  <rcc rId="10950" sId="2" quotePrefix="1">
    <nc r="P269" t="inlineStr">
      <is>
        <t>EXTERNAL Sravani Poojari (Brigosha, RBEI/PJ-OM-NE2-VS); Priyadarshini Sharma (RBEI/ESE31) Srivenkateswaran Narayanan (RBEI/ESE31)</t>
      </is>
    </nc>
  </rcc>
  <rcc rId="10951" sId="2" quotePrefix="1">
    <nc r="P270" t="inlineStr">
      <is>
        <t>EXTERNAL Sravani Poojari (Brigosha, RBEI/PJ-OM-NE2-VS); Priyadarshini Sharma (RBEI/ESE31) Srivenkateswaran Narayanan (RBEI/ESE31)</t>
      </is>
    </nc>
  </rcc>
  <rcc rId="10952" sId="2" quotePrefix="1">
    <nc r="P271" t="inlineStr">
      <is>
        <t>EXTERNAL Sravani Poojari (Brigosha, RBEI/PJ-OM-NE2-VS); Priyadarshini Sharma (RBEI/ESE31) Srivenkateswaran Narayanan (RBEI/ESE31)</t>
      </is>
    </nc>
  </rcc>
  <rcc rId="10953" sId="2" quotePrefix="1">
    <nc r="P272" t="inlineStr">
      <is>
        <t>EXTERNAL Sravani Poojari (Brigosha, RBEI/PJ-OM-NE2-VS); Priyadarshini Sharma (RBEI/ESE31) Srivenkateswaran Narayanan (RBEI/ESE31)</t>
      </is>
    </nc>
  </rcc>
  <rcc rId="10954" sId="2" quotePrefix="1">
    <nc r="P273" t="inlineStr">
      <is>
        <t>EXTERNAL Sravani Poojari (Brigosha, RBEI/PJ-OM-NE2-VS); Priyadarshini Sharma (RBEI/ESE31) Srivenkateswaran Narayanan (RBEI/ESE31)</t>
      </is>
    </nc>
  </rcc>
  <rcc rId="10955" sId="2" quotePrefix="1">
    <nc r="P274" t="inlineStr">
      <is>
        <t>EXTERNAL Sravani Poojari (Brigosha, RBEI/PJ-OM-NE2-VS); Priyadarshini Sharma (RBEI/ESE31) Srivenkateswaran Narayanan (RBEI/ESE31)</t>
      </is>
    </nc>
  </rcc>
  <rcc rId="10956" sId="2" quotePrefix="1">
    <nc r="P275" t="inlineStr">
      <is>
        <t>EXTERNAL Sravani Poojari (Brigosha, RBEI/PJ-OM-NE2-VS); Priyadarshini Sharma (RBEI/ESE31) Srivenkateswaran Narayanan (RBEI/ESE31)</t>
      </is>
    </nc>
  </rcc>
  <rcc rId="10957" sId="2" quotePrefix="1">
    <nc r="P276" t="inlineStr">
      <is>
        <t>EXTERNAL Sravani Poojari (Brigosha, RBEI/PJ-OM-NE2-VS); Priyadarshini Sharma (RBEI/ESE31) Srivenkateswaran Narayanan (RBEI/ESE31)</t>
      </is>
    </nc>
  </rcc>
  <rcc rId="10958" sId="2" quotePrefix="1">
    <nc r="P277" t="inlineStr">
      <is>
        <t>EXTERNAL Sravani Poojari (Brigosha, RBEI/PJ-OM-NE2-VS); Priyadarshini Sharma (RBEI/ESE31) Srivenkateswaran Narayanan (RBEI/ESE31)</t>
      </is>
    </nc>
  </rcc>
  <rcc rId="10959" sId="2" quotePrefix="1">
    <nc r="P278" t="inlineStr">
      <is>
        <t>EXTERNAL Sravani Poojari (Brigosha, RBEI/PJ-OM-NE2-VS); Priyadarshini Sharma (RBEI/ESE31) Srivenkateswaran Narayanan (RBEI/ESE31)</t>
      </is>
    </nc>
  </rcc>
  <rcc rId="10960" sId="2" quotePrefix="1">
    <nc r="P279" t="inlineStr">
      <is>
        <t>EXTERNAL Sravani Poojari (Brigosha, RBEI/PJ-OM-NE2-VS); Priyadarshini Sharma (RBEI/ESE31) Srivenkateswaran Narayanan (RBEI/ESE31)</t>
      </is>
    </nc>
  </rcc>
  <rcc rId="10961" sId="2" quotePrefix="1">
    <nc r="P280" t="inlineStr">
      <is>
        <t>EXTERNAL Sravani Poojari (Brigosha, RBEI/PJ-OM-NE2-VS); Priyadarshini Sharma (RBEI/ESE31) Srivenkateswaran Narayanan (RBEI/ESE31)</t>
      </is>
    </nc>
  </rcc>
  <rcc rId="10962" sId="2" quotePrefix="1">
    <nc r="P281" t="inlineStr">
      <is>
        <t>EXTERNAL Sravani Poojari (Brigosha, RBEI/PJ-OM-NE2-VS); Priyadarshini Sharma (RBEI/ESE31) Srivenkateswaran Narayanan (RBEI/ESE31)</t>
      </is>
    </nc>
  </rcc>
  <rcc rId="10963" sId="2" quotePrefix="1">
    <nc r="P282" t="inlineStr">
      <is>
        <t>EXTERNAL Sravani Poojari (Brigosha, RBEI/PJ-OM-NE2-VS); Priyadarshini Sharma (RBEI/ESE31) Srivenkateswaran Narayanan (RBEI/ESE31)</t>
      </is>
    </nc>
  </rcc>
  <rcc rId="10964" sId="2" quotePrefix="1">
    <nc r="P283" t="inlineStr">
      <is>
        <t>EXTERNAL Sravani Poojari (Brigosha, RBEI/PJ-OM-NE2-VS); Priyadarshini Sharma (RBEI/ESE31) Srivenkateswaran Narayanan (RBEI/ESE31)</t>
      </is>
    </nc>
  </rcc>
  <rcc rId="10965" sId="2" quotePrefix="1">
    <nc r="P284" t="inlineStr">
      <is>
        <t>EXTERNAL Sravani Poojari (Brigosha, RBEI/PJ-OM-NE2-VS); Priyadarshini Sharma (RBEI/ESE31) Srivenkateswaran Narayanan (RBEI/ESE31)</t>
      </is>
    </nc>
  </rcc>
  <rcc rId="10966" sId="2" quotePrefix="1">
    <nc r="P285" t="inlineStr">
      <is>
        <t>EXTERNAL Sravani Poojari (Brigosha, RBEI/PJ-OM-NE2-VS); Priyadarshini Sharma (RBEI/ESE31) Srivenkateswaran Narayanan (RBEI/ESE31)</t>
      </is>
    </nc>
  </rcc>
  <rcc rId="10967" sId="2" quotePrefix="1">
    <nc r="P286" t="inlineStr">
      <is>
        <t>EXTERNAL Sravani Poojari (Brigosha, RBEI/PJ-OM-NE2-VS); Priyadarshini Sharma (RBEI/ESE31) Srivenkateswaran Narayanan (RBEI/ESE31)</t>
      </is>
    </nc>
  </rcc>
  <rcc rId="10968" sId="2" quotePrefix="1">
    <nc r="P287" t="inlineStr">
      <is>
        <t>EXTERNAL Sravani Poojari (Brigosha, RBEI/PJ-OM-NE2-VS); Priyadarshini Sharma (RBEI/ESE31) Srivenkateswaran Narayanan (RBEI/ESE31)</t>
      </is>
    </nc>
  </rcc>
  <rcc rId="10969" sId="2" quotePrefix="1">
    <nc r="P288" t="inlineStr">
      <is>
        <t>EXTERNAL Sravani Poojari (Brigosha, RBEI/PJ-OM-NE2-VS); Priyadarshini Sharma (RBEI/ESE31) Srivenkateswaran Narayanan (RBEI/ESE31)</t>
      </is>
    </nc>
  </rcc>
  <rcc rId="10970" sId="2" quotePrefix="1">
    <nc r="P289" t="inlineStr">
      <is>
        <t>EXTERNAL Sravani Poojari (Brigosha, RBEI/PJ-OM-NE2-VS); Priyadarshini Sharma (RBEI/ESE31) Srivenkateswaran Narayanan (RBEI/ESE31)</t>
      </is>
    </nc>
  </rcc>
  <rcc rId="10971" sId="2" quotePrefix="1">
    <nc r="P290" t="inlineStr">
      <is>
        <t>EXTERNAL Sravani Poojari (Brigosha, RBEI/PJ-OM-NE2-VS); Priyadarshini Sharma (RBEI/ESE31) Srivenkateswaran Narayanan (RBEI/ESE31)</t>
      </is>
    </nc>
  </rcc>
  <rcc rId="10972" sId="2" quotePrefix="1">
    <nc r="P291" t="inlineStr">
      <is>
        <t>EXTERNAL Sravani Poojari (Brigosha, RBEI/PJ-OM-NE2-VS); Priyadarshini Sharma (RBEI/ESE31) Srivenkateswaran Narayanan (RBEI/ESE31)</t>
      </is>
    </nc>
  </rcc>
  <rcc rId="10973" sId="2" quotePrefix="1">
    <nc r="P292" t="inlineStr">
      <is>
        <t>EXTERNAL Sravani Poojari (Brigosha, RBEI/PJ-OM-NE2-VS); Priyadarshini Sharma (RBEI/ESE31) Srivenkateswaran Narayanan (RBEI/ESE31)</t>
      </is>
    </nc>
  </rcc>
  <rcc rId="10974" sId="2" quotePrefix="1">
    <nc r="P293" t="inlineStr">
      <is>
        <t>EXTERNAL Sravani Poojari (Brigosha, RBEI/PJ-OM-NE2-VS); Priyadarshini Sharma (RBEI/ESE31) Srivenkateswaran Narayanan (RBEI/ESE31)</t>
      </is>
    </nc>
  </rcc>
  <rcc rId="10975" sId="2" quotePrefix="1">
    <nc r="P294" t="inlineStr">
      <is>
        <t>EXTERNAL Sravani Poojari (Brigosha, RBEI/PJ-OM-NE2-VS); Priyadarshini Sharma (RBEI/ESE31) Srivenkateswaran Narayanan (RBEI/ESE31)</t>
      </is>
    </nc>
  </rcc>
  <rcc rId="10976" sId="2" quotePrefix="1">
    <nc r="P295" t="inlineStr">
      <is>
        <t>EXTERNAL Sravani Poojari (Brigosha, RBEI/PJ-OM-NE2-VS); Priyadarshini Sharma (RBEI/ESE31) Srivenkateswaran Narayanan (RBEI/ESE31)</t>
      </is>
    </nc>
  </rcc>
  <rcc rId="10977" sId="2" quotePrefix="1">
    <nc r="P296" t="inlineStr">
      <is>
        <t>EXTERNAL Sravani Poojari (Brigosha, RBEI/PJ-OM-NE2-VS); Priyadarshini Sharma (RBEI/ESE31) Srivenkateswaran Narayanan (RBEI/ESE31)</t>
      </is>
    </nc>
  </rcc>
  <rcc rId="10978" sId="2" quotePrefix="1">
    <nc r="P297" t="inlineStr">
      <is>
        <t>EXTERNAL Sravani Poojari (Brigosha, RBEI/PJ-OM-NE2-VS); Priyadarshini Sharma (RBEI/ESE31) Srivenkateswaran Narayanan (RBEI/ESE31)</t>
      </is>
    </nc>
  </rcc>
  <rcc rId="10979" sId="2" quotePrefix="1">
    <nc r="P298" t="inlineStr">
      <is>
        <t>EXTERNAL Sravani Poojari (Brigosha, RBEI/PJ-OM-NE2-VS); Priyadarshini Sharma (RBEI/ESE31) Srivenkateswaran Narayanan (RBEI/ESE31)</t>
      </is>
    </nc>
  </rcc>
  <rcc rId="10980" sId="2" quotePrefix="1">
    <nc r="P299" t="inlineStr">
      <is>
        <t>EXTERNAL Sravani Poojari (Brigosha, RBEI/PJ-OM-NE2-VS); Priyadarshini Sharma (RBEI/ESE31) Srivenkateswaran Narayanan (RBEI/ESE31)</t>
      </is>
    </nc>
  </rcc>
  <rcc rId="10981" sId="2" quotePrefix="1">
    <nc r="P300" t="inlineStr">
      <is>
        <t>EXTERNAL Sravani Poojari (Brigosha, RBEI/PJ-OM-NE2-VS); Priyadarshini Sharma (RBEI/ESE31) Srivenkateswaran Narayanan (RBEI/ESE31)</t>
      </is>
    </nc>
  </rcc>
  <rcc rId="10982" sId="2" quotePrefix="1">
    <nc r="P301" t="inlineStr">
      <is>
        <t>EXTERNAL Sravani Poojari (Brigosha, RBEI/PJ-OM-NE2-VS); Priyadarshini Sharma (RBEI/ESE31) Srivenkateswaran Narayanan (RBEI/ESE31)</t>
      </is>
    </nc>
  </rcc>
  <rcc rId="10983" sId="2" quotePrefix="1">
    <nc r="P302" t="inlineStr">
      <is>
        <t>EXTERNAL Sravani Poojari (Brigosha, RBEI/PJ-OM-NE2-VS); Priyadarshini Sharma (RBEI/ESE31) Srivenkateswaran Narayanan (RBEI/ESE31)</t>
      </is>
    </nc>
  </rcc>
  <rcc rId="10984" sId="2" quotePrefix="1">
    <nc r="P303" t="inlineStr">
      <is>
        <t>EXTERNAL Sravani Poojari (Brigosha, RBEI/PJ-OM-NE2-VS); Priyadarshini Sharma (RBEI/ESE31) Srivenkateswaran Narayanan (RBEI/ESE31)</t>
      </is>
    </nc>
  </rcc>
  <rcc rId="10985" sId="2" quotePrefix="1">
    <nc r="P304" t="inlineStr">
      <is>
        <t>EXTERNAL Sravani Poojari (Brigosha, RBEI/PJ-OM-NE2-VS); Priyadarshini Sharma (RBEI/ESE31) Srivenkateswaran Narayanan (RBEI/ESE31)</t>
      </is>
    </nc>
  </rcc>
  <rcc rId="10986" sId="2" quotePrefix="1">
    <nc r="P305" t="inlineStr">
      <is>
        <t>EXTERNAL Sravani Poojari (Brigosha, RBEI/PJ-OM-NE2-VS); Priyadarshini Sharma (RBEI/ESE31) Srivenkateswaran Narayanan (RBEI/ESE31)</t>
      </is>
    </nc>
  </rcc>
  <rcc rId="10987" sId="2" quotePrefix="1">
    <nc r="P306" t="inlineStr">
      <is>
        <t>EXTERNAL Sravani Poojari (Brigosha, RBEI/PJ-OM-NE2-VS); Priyadarshini Sharma (RBEI/ESE31) Srivenkateswaran Narayanan (RBEI/ESE31)</t>
      </is>
    </nc>
  </rcc>
  <rcc rId="10988" sId="2" quotePrefix="1">
    <nc r="P307" t="inlineStr">
      <is>
        <t>EXTERNAL Sravani Poojari (Brigosha, RBEI/PJ-OM-NE2-VS); Priyadarshini Sharma (RBEI/ESE31) Srivenkateswaran Narayanan (RBEI/ESE31)</t>
      </is>
    </nc>
  </rcc>
  <rcc rId="10989" sId="2" quotePrefix="1">
    <nc r="P308" t="inlineStr">
      <is>
        <t>EXTERNAL Sravani Poojari (Brigosha, RBEI/PJ-OM-NE2-VS); Priyadarshini Sharma (RBEI/ESE31) Srivenkateswaran Narayanan (RBEI/ESE31)</t>
      </is>
    </nc>
  </rcc>
  <rcc rId="10990" sId="2" quotePrefix="1">
    <nc r="P309" t="inlineStr">
      <is>
        <t>EXTERNAL Sravani Poojari (Brigosha, RBEI/PJ-OM-NE2-VS); Priyadarshini Sharma (RBEI/ESE31) Srivenkateswaran Narayanan (RBEI/ESE31)</t>
      </is>
    </nc>
  </rcc>
  <rcc rId="10991" sId="2" quotePrefix="1">
    <nc r="P310" t="inlineStr">
      <is>
        <t>EXTERNAL Sravani Poojari (Brigosha, RBEI/PJ-OM-NE2-VS); Priyadarshini Sharma (RBEI/ESE31) Srivenkateswaran Narayanan (RBEI/ESE31)</t>
      </is>
    </nc>
  </rcc>
  <rcc rId="10992" sId="2" quotePrefix="1">
    <nc r="P311" t="inlineStr">
      <is>
        <t>EXTERNAL Sravani Poojari (Brigosha, RBEI/PJ-OM-NE2-VS); Priyadarshini Sharma (RBEI/ESE31) Srivenkateswaran Narayanan (RBEI/ESE31)</t>
      </is>
    </nc>
  </rcc>
  <rcc rId="10993" sId="2" quotePrefix="1">
    <nc r="P312" t="inlineStr">
      <is>
        <t>EXTERNAL Sravani Poojari (Brigosha, RBEI/PJ-OM-NE2-VS); Priyadarshini Sharma (RBEI/ESE31) Srivenkateswaran Narayanan (RBEI/ESE31)</t>
      </is>
    </nc>
  </rcc>
  <rcc rId="10994" sId="2" quotePrefix="1">
    <nc r="P313" t="inlineStr">
      <is>
        <t>EXTERNAL Sravani Poojari (Brigosha, RBEI/PJ-OM-NE2-VS); Priyadarshini Sharma (RBEI/ESE31) Srivenkateswaran Narayanan (RBEI/ESE31)</t>
      </is>
    </nc>
  </rcc>
  <rcc rId="10995" sId="2" quotePrefix="1">
    <nc r="P314" t="inlineStr">
      <is>
        <t>EXTERNAL Sravani Poojari (Brigosha, RBEI/PJ-OM-NE2-VS); Priyadarshini Sharma (RBEI/ESE31) Srivenkateswaran Narayanan (RBEI/ESE31)</t>
      </is>
    </nc>
  </rcc>
  <rcc rId="10996" sId="2" quotePrefix="1">
    <nc r="P315" t="inlineStr">
      <is>
        <t>EXTERNAL Sravani Poojari (Brigosha, RBEI/PJ-OM-NE2-VS); Priyadarshini Sharma (RBEI/ESE31) Srivenkateswaran Narayanan (RBEI/ESE31)</t>
      </is>
    </nc>
  </rcc>
  <rcc rId="10997" sId="2" quotePrefix="1">
    <nc r="P316" t="inlineStr">
      <is>
        <t>EXTERNAL Sravani Poojari (Brigosha, RBEI/PJ-OM-NE2-VS); Priyadarshini Sharma (RBEI/ESE31) Srivenkateswaran Narayanan (RBEI/ESE31)</t>
      </is>
    </nc>
  </rcc>
  <rcc rId="10998" sId="2" quotePrefix="1">
    <nc r="P317" t="inlineStr">
      <is>
        <t>EXTERNAL Sravani Poojari (Brigosha, RBEI/PJ-OM-NE2-VS); Priyadarshini Sharma (RBEI/ESE31) Srivenkateswaran Narayanan (RBEI/ESE31)</t>
      </is>
    </nc>
  </rcc>
  <rcc rId="10999" sId="2" quotePrefix="1">
    <nc r="P318" t="inlineStr">
      <is>
        <t>EXTERNAL Sravani Poojari (Brigosha, RBEI/PJ-OM-NE2-VS); Priyadarshini Sharma (RBEI/ESE31) Srivenkateswaran Narayanan (RBEI/ESE31)</t>
      </is>
    </nc>
  </rcc>
  <rcc rId="11000" sId="2" quotePrefix="1">
    <nc r="P319" t="inlineStr">
      <is>
        <t>EXTERNAL Sravani Poojari (Brigosha, RBEI/PJ-OM-NE2-VS); Priyadarshini Sharma (RBEI/ESE31) Srivenkateswaran Narayanan (RBEI/ESE31)</t>
      </is>
    </nc>
  </rcc>
  <rcc rId="11001" sId="2" quotePrefix="1">
    <nc r="P320" t="inlineStr">
      <is>
        <t>EXTERNAL Sravani Poojari (Brigosha, RBEI/PJ-OM-NE2-VS); Priyadarshini Sharma (RBEI/ESE31) Srivenkateswaran Narayanan (RBEI/ESE31)</t>
      </is>
    </nc>
  </rcc>
  <rcc rId="11002" sId="2" quotePrefix="1">
    <nc r="P321" t="inlineStr">
      <is>
        <t>EXTERNAL Sravani Poojari (Brigosha, RBEI/PJ-OM-NE2-VS); Priyadarshini Sharma (RBEI/ESE31) Srivenkateswaran Narayanan (RBEI/ESE31)</t>
      </is>
    </nc>
  </rcc>
  <rcc rId="11003" sId="2" quotePrefix="1">
    <nc r="P322" t="inlineStr">
      <is>
        <t>EXTERNAL Sravani Poojari (Brigosha, RBEI/PJ-OM-NE2-VS); Priyadarshini Sharma (RBEI/ESE31) Srivenkateswaran Narayanan (RBEI/ESE31)</t>
      </is>
    </nc>
  </rcc>
  <rcc rId="11004" sId="2" quotePrefix="1">
    <nc r="P323" t="inlineStr">
      <is>
        <t>EXTERNAL Sravani Poojari (Brigosha, RBEI/PJ-OM-NE2-VS); Priyadarshini Sharma (RBEI/ESE31) Srivenkateswaran Narayanan (RBEI/ESE31)</t>
      </is>
    </nc>
  </rcc>
  <rcc rId="11005" sId="2" quotePrefix="1">
    <nc r="P324" t="inlineStr">
      <is>
        <t>EXTERNAL Sravani Poojari (Brigosha, RBEI/PJ-OM-NE2-VS); Priyadarshini Sharma (RBEI/ESE31) Srivenkateswaran Narayanan (RBEI/ESE31)</t>
      </is>
    </nc>
  </rcc>
  <rcc rId="11006" sId="2" quotePrefix="1">
    <nc r="P325" t="inlineStr">
      <is>
        <t>EXTERNAL Sravani Poojari (Brigosha, RBEI/PJ-OM-NE2-VS); Priyadarshini Sharma (RBEI/ESE31) Srivenkateswaran Narayanan (RBEI/ESE31)</t>
      </is>
    </nc>
  </rcc>
  <rcc rId="11007" sId="2" quotePrefix="1">
    <nc r="P326" t="inlineStr">
      <is>
        <t>EXTERNAL Sravani Poojari (Brigosha, RBEI/PJ-OM-NE2-VS); Priyadarshini Sharma (RBEI/ESE31) Srivenkateswaran Narayanan (RBEI/ESE31)</t>
      </is>
    </nc>
  </rcc>
  <rcc rId="11008" sId="2" quotePrefix="1">
    <nc r="P327" t="inlineStr">
      <is>
        <t>EXTERNAL Sravani Poojari (Brigosha, RBEI/PJ-OM-NE2-VS); Priyadarshini Sharma (RBEI/ESE31) Srivenkateswaran Narayanan (RBEI/ESE31)</t>
      </is>
    </nc>
  </rcc>
  <rcc rId="11009" sId="2" quotePrefix="1">
    <nc r="P328" t="inlineStr">
      <is>
        <t>EXTERNAL Sravani Poojari (Brigosha, RBEI/PJ-OM-NE2-VS); Priyadarshini Sharma (RBEI/ESE31) Srivenkateswaran Narayanan (RBEI/ESE31)</t>
      </is>
    </nc>
  </rcc>
  <rcc rId="11010" sId="2" quotePrefix="1">
    <nc r="P329" t="inlineStr">
      <is>
        <t>EXTERNAL Sravani Poojari (Brigosha, RBEI/PJ-OM-NE2-VS); Priyadarshini Sharma (RBEI/ESE31) Srivenkateswaran Narayanan (RBEI/ESE31)</t>
      </is>
    </nc>
  </rcc>
  <rcc rId="11011" sId="2">
    <nc r="C248">
      <v>20200706</v>
    </nc>
  </rcc>
  <rcc rId="11012" sId="2">
    <nc r="C249">
      <v>20200706</v>
    </nc>
  </rcc>
  <rcc rId="11013" sId="2">
    <nc r="C250">
      <v>20200706</v>
    </nc>
  </rcc>
  <rcc rId="11014" sId="2">
    <nc r="C251">
      <v>20200706</v>
    </nc>
  </rcc>
  <rcc rId="11015" sId="2">
    <nc r="C252">
      <v>20200706</v>
    </nc>
  </rcc>
  <rcc rId="11016" sId="2">
    <nc r="C253">
      <v>20200706</v>
    </nc>
  </rcc>
  <rcc rId="11017" sId="2">
    <nc r="C254">
      <v>20200706</v>
    </nc>
  </rcc>
  <rcc rId="11018" sId="2">
    <nc r="C255">
      <v>20200706</v>
    </nc>
  </rcc>
  <rcc rId="11019" sId="2">
    <nc r="C256">
      <v>20200706</v>
    </nc>
  </rcc>
  <rcc rId="11020" sId="2">
    <nc r="C257">
      <v>20200706</v>
    </nc>
  </rcc>
  <rcc rId="11021" sId="2">
    <nc r="C258">
      <v>20200706</v>
    </nc>
  </rcc>
  <rcc rId="11022" sId="2">
    <nc r="C259">
      <v>20200706</v>
    </nc>
  </rcc>
  <rcc rId="11023" sId="2">
    <nc r="C260">
      <v>20200706</v>
    </nc>
  </rcc>
  <rcc rId="11024" sId="2">
    <nc r="C261">
      <v>20200706</v>
    </nc>
  </rcc>
  <rcc rId="11025" sId="2">
    <nc r="C262">
      <v>20200706</v>
    </nc>
  </rcc>
  <rcc rId="11026" sId="2">
    <nc r="C263">
      <v>20200706</v>
    </nc>
  </rcc>
  <rcc rId="11027" sId="2">
    <nc r="C264">
      <v>20200706</v>
    </nc>
  </rcc>
  <rcc rId="11028" sId="2">
    <nc r="C265">
      <v>20200706</v>
    </nc>
  </rcc>
  <rcc rId="11029" sId="2">
    <nc r="C266">
      <v>20200706</v>
    </nc>
  </rcc>
  <rcc rId="11030" sId="2">
    <nc r="C267">
      <v>20200706</v>
    </nc>
  </rcc>
  <rcc rId="11031" sId="2">
    <nc r="C268">
      <v>20200706</v>
    </nc>
  </rcc>
  <rcc rId="11032" sId="2">
    <nc r="C269">
      <v>20200706</v>
    </nc>
  </rcc>
  <rcc rId="11033" sId="2">
    <nc r="C270">
      <v>20200706</v>
    </nc>
  </rcc>
  <rcc rId="11034" sId="2">
    <nc r="C271">
      <v>20200706</v>
    </nc>
  </rcc>
  <rcc rId="11035" sId="2">
    <nc r="C272">
      <v>20200706</v>
    </nc>
  </rcc>
  <rcc rId="11036" sId="2">
    <nc r="C273">
      <v>20200706</v>
    </nc>
  </rcc>
  <rcc rId="11037" sId="2">
    <nc r="C274">
      <v>20200706</v>
    </nc>
  </rcc>
  <rcc rId="11038" sId="2">
    <nc r="C275">
      <v>20200706</v>
    </nc>
  </rcc>
  <rcc rId="11039" sId="2">
    <nc r="C276">
      <v>20200706</v>
    </nc>
  </rcc>
  <rcc rId="11040" sId="2">
    <nc r="C277">
      <v>20200706</v>
    </nc>
  </rcc>
  <rcc rId="11041" sId="2">
    <nc r="C278">
      <v>20200706</v>
    </nc>
  </rcc>
  <rcc rId="11042" sId="2">
    <nc r="C279">
      <v>20200706</v>
    </nc>
  </rcc>
  <rcc rId="11043" sId="2">
    <nc r="C280">
      <v>20200706</v>
    </nc>
  </rcc>
  <rcc rId="11044" sId="2">
    <nc r="C281">
      <v>20200706</v>
    </nc>
  </rcc>
  <rcc rId="11045" sId="2">
    <nc r="C282">
      <v>20200706</v>
    </nc>
  </rcc>
  <rcc rId="11046" sId="2">
    <nc r="C283">
      <v>20200706</v>
    </nc>
  </rcc>
  <rcc rId="11047" sId="2">
    <nc r="C284">
      <v>20200706</v>
    </nc>
  </rcc>
  <rcc rId="11048" sId="2">
    <nc r="C285">
      <v>20200706</v>
    </nc>
  </rcc>
  <rcc rId="11049" sId="2">
    <nc r="C286">
      <v>20200706</v>
    </nc>
  </rcc>
  <rcc rId="11050" sId="2">
    <nc r="C287">
      <v>20200706</v>
    </nc>
  </rcc>
  <rcc rId="11051" sId="2">
    <nc r="C288">
      <v>20200706</v>
    </nc>
  </rcc>
  <rcc rId="11052" sId="2">
    <nc r="C289">
      <v>20200706</v>
    </nc>
  </rcc>
  <rcc rId="11053" sId="2">
    <nc r="C290">
      <v>20200706</v>
    </nc>
  </rcc>
  <rcc rId="11054" sId="2">
    <nc r="C291">
      <v>20200706</v>
    </nc>
  </rcc>
  <rcc rId="11055" sId="2">
    <nc r="C292">
      <v>20200706</v>
    </nc>
  </rcc>
  <rcc rId="11056" sId="2">
    <nc r="C293">
      <v>20200706</v>
    </nc>
  </rcc>
  <rcc rId="11057" sId="2">
    <nc r="C294">
      <v>20200706</v>
    </nc>
  </rcc>
  <rcc rId="11058" sId="2">
    <nc r="C295">
      <v>20200706</v>
    </nc>
  </rcc>
  <rcc rId="11059" sId="2">
    <nc r="C296">
      <v>20200706</v>
    </nc>
  </rcc>
  <rcc rId="11060" sId="2">
    <nc r="C297">
      <v>20200706</v>
    </nc>
  </rcc>
  <rcc rId="11061" sId="2">
    <nc r="C298">
      <v>20200706</v>
    </nc>
  </rcc>
  <rcc rId="11062" sId="2">
    <nc r="C299">
      <v>20200706</v>
    </nc>
  </rcc>
  <rcc rId="11063" sId="2">
    <nc r="C300">
      <v>20200706</v>
    </nc>
  </rcc>
  <rcc rId="11064" sId="2">
    <nc r="C301">
      <v>20200706</v>
    </nc>
  </rcc>
  <rcc rId="11065" sId="2">
    <nc r="C302">
      <v>20200706</v>
    </nc>
  </rcc>
  <rcc rId="11066" sId="2">
    <nc r="C303">
      <v>20200706</v>
    </nc>
  </rcc>
  <rcc rId="11067" sId="2">
    <nc r="C304">
      <v>20200706</v>
    </nc>
  </rcc>
  <rcc rId="11068" sId="2">
    <nc r="C305">
      <v>20200706</v>
    </nc>
  </rcc>
  <rcc rId="11069" sId="2">
    <nc r="C306">
      <v>20200706</v>
    </nc>
  </rcc>
  <rcc rId="11070" sId="2">
    <nc r="C307">
      <v>20200706</v>
    </nc>
  </rcc>
  <rcc rId="11071" sId="2">
    <nc r="C308">
      <v>20200706</v>
    </nc>
  </rcc>
  <rcc rId="11072" sId="2">
    <nc r="C309">
      <v>20200706</v>
    </nc>
  </rcc>
  <rcc rId="11073" sId="2">
    <nc r="C310">
      <v>20200706</v>
    </nc>
  </rcc>
  <rcc rId="11074" sId="2">
    <nc r="C311">
      <v>20200706</v>
    </nc>
  </rcc>
  <rcc rId="11075" sId="2">
    <nc r="C312">
      <v>20200706</v>
    </nc>
  </rcc>
  <rcc rId="11076" sId="2">
    <nc r="C313">
      <v>20200706</v>
    </nc>
  </rcc>
  <rcc rId="11077" sId="2">
    <nc r="C314">
      <v>20200706</v>
    </nc>
  </rcc>
  <rcc rId="11078" sId="2">
    <nc r="C315">
      <v>20200706</v>
    </nc>
  </rcc>
  <rcc rId="11079" sId="2">
    <nc r="C316">
      <v>20200706</v>
    </nc>
  </rcc>
  <rcc rId="11080" sId="2">
    <nc r="C317">
      <v>20200706</v>
    </nc>
  </rcc>
  <rcc rId="11081" sId="2">
    <nc r="C318">
      <v>20200706</v>
    </nc>
  </rcc>
  <rcc rId="11082" sId="2">
    <nc r="C319">
      <v>20200706</v>
    </nc>
  </rcc>
  <rcc rId="11083" sId="2">
    <nc r="C320">
      <v>20200706</v>
    </nc>
  </rcc>
  <rcc rId="11084" sId="2">
    <nc r="C321">
      <v>20200706</v>
    </nc>
  </rcc>
  <rcc rId="11085" sId="2">
    <nc r="C322">
      <v>20200706</v>
    </nc>
  </rcc>
  <rcc rId="11086" sId="2">
    <nc r="C323">
      <v>20200706</v>
    </nc>
  </rcc>
  <rcc rId="11087" sId="2">
    <nc r="C324">
      <v>20200706</v>
    </nc>
  </rcc>
  <rcc rId="11088" sId="2">
    <nc r="C325">
      <v>20200706</v>
    </nc>
  </rcc>
  <rcc rId="11089" sId="2">
    <nc r="C326">
      <v>20200706</v>
    </nc>
  </rcc>
  <rcc rId="11090" sId="2">
    <nc r="C327">
      <v>20200706</v>
    </nc>
  </rcc>
  <rcc rId="11091" sId="2">
    <nc r="C328">
      <v>20200706</v>
    </nc>
  </rcc>
  <rcc rId="11092" sId="2">
    <nc r="C329">
      <v>20200706</v>
    </nc>
  </rcc>
  <rcc rId="11093" sId="2">
    <oc r="B61">
      <v>2</v>
    </oc>
    <nc r="B61">
      <f>B60+1</f>
    </nc>
  </rcc>
  <rcc rId="11094" sId="2">
    <oc r="B62">
      <v>3</v>
    </oc>
    <nc r="B62">
      <f>B61+1</f>
    </nc>
  </rcc>
  <rcc rId="11095" sId="2">
    <oc r="B63">
      <v>4</v>
    </oc>
    <nc r="B63">
      <f>B62+1</f>
    </nc>
  </rcc>
  <rcc rId="11096" sId="2">
    <oc r="B64">
      <v>5</v>
    </oc>
    <nc r="B64">
      <f>B63+1</f>
    </nc>
  </rcc>
  <rcc rId="11097" sId="2">
    <oc r="B65">
      <v>6</v>
    </oc>
    <nc r="B65">
      <f>B64+1</f>
    </nc>
  </rcc>
  <rcc rId="11098" sId="2">
    <oc r="B66">
      <v>7</v>
    </oc>
    <nc r="B66">
      <f>B65+1</f>
    </nc>
  </rcc>
  <rcc rId="11099" sId="2">
    <oc r="B67">
      <v>8</v>
    </oc>
    <nc r="B67">
      <f>B66+1</f>
    </nc>
  </rcc>
  <rcc rId="11100" sId="2">
    <oc r="B68">
      <v>9</v>
    </oc>
    <nc r="B68">
      <f>B67+1</f>
    </nc>
  </rcc>
  <rcc rId="11101" sId="2">
    <oc r="B69">
      <v>10</v>
    </oc>
    <nc r="B69">
      <f>B68+1</f>
    </nc>
  </rcc>
  <rcc rId="11102" sId="2">
    <oc r="B70">
      <v>11</v>
    </oc>
    <nc r="B70">
      <f>B69+1</f>
    </nc>
  </rcc>
  <rcc rId="11103" sId="2">
    <oc r="B71">
      <v>12</v>
    </oc>
    <nc r="B71">
      <f>B70+1</f>
    </nc>
  </rcc>
  <rcc rId="11104" sId="2">
    <oc r="B72">
      <v>13</v>
    </oc>
    <nc r="B72">
      <f>B71+1</f>
    </nc>
  </rcc>
  <rcc rId="11105" sId="2">
    <oc r="B73">
      <v>14</v>
    </oc>
    <nc r="B73">
      <f>B72+1</f>
    </nc>
  </rcc>
  <rcc rId="11106" sId="2">
    <oc r="B74">
      <v>15</v>
    </oc>
    <nc r="B74">
      <f>B73+1</f>
    </nc>
  </rcc>
  <rcc rId="11107" sId="2">
    <oc r="B75">
      <v>16</v>
    </oc>
    <nc r="B75">
      <f>B74+1</f>
    </nc>
  </rcc>
  <rcc rId="11108" sId="2">
    <oc r="B76">
      <v>17</v>
    </oc>
    <nc r="B76">
      <f>B75+1</f>
    </nc>
  </rcc>
  <rcc rId="11109" sId="2">
    <oc r="B77">
      <v>18</v>
    </oc>
    <nc r="B77">
      <f>B76+1</f>
    </nc>
  </rcc>
  <rcc rId="11110" sId="2">
    <oc r="B78">
      <v>19</v>
    </oc>
    <nc r="B78">
      <f>B77+1</f>
    </nc>
  </rcc>
  <rcc rId="11111" sId="2">
    <oc r="B79">
      <v>20</v>
    </oc>
    <nc r="B79">
      <f>B78+1</f>
    </nc>
  </rcc>
  <rcc rId="11112" sId="2">
    <oc r="B80">
      <v>21</v>
    </oc>
    <nc r="B80">
      <f>B79+1</f>
    </nc>
  </rcc>
  <rcc rId="11113" sId="2">
    <oc r="B81">
      <v>22</v>
    </oc>
    <nc r="B81">
      <f>B80+1</f>
    </nc>
  </rcc>
  <rcc rId="11114" sId="2">
    <oc r="B82">
      <v>23</v>
    </oc>
    <nc r="B82">
      <f>B81+1</f>
    </nc>
  </rcc>
  <rcc rId="11115" sId="2">
    <oc r="B83">
      <v>24</v>
    </oc>
    <nc r="B83">
      <f>B82+1</f>
    </nc>
  </rcc>
  <rcc rId="11116" sId="2">
    <oc r="B84">
      <v>25</v>
    </oc>
    <nc r="B84">
      <f>B83+1</f>
    </nc>
  </rcc>
  <rcc rId="11117" sId="2">
    <oc r="B85">
      <v>26</v>
    </oc>
    <nc r="B85">
      <f>B84+1</f>
    </nc>
  </rcc>
  <rcc rId="11118" sId="2">
    <oc r="B86">
      <v>27</v>
    </oc>
    <nc r="B86">
      <f>B85+1</f>
    </nc>
  </rcc>
  <rcc rId="11119" sId="2">
    <oc r="B87">
      <v>28</v>
    </oc>
    <nc r="B87">
      <f>B86+1</f>
    </nc>
  </rcc>
  <rcc rId="11120" sId="2">
    <oc r="B88">
      <v>29</v>
    </oc>
    <nc r="B88">
      <f>B87+1</f>
    </nc>
  </rcc>
  <rcc rId="11121" sId="2">
    <oc r="B89">
      <v>30</v>
    </oc>
    <nc r="B89">
      <f>B88+1</f>
    </nc>
  </rcc>
  <rcc rId="11122" sId="2">
    <oc r="B90">
      <v>31</v>
    </oc>
    <nc r="B90">
      <f>B89+1</f>
    </nc>
  </rcc>
  <rcc rId="11123" sId="2">
    <oc r="B91">
      <v>32</v>
    </oc>
    <nc r="B91">
      <f>B90+1</f>
    </nc>
  </rcc>
  <rcc rId="11124" sId="2">
    <oc r="B92">
      <v>33</v>
    </oc>
    <nc r="B92">
      <f>B91+1</f>
    </nc>
  </rcc>
  <rcc rId="11125" sId="2">
    <oc r="B93">
      <v>34</v>
    </oc>
    <nc r="B93">
      <f>B92+1</f>
    </nc>
  </rcc>
  <rcc rId="11126" sId="2">
    <oc r="B94">
      <v>35</v>
    </oc>
    <nc r="B94">
      <f>B93+1</f>
    </nc>
  </rcc>
  <rcc rId="11127" sId="2">
    <oc r="B95">
      <v>36</v>
    </oc>
    <nc r="B95">
      <f>B94+1</f>
    </nc>
  </rcc>
  <rcc rId="11128" sId="2">
    <oc r="B96">
      <v>37</v>
    </oc>
    <nc r="B96">
      <f>B95+1</f>
    </nc>
  </rcc>
  <rcc rId="11129" sId="2">
    <oc r="B97">
      <v>38</v>
    </oc>
    <nc r="B97">
      <f>B96+1</f>
    </nc>
  </rcc>
  <rcc rId="11130" sId="2">
    <oc r="B98">
      <v>39</v>
    </oc>
    <nc r="B98">
      <f>B97+1</f>
    </nc>
  </rcc>
  <rcc rId="11131" sId="2">
    <oc r="B99">
      <v>40</v>
    </oc>
    <nc r="B99">
      <f>B98+1</f>
    </nc>
  </rcc>
  <rcc rId="11132" sId="2">
    <oc r="B100">
      <v>41</v>
    </oc>
    <nc r="B100">
      <f>B99+1</f>
    </nc>
  </rcc>
  <rcc rId="11133" sId="2">
    <oc r="B101">
      <v>42</v>
    </oc>
    <nc r="B101">
      <f>B100+1</f>
    </nc>
  </rcc>
  <rcc rId="11134" sId="2">
    <oc r="B102">
      <v>43</v>
    </oc>
    <nc r="B102">
      <f>B101+1</f>
    </nc>
  </rcc>
  <rcc rId="11135" sId="2">
    <oc r="B103">
      <v>44</v>
    </oc>
    <nc r="B103">
      <f>B102+1</f>
    </nc>
  </rcc>
  <rcc rId="11136" sId="2">
    <oc r="B104">
      <v>45</v>
    </oc>
    <nc r="B104">
      <f>B103+1</f>
    </nc>
  </rcc>
  <rcc rId="11137" sId="2">
    <oc r="B105">
      <v>46</v>
    </oc>
    <nc r="B105">
      <f>B104+1</f>
    </nc>
  </rcc>
  <rcc rId="11138" sId="2">
    <oc r="B106">
      <v>47</v>
    </oc>
    <nc r="B106">
      <f>B105+1</f>
    </nc>
  </rcc>
  <rcc rId="11139" sId="2">
    <oc r="B107">
      <v>48</v>
    </oc>
    <nc r="B107">
      <f>B106+1</f>
    </nc>
  </rcc>
  <rcc rId="11140" sId="2">
    <oc r="B108">
      <v>49</v>
    </oc>
    <nc r="B108">
      <f>B107+1</f>
    </nc>
  </rcc>
  <rcc rId="11141" sId="2">
    <oc r="B109">
      <v>50</v>
    </oc>
    <nc r="B109">
      <f>B108+1</f>
    </nc>
  </rcc>
  <rcc rId="11142" sId="2">
    <oc r="B110">
      <v>51</v>
    </oc>
    <nc r="B110">
      <f>B109+1</f>
    </nc>
  </rcc>
  <rcc rId="11143" sId="2">
    <oc r="B111">
      <v>52</v>
    </oc>
    <nc r="B111">
      <f>B110+1</f>
    </nc>
  </rcc>
  <rcc rId="11144" sId="2">
    <oc r="B112">
      <v>53</v>
    </oc>
    <nc r="B112">
      <f>B111+1</f>
    </nc>
  </rcc>
  <rcc rId="11145" sId="2">
    <oc r="B113">
      <v>54</v>
    </oc>
    <nc r="B113">
      <f>B112+1</f>
    </nc>
  </rcc>
  <rcc rId="11146" sId="2">
    <oc r="B114">
      <v>55</v>
    </oc>
    <nc r="B114">
      <f>B113+1</f>
    </nc>
  </rcc>
  <rcc rId="11147" sId="2">
    <oc r="B115">
      <v>56</v>
    </oc>
    <nc r="B115">
      <f>B114+1</f>
    </nc>
  </rcc>
  <rcc rId="11148" sId="2">
    <oc r="B116">
      <v>57</v>
    </oc>
    <nc r="B116">
      <f>B115+1</f>
    </nc>
  </rcc>
  <rcc rId="11149" sId="2">
    <oc r="B117">
      <v>58</v>
    </oc>
    <nc r="B117">
      <f>B116+1</f>
    </nc>
  </rcc>
  <rcc rId="11150" sId="2">
    <oc r="B118">
      <v>59</v>
    </oc>
    <nc r="B118">
      <f>B117+1</f>
    </nc>
  </rcc>
  <rcc rId="11151" sId="2">
    <oc r="B119">
      <v>60</v>
    </oc>
    <nc r="B119">
      <f>B118+1</f>
    </nc>
  </rcc>
  <rcc rId="11152" sId="2">
    <oc r="B120">
      <v>61</v>
    </oc>
    <nc r="B120">
      <f>B119+1</f>
    </nc>
  </rcc>
  <rcc rId="11153" sId="2">
    <oc r="B121">
      <v>62</v>
    </oc>
    <nc r="B121">
      <f>B120+1</f>
    </nc>
  </rcc>
  <rcc rId="11154" sId="2">
    <oc r="B122">
      <v>63</v>
    </oc>
    <nc r="B122">
      <f>B121+1</f>
    </nc>
  </rcc>
  <rcc rId="11155" sId="2">
    <oc r="B123">
      <v>64</v>
    </oc>
    <nc r="B123">
      <f>B122+1</f>
    </nc>
  </rcc>
  <rcc rId="11156" sId="2">
    <oc r="B124">
      <v>65</v>
    </oc>
    <nc r="B124">
      <f>B123+1</f>
    </nc>
  </rcc>
  <rcc rId="11157" sId="2">
    <oc r="B125">
      <v>66</v>
    </oc>
    <nc r="B125">
      <f>B124+1</f>
    </nc>
  </rcc>
  <rcc rId="11158" sId="2">
    <oc r="B126">
      <v>67</v>
    </oc>
    <nc r="B126">
      <f>B125+1</f>
    </nc>
  </rcc>
  <rcc rId="11159" sId="2">
    <oc r="B127">
      <v>68</v>
    </oc>
    <nc r="B127">
      <f>B126+1</f>
    </nc>
  </rcc>
  <rcc rId="11160" sId="2">
    <oc r="B128">
      <v>69</v>
    </oc>
    <nc r="B128">
      <f>B127+1</f>
    </nc>
  </rcc>
  <rcc rId="11161" sId="2">
    <oc r="B129">
      <v>70</v>
    </oc>
    <nc r="B129">
      <f>B128+1</f>
    </nc>
  </rcc>
  <rcc rId="11162" sId="2">
    <oc r="B130">
      <v>71</v>
    </oc>
    <nc r="B130">
      <f>B129+1</f>
    </nc>
  </rcc>
  <rcc rId="11163" sId="2">
    <oc r="B131">
      <v>72</v>
    </oc>
    <nc r="B131">
      <f>B130+1</f>
    </nc>
  </rcc>
  <rcc rId="11164" sId="2">
    <oc r="B132">
      <v>73</v>
    </oc>
    <nc r="B132">
      <f>B131+1</f>
    </nc>
  </rcc>
  <rcc rId="11165" sId="2">
    <oc r="B133">
      <v>74</v>
    </oc>
    <nc r="B133">
      <f>B132+1</f>
    </nc>
  </rcc>
  <rcc rId="11166" sId="2">
    <oc r="B134">
      <v>75</v>
    </oc>
    <nc r="B134">
      <f>B133+1</f>
    </nc>
  </rcc>
  <rcc rId="11167" sId="2">
    <oc r="B135">
      <v>76</v>
    </oc>
    <nc r="B135">
      <f>B134+1</f>
    </nc>
  </rcc>
  <rcc rId="11168" sId="2">
    <oc r="B136">
      <v>77</v>
    </oc>
    <nc r="B136">
      <f>B135+1</f>
    </nc>
  </rcc>
  <rcc rId="11169" sId="2">
    <oc r="B137">
      <v>78</v>
    </oc>
    <nc r="B137">
      <f>B136+1</f>
    </nc>
  </rcc>
  <rcc rId="11170" sId="2">
    <oc r="B138">
      <v>79</v>
    </oc>
    <nc r="B138">
      <f>B137+1</f>
    </nc>
  </rcc>
  <rcc rId="11171" sId="2">
    <oc r="B139">
      <v>80</v>
    </oc>
    <nc r="B139">
      <f>B138+1</f>
    </nc>
  </rcc>
  <rcc rId="11172" sId="2">
    <oc r="B140">
      <v>81</v>
    </oc>
    <nc r="B140">
      <f>B139+1</f>
    </nc>
  </rcc>
  <rcc rId="11173" sId="2">
    <oc r="B141">
      <v>82</v>
    </oc>
    <nc r="B141">
      <f>B140+1</f>
    </nc>
  </rcc>
  <rcc rId="11174" sId="2">
    <oc r="B142">
      <v>83</v>
    </oc>
    <nc r="B142">
      <f>B141+1</f>
    </nc>
  </rcc>
  <rcc rId="11175" sId="2">
    <oc r="B143">
      <v>84</v>
    </oc>
    <nc r="B143">
      <f>B142+1</f>
    </nc>
  </rcc>
  <rcc rId="11176" sId="2">
    <oc r="B144">
      <v>85</v>
    </oc>
    <nc r="B144">
      <f>B143+1</f>
    </nc>
  </rcc>
  <rcc rId="11177" sId="2">
    <oc r="B145">
      <v>86</v>
    </oc>
    <nc r="B145">
      <f>B144+1</f>
    </nc>
  </rcc>
  <rcc rId="11178" sId="2">
    <oc r="B146">
      <v>87</v>
    </oc>
    <nc r="B146">
      <f>B145+1</f>
    </nc>
  </rcc>
  <rcc rId="11179" sId="2">
    <oc r="B147">
      <v>88</v>
    </oc>
    <nc r="B147">
      <f>B146+1</f>
    </nc>
  </rcc>
  <rcc rId="11180" sId="2">
    <oc r="B148">
      <v>89</v>
    </oc>
    <nc r="B148">
      <f>B147+1</f>
    </nc>
  </rcc>
  <rcc rId="11181" sId="2">
    <oc r="B149">
      <v>90</v>
    </oc>
    <nc r="B149">
      <f>B148+1</f>
    </nc>
  </rcc>
  <rcc rId="11182" sId="2">
    <oc r="B150">
      <v>91</v>
    </oc>
    <nc r="B150">
      <f>B149+1</f>
    </nc>
  </rcc>
  <rcc rId="11183" sId="2">
    <oc r="B151">
      <v>92</v>
    </oc>
    <nc r="B151">
      <f>B150+1</f>
    </nc>
  </rcc>
  <rcc rId="11184" sId="2">
    <oc r="B152">
      <v>93</v>
    </oc>
    <nc r="B152">
      <f>B151+1</f>
    </nc>
  </rcc>
  <rcc rId="11185" sId="2">
    <oc r="B153">
      <v>94</v>
    </oc>
    <nc r="B153">
      <f>B152+1</f>
    </nc>
  </rcc>
  <rcc rId="11186" sId="2">
    <oc r="B154">
      <v>95</v>
    </oc>
    <nc r="B154">
      <f>B153+1</f>
    </nc>
  </rcc>
  <rcc rId="11187" sId="2">
    <oc r="B155">
      <v>96</v>
    </oc>
    <nc r="B155">
      <f>B154+1</f>
    </nc>
  </rcc>
  <rcc rId="11188" sId="2">
    <oc r="B156">
      <v>97</v>
    </oc>
    <nc r="B156">
      <f>B155+1</f>
    </nc>
  </rcc>
  <rcc rId="11189" sId="2">
    <oc r="B157">
      <v>98</v>
    </oc>
    <nc r="B157">
      <f>B156+1</f>
    </nc>
  </rcc>
  <rcc rId="11190" sId="2">
    <oc r="B158">
      <v>99</v>
    </oc>
    <nc r="B158">
      <f>B157+1</f>
    </nc>
  </rcc>
  <rcc rId="11191" sId="2">
    <oc r="B159">
      <v>100</v>
    </oc>
    <nc r="B159">
      <f>B158+1</f>
    </nc>
  </rcc>
  <rcc rId="11192" sId="2">
    <oc r="B160">
      <v>101</v>
    </oc>
    <nc r="B160">
      <f>B159+1</f>
    </nc>
  </rcc>
  <rcc rId="11193" sId="2">
    <oc r="B161">
      <v>102</v>
    </oc>
    <nc r="B161">
      <f>B160+1</f>
    </nc>
  </rcc>
  <rcc rId="11194" sId="2">
    <oc r="B162">
      <v>103</v>
    </oc>
    <nc r="B162">
      <f>B161+1</f>
    </nc>
  </rcc>
  <rcc rId="11195" sId="2">
    <oc r="B163">
      <v>104</v>
    </oc>
    <nc r="B163">
      <f>B162+1</f>
    </nc>
  </rcc>
  <rcc rId="11196" sId="2">
    <oc r="B164">
      <v>105</v>
    </oc>
    <nc r="B164">
      <f>B163+1</f>
    </nc>
  </rcc>
  <rcc rId="11197" sId="2">
    <oc r="B165">
      <v>106</v>
    </oc>
    <nc r="B165">
      <f>B164+1</f>
    </nc>
  </rcc>
  <rcc rId="11198" sId="2">
    <oc r="B166">
      <v>107</v>
    </oc>
    <nc r="B166">
      <f>B165+1</f>
    </nc>
  </rcc>
  <rcc rId="11199" sId="2">
    <oc r="B167">
      <v>108</v>
    </oc>
    <nc r="B167">
      <f>B166+1</f>
    </nc>
  </rcc>
  <rcc rId="11200" sId="2">
    <oc r="B168">
      <v>109</v>
    </oc>
    <nc r="B168">
      <f>B167+1</f>
    </nc>
  </rcc>
  <rcc rId="11201" sId="2">
    <oc r="B169">
      <v>110</v>
    </oc>
    <nc r="B169">
      <f>B168+1</f>
    </nc>
  </rcc>
  <rcc rId="11202" sId="2">
    <oc r="B170">
      <v>111</v>
    </oc>
    <nc r="B170">
      <f>B169+1</f>
    </nc>
  </rcc>
  <rcc rId="11203" sId="2">
    <oc r="B171">
      <v>112</v>
    </oc>
    <nc r="B171">
      <f>B170+1</f>
    </nc>
  </rcc>
  <rcc rId="11204" sId="2">
    <oc r="B172">
      <v>113</v>
    </oc>
    <nc r="B172">
      <f>B171+1</f>
    </nc>
  </rcc>
  <rcc rId="11205" sId="2">
    <oc r="B173">
      <v>114</v>
    </oc>
    <nc r="B173">
      <f>B172+1</f>
    </nc>
  </rcc>
  <rcc rId="11206" sId="2">
    <oc r="B174">
      <v>115</v>
    </oc>
    <nc r="B174">
      <f>B173+1</f>
    </nc>
  </rcc>
  <rcc rId="11207" sId="2">
    <oc r="B175">
      <v>116</v>
    </oc>
    <nc r="B175">
      <f>B174+1</f>
    </nc>
  </rcc>
  <rcc rId="11208" sId="2">
    <oc r="B176">
      <v>117</v>
    </oc>
    <nc r="B176">
      <f>B175+1</f>
    </nc>
  </rcc>
  <rcc rId="11209" sId="2">
    <oc r="B177">
      <v>118</v>
    </oc>
    <nc r="B177">
      <f>B176+1</f>
    </nc>
  </rcc>
  <rcc rId="11210" sId="2">
    <oc r="B178">
      <v>119</v>
    </oc>
    <nc r="B178">
      <f>B177+1</f>
    </nc>
  </rcc>
  <rcc rId="11211" sId="2">
    <oc r="B179">
      <v>120</v>
    </oc>
    <nc r="B179">
      <f>B178+1</f>
    </nc>
  </rcc>
  <rcc rId="11212" sId="2">
    <oc r="B180">
      <v>121</v>
    </oc>
    <nc r="B180">
      <f>B179+1</f>
    </nc>
  </rcc>
  <rcc rId="11213" sId="2">
    <oc r="B181">
      <v>122</v>
    </oc>
    <nc r="B181">
      <f>B180+1</f>
    </nc>
  </rcc>
  <rcc rId="11214" sId="2">
    <oc r="B182">
      <v>123</v>
    </oc>
    <nc r="B182">
      <f>B181+1</f>
    </nc>
  </rcc>
  <rcc rId="11215" sId="2">
    <oc r="B183">
      <v>124</v>
    </oc>
    <nc r="B183">
      <f>B182+1</f>
    </nc>
  </rcc>
  <rcc rId="11216" sId="2">
    <oc r="B184">
      <v>125</v>
    </oc>
    <nc r="B184">
      <f>B183+1</f>
    </nc>
  </rcc>
  <rcc rId="11217" sId="2">
    <oc r="B185">
      <v>126</v>
    </oc>
    <nc r="B185">
      <f>B184+1</f>
    </nc>
  </rcc>
  <rcc rId="11218" sId="2">
    <oc r="B186">
      <v>127</v>
    </oc>
    <nc r="B186">
      <f>B185+1</f>
    </nc>
  </rcc>
  <rcc rId="11219" sId="2">
    <oc r="B187">
      <v>128</v>
    </oc>
    <nc r="B187">
      <f>B186+1</f>
    </nc>
  </rcc>
  <rcc rId="11220" sId="2">
    <oc r="B188">
      <v>129</v>
    </oc>
    <nc r="B188">
      <f>B187+1</f>
    </nc>
  </rcc>
  <rcc rId="11221" sId="2">
    <oc r="B189">
      <v>130</v>
    </oc>
    <nc r="B189">
      <f>B188+1</f>
    </nc>
  </rcc>
  <rcc rId="11222" sId="2">
    <oc r="B190">
      <v>131</v>
    </oc>
    <nc r="B190">
      <f>B189+1</f>
    </nc>
  </rcc>
  <rcc rId="11223" sId="2">
    <oc r="B191">
      <v>132</v>
    </oc>
    <nc r="B191">
      <f>B190+1</f>
    </nc>
  </rcc>
  <rcc rId="11224" sId="2">
    <oc r="B192">
      <v>133</v>
    </oc>
    <nc r="B192">
      <f>B191+1</f>
    </nc>
  </rcc>
  <rcc rId="11225" sId="2">
    <oc r="B193">
      <v>134</v>
    </oc>
    <nc r="B193">
      <f>B192+1</f>
    </nc>
  </rcc>
  <rcc rId="11226" sId="2">
    <oc r="B194">
      <v>135</v>
    </oc>
    <nc r="B194">
      <f>B193+1</f>
    </nc>
  </rcc>
  <rcc rId="11227" sId="2">
    <oc r="B195">
      <v>136</v>
    </oc>
    <nc r="B195">
      <f>B194+1</f>
    </nc>
  </rcc>
  <rcc rId="11228" sId="2">
    <oc r="B196">
      <v>137</v>
    </oc>
    <nc r="B196">
      <f>B195+1</f>
    </nc>
  </rcc>
  <rcc rId="11229" sId="2">
    <oc r="B197">
      <v>138</v>
    </oc>
    <nc r="B197">
      <f>B196+1</f>
    </nc>
  </rcc>
  <rcc rId="11230" sId="2">
    <oc r="B198">
      <v>139</v>
    </oc>
    <nc r="B198">
      <f>B197+1</f>
    </nc>
  </rcc>
  <rcc rId="11231" sId="2">
    <oc r="B199">
      <v>140</v>
    </oc>
    <nc r="B199">
      <f>B198+1</f>
    </nc>
  </rcc>
  <rcc rId="11232" sId="2">
    <oc r="B200">
      <v>141</v>
    </oc>
    <nc r="B200">
      <f>B199+1</f>
    </nc>
  </rcc>
  <rcc rId="11233" sId="2">
    <oc r="B201">
      <v>142</v>
    </oc>
    <nc r="B201">
      <f>B200+1</f>
    </nc>
  </rcc>
  <rcc rId="11234" sId="2">
    <oc r="B202">
      <v>143</v>
    </oc>
    <nc r="B202">
      <f>B201+1</f>
    </nc>
  </rcc>
  <rcc rId="11235" sId="2">
    <oc r="B203">
      <v>144</v>
    </oc>
    <nc r="B203">
      <f>B202+1</f>
    </nc>
  </rcc>
  <rcc rId="11236" sId="2">
    <oc r="B204">
      <v>145</v>
    </oc>
    <nc r="B204">
      <f>B203+1</f>
    </nc>
  </rcc>
  <rcc rId="11237" sId="2">
    <oc r="B205">
      <v>146</v>
    </oc>
    <nc r="B205">
      <f>B204+1</f>
    </nc>
  </rcc>
  <rcc rId="11238" sId="2">
    <oc r="B206">
      <v>147</v>
    </oc>
    <nc r="B206">
      <f>B205+1</f>
    </nc>
  </rcc>
  <rcc rId="11239" sId="2">
    <oc r="B207">
      <v>148</v>
    </oc>
    <nc r="B207">
      <f>B206+1</f>
    </nc>
  </rcc>
  <rcc rId="11240" sId="2">
    <oc r="B208">
      <v>149</v>
    </oc>
    <nc r="B208">
      <f>B207+1</f>
    </nc>
  </rcc>
  <rcc rId="11241" sId="2">
    <oc r="B209">
      <v>150</v>
    </oc>
    <nc r="B209">
      <f>B208+1</f>
    </nc>
  </rcc>
  <rcc rId="11242" sId="2">
    <oc r="B210">
      <v>151</v>
    </oc>
    <nc r="B210">
      <f>B209+1</f>
    </nc>
  </rcc>
  <rcc rId="11243" sId="2">
    <oc r="B211">
      <v>152</v>
    </oc>
    <nc r="B211">
      <f>B210+1</f>
    </nc>
  </rcc>
  <rcc rId="11244" sId="2">
    <oc r="B212">
      <v>153</v>
    </oc>
    <nc r="B212">
      <f>B211+1</f>
    </nc>
  </rcc>
  <rcc rId="11245" sId="2">
    <oc r="B213">
      <v>154</v>
    </oc>
    <nc r="B213">
      <f>B212+1</f>
    </nc>
  </rcc>
  <rcc rId="11246" sId="2">
    <oc r="B214">
      <v>155</v>
    </oc>
    <nc r="B214">
      <f>B213+1</f>
    </nc>
  </rcc>
  <rcc rId="11247" sId="2">
    <oc r="B215">
      <v>156</v>
    </oc>
    <nc r="B215">
      <f>B214+1</f>
    </nc>
  </rcc>
  <rcc rId="11248" sId="2">
    <oc r="B216">
      <v>157</v>
    </oc>
    <nc r="B216">
      <f>B215+1</f>
    </nc>
  </rcc>
  <rcc rId="11249" sId="2">
    <oc r="B217">
      <v>158</v>
    </oc>
    <nc r="B217">
      <f>B216+1</f>
    </nc>
  </rcc>
  <rcc rId="11250" sId="2">
    <oc r="B218">
      <v>159</v>
    </oc>
    <nc r="B218">
      <f>B217+1</f>
    </nc>
  </rcc>
  <rcc rId="11251" sId="2">
    <oc r="B219">
      <v>160</v>
    </oc>
    <nc r="B219">
      <f>B218+1</f>
    </nc>
  </rcc>
  <rcc rId="11252" sId="2">
    <oc r="B220">
      <v>161</v>
    </oc>
    <nc r="B220">
      <f>B219+1</f>
    </nc>
  </rcc>
  <rcc rId="11253" sId="2">
    <oc r="B221">
      <v>162</v>
    </oc>
    <nc r="B221">
      <f>B220+1</f>
    </nc>
  </rcc>
  <rcc rId="11254" sId="2">
    <oc r="B222">
      <v>163</v>
    </oc>
    <nc r="B222">
      <f>B221+1</f>
    </nc>
  </rcc>
  <rcc rId="11255" sId="2">
    <oc r="B223">
      <v>164</v>
    </oc>
    <nc r="B223">
      <f>B222+1</f>
    </nc>
  </rcc>
  <rcc rId="11256" sId="2">
    <oc r="B224">
      <v>165</v>
    </oc>
    <nc r="B224">
      <f>B223+1</f>
    </nc>
  </rcc>
  <rcc rId="11257" sId="2">
    <oc r="B225">
      <v>166</v>
    </oc>
    <nc r="B225">
      <f>B224+1</f>
    </nc>
  </rcc>
  <rcc rId="11258" sId="2">
    <oc r="B226">
      <v>167</v>
    </oc>
    <nc r="B226">
      <f>B225+1</f>
    </nc>
  </rcc>
  <rcc rId="11259" sId="2">
    <oc r="B227">
      <v>168</v>
    </oc>
    <nc r="B227">
      <f>B226+1</f>
    </nc>
  </rcc>
  <rcc rId="11260" sId="2">
    <oc r="B228">
      <v>169</v>
    </oc>
    <nc r="B228">
      <f>B227+1</f>
    </nc>
  </rcc>
  <rcc rId="11261" sId="2">
    <oc r="B229">
      <v>170</v>
    </oc>
    <nc r="B229">
      <f>B228+1</f>
    </nc>
  </rcc>
  <rcc rId="11262" sId="2">
    <oc r="B230">
      <v>171</v>
    </oc>
    <nc r="B230">
      <f>B229+1</f>
    </nc>
  </rcc>
  <rcc rId="11263" sId="2">
    <oc r="B231">
      <v>172</v>
    </oc>
    <nc r="B231">
      <f>B230+1</f>
    </nc>
  </rcc>
  <rcc rId="11264" sId="2">
    <oc r="B232">
      <v>173</v>
    </oc>
    <nc r="B232">
      <f>B231+1</f>
    </nc>
  </rcc>
  <rcc rId="11265" sId="2">
    <oc r="B233">
      <v>174</v>
    </oc>
    <nc r="B233">
      <f>B232+1</f>
    </nc>
  </rcc>
  <rcc rId="11266" sId="2">
    <oc r="B234">
      <v>175</v>
    </oc>
    <nc r="B234">
      <f>B233+1</f>
    </nc>
  </rcc>
  <rcc rId="11267" sId="2">
    <oc r="B235">
      <v>176</v>
    </oc>
    <nc r="B235">
      <f>B234+1</f>
    </nc>
  </rcc>
  <rcc rId="11268" sId="2">
    <oc r="B236">
      <v>177</v>
    </oc>
    <nc r="B236">
      <f>B235+1</f>
    </nc>
  </rcc>
  <rcc rId="11269" sId="2">
    <oc r="B237">
      <v>178</v>
    </oc>
    <nc r="B237">
      <f>B236+1</f>
    </nc>
  </rcc>
  <rcc rId="11270" sId="2">
    <oc r="B238">
      <v>179</v>
    </oc>
    <nc r="B238">
      <f>B237+1</f>
    </nc>
  </rcc>
  <rcc rId="11271" sId="2">
    <oc r="B239">
      <v>180</v>
    </oc>
    <nc r="B239">
      <f>B238+1</f>
    </nc>
  </rcc>
  <rcc rId="11272" sId="2">
    <oc r="B240">
      <v>181</v>
    </oc>
    <nc r="B240">
      <f>B239+1</f>
    </nc>
  </rcc>
  <rcc rId="11273" sId="2">
    <oc r="B241">
      <v>182</v>
    </oc>
    <nc r="B241">
      <f>B240+1</f>
    </nc>
  </rcc>
  <rcc rId="11274" sId="2">
    <oc r="B242">
      <v>183</v>
    </oc>
    <nc r="B242">
      <f>B241+1</f>
    </nc>
  </rcc>
  <rcc rId="11275" sId="2">
    <oc r="B243">
      <v>184</v>
    </oc>
    <nc r="B243">
      <f>B242+1</f>
    </nc>
  </rcc>
  <rcc rId="11276" sId="2">
    <oc r="B244">
      <v>185</v>
    </oc>
    <nc r="B244">
      <f>B243+1</f>
    </nc>
  </rcc>
  <rcc rId="11277" sId="2">
    <oc r="B245">
      <v>186</v>
    </oc>
    <nc r="B245">
      <f>B244+1</f>
    </nc>
  </rcc>
  <rcc rId="11278" sId="2">
    <oc r="B246">
      <v>187</v>
    </oc>
    <nc r="B246">
      <f>B245+1</f>
    </nc>
  </rcc>
  <rcc rId="11279" sId="2">
    <oc r="B247">
      <v>188</v>
    </oc>
    <nc r="B247">
      <f>B246+1</f>
    </nc>
  </rcc>
  <rcc rId="11280" sId="2">
    <nc r="B248">
      <f>B247+1</f>
    </nc>
  </rcc>
  <rcc rId="11281" sId="2">
    <nc r="B249">
      <f>B248+1</f>
    </nc>
  </rcc>
  <rcc rId="11282" sId="2">
    <nc r="B250">
      <f>B249+1</f>
    </nc>
  </rcc>
  <rcc rId="11283" sId="2">
    <nc r="B251">
      <f>B250+1</f>
    </nc>
  </rcc>
  <rcc rId="11284" sId="2">
    <nc r="B252">
      <f>B251+1</f>
    </nc>
  </rcc>
  <rcc rId="11285" sId="2">
    <nc r="B253">
      <f>B252+1</f>
    </nc>
  </rcc>
  <rcc rId="11286" sId="2">
    <nc r="B254">
      <f>B253+1</f>
    </nc>
  </rcc>
  <rcc rId="11287" sId="2">
    <nc r="B255">
      <f>B254+1</f>
    </nc>
  </rcc>
  <rcc rId="11288" sId="2">
    <nc r="B256">
      <f>B255+1</f>
    </nc>
  </rcc>
  <rcc rId="11289" sId="2">
    <nc r="B257">
      <f>B256+1</f>
    </nc>
  </rcc>
  <rcc rId="11290" sId="2">
    <nc r="B258">
      <f>B257+1</f>
    </nc>
  </rcc>
  <rcc rId="11291" sId="2">
    <nc r="B259">
      <f>B258+1</f>
    </nc>
  </rcc>
  <rcc rId="11292" sId="2">
    <nc r="B260">
      <f>B259+1</f>
    </nc>
  </rcc>
  <rcc rId="11293" sId="2">
    <nc r="B261">
      <f>B260+1</f>
    </nc>
  </rcc>
  <rcc rId="11294" sId="2">
    <nc r="B262">
      <f>B261+1</f>
    </nc>
  </rcc>
  <rcc rId="11295" sId="2">
    <nc r="B263">
      <f>B262+1</f>
    </nc>
  </rcc>
  <rcc rId="11296" sId="2">
    <nc r="B264">
      <f>B263+1</f>
    </nc>
  </rcc>
  <rcc rId="11297" sId="2">
    <nc r="B265">
      <f>B264+1</f>
    </nc>
  </rcc>
  <rcc rId="11298" sId="2">
    <nc r="B266">
      <f>B265+1</f>
    </nc>
  </rcc>
  <rcc rId="11299" sId="2">
    <nc r="B267">
      <f>B266+1</f>
    </nc>
  </rcc>
  <rcc rId="11300" sId="2">
    <nc r="B268">
      <f>B267+1</f>
    </nc>
  </rcc>
  <rcc rId="11301" sId="2">
    <nc r="B269">
      <f>B268+1</f>
    </nc>
  </rcc>
  <rcc rId="11302" sId="2">
    <nc r="B270">
      <f>B269+1</f>
    </nc>
  </rcc>
  <rcc rId="11303" sId="2">
    <nc r="B271">
      <f>B270+1</f>
    </nc>
  </rcc>
  <rcc rId="11304" sId="2">
    <nc r="B272">
      <f>B271+1</f>
    </nc>
  </rcc>
  <rcc rId="11305" sId="2">
    <nc r="B273">
      <f>B272+1</f>
    </nc>
  </rcc>
  <rcc rId="11306" sId="2">
    <nc r="B274">
      <f>B273+1</f>
    </nc>
  </rcc>
  <rcc rId="11307" sId="2">
    <nc r="B275">
      <f>B274+1</f>
    </nc>
  </rcc>
  <rcc rId="11308" sId="2">
    <nc r="B276">
      <f>B275+1</f>
    </nc>
  </rcc>
  <rcc rId="11309" sId="2">
    <nc r="B277">
      <f>B276+1</f>
    </nc>
  </rcc>
  <rcc rId="11310" sId="2">
    <nc r="B278">
      <f>B277+1</f>
    </nc>
  </rcc>
  <rcc rId="11311" sId="2">
    <nc r="B279">
      <f>B278+1</f>
    </nc>
  </rcc>
  <rcc rId="11312" sId="2">
    <nc r="B280">
      <f>B279+1</f>
    </nc>
  </rcc>
  <rcc rId="11313" sId="2">
    <nc r="B281">
      <f>B280+1</f>
    </nc>
  </rcc>
  <rcc rId="11314" sId="2">
    <nc r="B282">
      <f>B281+1</f>
    </nc>
  </rcc>
  <rcc rId="11315" sId="2">
    <nc r="B283">
      <f>B282+1</f>
    </nc>
  </rcc>
  <rcc rId="11316" sId="2">
    <nc r="B284">
      <f>B283+1</f>
    </nc>
  </rcc>
  <rcc rId="11317" sId="2">
    <nc r="B285">
      <f>B284+1</f>
    </nc>
  </rcc>
  <rcc rId="11318" sId="2">
    <nc r="B286">
      <f>B285+1</f>
    </nc>
  </rcc>
  <rcc rId="11319" sId="2">
    <nc r="B287">
      <f>B286+1</f>
    </nc>
  </rcc>
  <rcc rId="11320" sId="2">
    <nc r="B288">
      <f>B287+1</f>
    </nc>
  </rcc>
  <rcc rId="11321" sId="2">
    <nc r="B289">
      <f>B288+1</f>
    </nc>
  </rcc>
  <rcc rId="11322" sId="2">
    <nc r="B290">
      <f>B289+1</f>
    </nc>
  </rcc>
  <rcc rId="11323" sId="2">
    <nc r="B291">
      <f>B290+1</f>
    </nc>
  </rcc>
  <rcc rId="11324" sId="2">
    <nc r="B292">
      <f>B291+1</f>
    </nc>
  </rcc>
  <rcc rId="11325" sId="2">
    <nc r="B293">
      <f>B292+1</f>
    </nc>
  </rcc>
  <rcc rId="11326" sId="2">
    <nc r="B294">
      <f>B293+1</f>
    </nc>
  </rcc>
  <rcc rId="11327" sId="2">
    <nc r="B295">
      <f>B294+1</f>
    </nc>
  </rcc>
  <rcc rId="11328" sId="2">
    <nc r="B296">
      <f>B295+1</f>
    </nc>
  </rcc>
  <rcc rId="11329" sId="2">
    <nc r="B297">
      <f>B296+1</f>
    </nc>
  </rcc>
  <rcc rId="11330" sId="2">
    <nc r="B298">
      <f>B297+1</f>
    </nc>
  </rcc>
  <rcc rId="11331" sId="2">
    <nc r="B299">
      <f>B298+1</f>
    </nc>
  </rcc>
  <rcc rId="11332" sId="2">
    <nc r="B300">
      <f>B299+1</f>
    </nc>
  </rcc>
  <rcc rId="11333" sId="2">
    <nc r="B301">
      <f>B300+1</f>
    </nc>
  </rcc>
  <rcc rId="11334" sId="2">
    <nc r="B302">
      <f>B301+1</f>
    </nc>
  </rcc>
  <rcc rId="11335" sId="2">
    <nc r="B303">
      <f>B302+1</f>
    </nc>
  </rcc>
  <rcc rId="11336" sId="2">
    <nc r="B304">
      <f>B303+1</f>
    </nc>
  </rcc>
  <rcc rId="11337" sId="2">
    <nc r="B305">
      <f>B304+1</f>
    </nc>
  </rcc>
  <rcc rId="11338" sId="2">
    <nc r="B306">
      <f>B305+1</f>
    </nc>
  </rcc>
  <rcc rId="11339" sId="2">
    <nc r="B307">
      <f>B306+1</f>
    </nc>
  </rcc>
  <rcc rId="11340" sId="2">
    <nc r="B308">
      <f>B307+1</f>
    </nc>
  </rcc>
  <rcc rId="11341" sId="2">
    <nc r="B309">
      <f>B308+1</f>
    </nc>
  </rcc>
  <rcc rId="11342" sId="2">
    <nc r="B310">
      <f>B309+1</f>
    </nc>
  </rcc>
  <rcc rId="11343" sId="2">
    <nc r="B311">
      <f>B310+1</f>
    </nc>
  </rcc>
  <rcc rId="11344" sId="2">
    <nc r="B312">
      <f>B311+1</f>
    </nc>
  </rcc>
  <rcc rId="11345" sId="2">
    <nc r="B313">
      <f>B312+1</f>
    </nc>
  </rcc>
  <rcc rId="11346" sId="2">
    <nc r="B314">
      <f>B313+1</f>
    </nc>
  </rcc>
  <rcc rId="11347" sId="2">
    <nc r="B315">
      <f>B314+1</f>
    </nc>
  </rcc>
  <rcc rId="11348" sId="2">
    <nc r="B316">
      <f>B315+1</f>
    </nc>
  </rcc>
  <rcc rId="11349" sId="2">
    <nc r="B317">
      <f>B316+1</f>
    </nc>
  </rcc>
  <rcc rId="11350" sId="2">
    <nc r="B318">
      <f>B317+1</f>
    </nc>
  </rcc>
  <rcc rId="11351" sId="2">
    <nc r="B319">
      <f>B318+1</f>
    </nc>
  </rcc>
  <rcc rId="11352" sId="2">
    <nc r="B320">
      <f>B319+1</f>
    </nc>
  </rcc>
  <rcc rId="11353" sId="2">
    <nc r="B321">
      <f>B320+1</f>
    </nc>
  </rcc>
  <rcc rId="11354" sId="2">
    <nc r="B322">
      <f>B321+1</f>
    </nc>
  </rcc>
  <rcc rId="11355" sId="2">
    <nc r="B323">
      <f>B322+1</f>
    </nc>
  </rcc>
  <rcc rId="11356" sId="2">
    <nc r="B324">
      <f>B323+1</f>
    </nc>
  </rcc>
  <rcc rId="11357" sId="2">
    <nc r="B325">
      <f>B324+1</f>
    </nc>
  </rcc>
  <rcc rId="11358" sId="2">
    <nc r="B326">
      <f>B325+1</f>
    </nc>
  </rcc>
  <rcc rId="11359" sId="2">
    <nc r="B327">
      <f>B326+1</f>
    </nc>
  </rcc>
  <rcc rId="11360" sId="2">
    <nc r="B328">
      <f>B327+1</f>
    </nc>
  </rcc>
  <rcc rId="11361" sId="2">
    <nc r="B329">
      <f>B328+1</f>
    </nc>
  </rcc>
  <rrc rId="11362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63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64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65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66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67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68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69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70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71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72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73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74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75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76" sId="2" ref="A353:XFD353" action="deleteRow">
    <undo index="5" exp="area" ref3D="1" dr="$S$60:$S$353" r="I47" sId="8"/>
    <undo index="2" exp="area" ref3D="1" dr="$E$60:$E$353" r="I47" sId="8"/>
    <undo index="0" exp="area" ref3D="1" dr="$Y$60:$Y$353" r="I47" sId="8"/>
    <undo index="5" exp="area" ref3D="1" dr="$S$60:$S$353" r="H47" sId="8"/>
    <undo index="2" exp="area" ref3D="1" dr="$E$60:$E$353" r="H47" sId="8"/>
    <undo index="0" exp="area" ref3D="1" dr="$Y$60:$Y$353" r="H47" sId="8"/>
    <undo index="5" exp="area" ref3D="1" dr="$S$60:$S$353" r="I46" sId="8"/>
    <undo index="2" exp="area" ref3D="1" dr="$E$60:$E$353" r="I46" sId="8"/>
    <undo index="0" exp="area" ref3D="1" dr="$Y$60:$Y$353" r="I46" sId="8"/>
    <undo index="5" exp="area" ref3D="1" dr="$S$60:$S$353" r="H46" sId="8"/>
    <undo index="2" exp="area" ref3D="1" dr="$E$60:$E$353" r="H46" sId="8"/>
    <undo index="0" exp="area" ref3D="1" dr="$Y$60:$Y$353" r="H46" sId="8"/>
    <undo index="5" exp="area" ref3D="1" dr="$S$60:$S$353" r="I45" sId="8"/>
    <undo index="2" exp="area" ref3D="1" dr="$E$60:$E$353" r="I45" sId="8"/>
    <undo index="0" exp="area" ref3D="1" dr="$Y$60:$Y$353" r="I45" sId="8"/>
    <undo index="5" exp="area" ref3D="1" dr="$S$60:$S$353" r="H45" sId="8"/>
    <undo index="2" exp="area" ref3D="1" dr="$E$60:$E$353" r="H45" sId="8"/>
    <undo index="0" exp="area" ref3D="1" dr="$Y$60:$Y$353" r="H45" sId="8"/>
    <undo index="5" exp="area" ref3D="1" dr="$S$60:$S$353" r="I44" sId="8"/>
    <undo index="2" exp="area" ref3D="1" dr="$E$60:$E$353" r="I44" sId="8"/>
    <undo index="0" exp="area" ref3D="1" dr="$Y$60:$Y$353" r="I44" sId="8"/>
    <undo index="5" exp="area" ref3D="1" dr="$S$60:$S$353" r="H44" sId="8"/>
    <undo index="2" exp="area" ref3D="1" dr="$E$60:$E$353" r="H44" sId="8"/>
    <undo index="0" exp="area" ref3D="1" dr="$Y$60:$Y$353" r="H44" sId="8"/>
    <undo index="5" exp="area" ref3D="1" dr="$S$60:$S$353" r="I43" sId="8"/>
    <undo index="2" exp="area" ref3D="1" dr="$E$60:$E$353" r="I43" sId="8"/>
    <undo index="0" exp="area" ref3D="1" dr="$Y$60:$Y$353" r="I43" sId="8"/>
    <undo index="5" exp="area" ref3D="1" dr="$S$60:$S$353" r="H43" sId="8"/>
    <undo index="2" exp="area" ref3D="1" dr="$E$60:$E$353" r="H43" sId="8"/>
    <undo index="0" exp="area" ref3D="1" dr="$Y$60:$Y$353" r="H43" sId="8"/>
    <undo index="5" exp="area" ref3D="1" dr="$S$60:$S$353" r="I42" sId="8"/>
    <undo index="2" exp="area" ref3D="1" dr="$E$60:$E$353" r="I42" sId="8"/>
    <undo index="0" exp="area" ref3D="1" dr="$Y$60:$Y$353" r="I42" sId="8"/>
    <undo index="5" exp="area" ref3D="1" dr="$S$60:$S$353" r="H42" sId="8"/>
    <undo index="2" exp="area" ref3D="1" dr="$E$60:$E$353" r="H42" sId="8"/>
    <undo index="0" exp="area" ref3D="1" dr="$Y$60:$Y$353" r="H42" sId="8"/>
    <undo index="5" exp="area" ref3D="1" dr="$S$60:$S$353" r="I41" sId="8"/>
    <undo index="2" exp="area" ref3D="1" dr="$E$60:$E$353" r="I41" sId="8"/>
    <undo index="0" exp="area" ref3D="1" dr="$Y$60:$Y$353" r="I41" sId="8"/>
    <undo index="5" exp="area" ref3D="1" dr="$S$60:$S$353" r="H41" sId="8"/>
    <undo index="2" exp="area" ref3D="1" dr="$E$60:$E$353" r="H41" sId="8"/>
    <undo index="0" exp="area" ref3D="1" dr="$Y$60:$Y$353" r="H41" sId="8"/>
    <undo index="5" exp="area" ref3D="1" dr="$S$60:$S$353" r="I40" sId="8"/>
    <undo index="2" exp="area" ref3D="1" dr="$E$60:$E$353" r="I40" sId="8"/>
    <undo index="0" exp="area" ref3D="1" dr="$Y$60:$Y$353" r="I40" sId="8"/>
    <undo index="5" exp="area" ref3D="1" dr="$S$60:$S$353" r="H40" sId="8"/>
    <undo index="2" exp="area" ref3D="1" dr="$E$60:$E$353" r="H40" sId="8"/>
    <undo index="0" exp="area" ref3D="1" dr="$Y$60:$Y$353" r="H40" sId="8"/>
    <undo index="5" exp="area" ref3D="1" dr="$S$60:$S$353" r="I39" sId="8"/>
    <undo index="2" exp="area" ref3D="1" dr="$E$60:$E$353" r="I39" sId="8"/>
    <undo index="0" exp="area" ref3D="1" dr="$Y$60:$Y$353" r="I39" sId="8"/>
    <undo index="5" exp="area" ref3D="1" dr="$S$60:$S$353" r="H39" sId="8"/>
    <undo index="2" exp="area" ref3D="1" dr="$E$60:$E$353" r="H39" sId="8"/>
    <undo index="0" exp="area" ref3D="1" dr="$Y$60:$Y$353" r="H39" sId="8"/>
    <undo index="5" exp="area" ref3D="1" dr="$S$60:$S$353" r="I38" sId="8"/>
    <undo index="2" exp="area" ref3D="1" dr="$E$60:$E$353" r="I38" sId="8"/>
    <undo index="0" exp="area" ref3D="1" dr="$Y$60:$Y$353" r="I38" sId="8"/>
    <undo index="5" exp="area" ref3D="1" dr="$S$60:$S$353" r="H38" sId="8"/>
    <undo index="2" exp="area" ref3D="1" dr="$E$60:$E$353" r="H38" sId="8"/>
    <undo index="0" exp="area" ref3D="1" dr="$Y$60:$Y$353" r="H38" sId="8"/>
    <undo index="5" exp="area" ref3D="1" dr="$S$60:$S$353" r="I37" sId="8"/>
    <undo index="2" exp="area" ref3D="1" dr="$E$60:$E$353" r="I37" sId="8"/>
    <undo index="0" exp="area" ref3D="1" dr="$Y$60:$Y$353" r="I37" sId="8"/>
    <undo index="5" exp="area" ref3D="1" dr="$S$60:$S$353" r="H37" sId="8"/>
    <undo index="2" exp="area" ref3D="1" dr="$E$60:$E$353" r="H37" sId="8"/>
    <undo index="0" exp="area" ref3D="1" dr="$Y$60:$Y$353" r="H37" sId="8"/>
    <undo index="5" exp="area" ref3D="1" dr="$S$60:$S$353" r="I36" sId="8"/>
    <undo index="2" exp="area" ref3D="1" dr="$E$60:$E$353" r="I36" sId="8"/>
    <undo index="0" exp="area" ref3D="1" dr="$Y$60:$Y$353" r="I36" sId="8"/>
    <undo index="5" exp="area" ref3D="1" dr="$S$60:$S$353" r="H36" sId="8"/>
    <undo index="2" exp="area" ref3D="1" dr="$E$60:$E$353" r="H36" sId="8"/>
    <undo index="0" exp="area" ref3D="1" dr="$Y$60:$Y$353" r="H36" sId="8"/>
    <undo index="5" exp="area" ref3D="1" dr="$S$60:$S$353" r="I35" sId="8"/>
    <undo index="2" exp="area" ref3D="1" dr="$E$60:$E$353" r="I35" sId="8"/>
    <undo index="0" exp="area" ref3D="1" dr="$Y$60:$Y$353" r="I35" sId="8"/>
    <undo index="5" exp="area" ref3D="1" dr="$S$60:$S$353" r="H35" sId="8"/>
    <undo index="2" exp="area" ref3D="1" dr="$E$60:$E$353" r="H35" sId="8"/>
    <undo index="0" exp="area" ref3D="1" dr="$Y$60:$Y$353" r="H35" sId="8"/>
    <undo index="5" exp="area" ref3D="1" dr="$S$60:$S$353" r="I34" sId="8"/>
    <undo index="2" exp="area" ref3D="1" dr="$E$60:$E$353" r="I34" sId="8"/>
    <undo index="0" exp="area" ref3D="1" dr="$Y$60:$Y$353" r="I34" sId="8"/>
    <undo index="5" exp="area" ref3D="1" dr="$S$60:$S$353" r="H34" sId="8"/>
    <undo index="2" exp="area" ref3D="1" dr="$E$60:$E$353" r="H34" sId="8"/>
    <undo index="0" exp="area" ref3D="1" dr="$Y$60:$Y$353" r="H34" sId="8"/>
    <undo index="4" exp="area" ref3D="1" dr="$E$60:$E$353" r="K38" sId="5"/>
    <undo index="2" exp="area" ref3D="1" dr="$D$60:$D$353" r="K38" sId="5"/>
    <undo index="0" exp="area" ref3D="1" dr="$AK$60:$AK$353" r="K38" sId="5"/>
    <undo index="4" exp="area" ref3D="1" dr="$E$60:$E$353" r="J38" sId="5"/>
    <undo index="2" exp="area" ref3D="1" dr="$D$60:$D$353" r="J38" sId="5"/>
    <undo index="0" exp="area" ref3D="1" dr="$AK$60:$AK$353" r="J38" sId="5"/>
    <undo index="15" exp="area" ref3D="1" dr="$E$60:$E$353" r="H38" sId="5"/>
    <undo index="13" exp="area" ref3D="1" dr="$AA$60:$AA$353" r="H38" sId="5"/>
    <undo index="11" exp="area" ref3D="1" dr="$D$60:$D$353" r="H38" sId="5"/>
    <undo index="10" exp="area" ref3D="1" dr="$Z$60:$Z$353" r="H38" sId="5"/>
    <undo index="7" exp="area" ref3D="1" dr="$E$60:$E$353" r="H38" sId="5"/>
    <undo index="4" exp="area" ref3D="1" dr="$D$60:$D$353" r="H38" sId="5"/>
    <undo index="3" exp="area" ref3D="1" dr="$Z$60:$Z$353" r="H38" sId="5"/>
    <undo index="7" exp="area" ref3D="1" dr="$E$60:$E$353" r="G38" sId="5"/>
    <undo index="4" exp="area" ref3D="1" dr="$D$60:$D$353" r="G38" sId="5"/>
    <undo index="3" exp="area" ref3D="1" dr="$Y$60:$Y$353" r="G38" sId="5"/>
    <undo index="12" exp="area" ref3D="1" dr="$E$60:$E$353" r="F38" sId="5"/>
    <undo index="10" exp="area" ref3D="1" dr="$AA$60:$AA$353" r="F38" sId="5"/>
    <undo index="8" exp="area" ref3D="1" dr="$D$60:$D$353" r="F38" sId="5"/>
    <undo index="7" exp="area" ref3D="1" dr="$X$60:$X$353" r="F38" sId="5"/>
    <undo index="4" exp="area" ref3D="1" dr="$E$60:$E$353" r="F38" sId="5"/>
    <undo index="1" exp="area" ref3D="1" dr="$D$60:$D$353" r="F38" sId="5"/>
    <undo index="0" exp="area" ref3D="1" dr="$X$60:$X$353" r="F38" sId="5"/>
    <undo index="4" exp="area" ref3D="1" dr="$E$60:$E$353" r="E38" sId="5"/>
    <undo index="1" exp="area" ref3D="1" dr="$D$60:$D$353" r="E38" sId="5"/>
    <undo index="0" exp="area" ref3D="1" dr="$W$60:$W$353" r="E38" sId="5"/>
    <undo index="4" exp="area" ref3D="1" dr="$E$60:$E$353" r="K37" sId="5"/>
    <undo index="2" exp="area" ref3D="1" dr="$D$60:$D$353" r="K37" sId="5"/>
    <undo index="0" exp="area" ref3D="1" dr="$AK$60:$AK$353" r="K37" sId="5"/>
    <undo index="4" exp="area" ref3D="1" dr="$E$60:$E$353" r="J37" sId="5"/>
    <undo index="2" exp="area" ref3D="1" dr="$D$60:$D$353" r="J37" sId="5"/>
    <undo index="0" exp="area" ref3D="1" dr="$AK$60:$AK$353" r="J37" sId="5"/>
    <undo index="15" exp="area" ref3D="1" dr="$E$60:$E$353" r="H37" sId="5"/>
    <undo index="13" exp="area" ref3D="1" dr="$AA$60:$AA$353" r="H37" sId="5"/>
    <undo index="11" exp="area" ref3D="1" dr="$D$60:$D$353" r="H37" sId="5"/>
    <undo index="10" exp="area" ref3D="1" dr="$Z$60:$Z$353" r="H37" sId="5"/>
    <undo index="7" exp="area" ref3D="1" dr="$E$60:$E$353" r="H37" sId="5"/>
    <undo index="4" exp="area" ref3D="1" dr="$D$60:$D$353" r="H37" sId="5"/>
    <undo index="3" exp="area" ref3D="1" dr="$Z$60:$Z$353" r="H37" sId="5"/>
    <undo index="7" exp="area" ref3D="1" dr="$E$60:$E$353" r="G37" sId="5"/>
    <undo index="4" exp="area" ref3D="1" dr="$D$60:$D$353" r="G37" sId="5"/>
    <undo index="3" exp="area" ref3D="1" dr="$Y$60:$Y$353" r="G37" sId="5"/>
    <undo index="12" exp="area" ref3D="1" dr="$E$60:$E$353" r="F37" sId="5"/>
    <undo index="10" exp="area" ref3D="1" dr="$AA$60:$AA$353" r="F37" sId="5"/>
    <undo index="8" exp="area" ref3D="1" dr="$D$60:$D$353" r="F37" sId="5"/>
    <undo index="7" exp="area" ref3D="1" dr="$X$60:$X$353" r="F37" sId="5"/>
    <undo index="4" exp="area" ref3D="1" dr="$E$60:$E$353" r="F37" sId="5"/>
    <undo index="1" exp="area" ref3D="1" dr="$D$60:$D$353" r="F37" sId="5"/>
    <undo index="0" exp="area" ref3D="1" dr="$X$60:$X$353" r="F37" sId="5"/>
    <undo index="4" exp="area" ref3D="1" dr="$E$60:$E$353" r="E37" sId="5"/>
    <undo index="1" exp="area" ref3D="1" dr="$D$60:$D$353" r="E37" sId="5"/>
    <undo index="0" exp="area" ref3D="1" dr="$W$60:$W$353" r="E37" sId="5"/>
    <undo index="4" exp="area" ref3D="1" dr="$E$60:$E$353" r="K24" sId="5"/>
    <undo index="2" exp="area" ref3D="1" dr="$D$60:$D$353" r="K24" sId="5"/>
    <undo index="0" exp="area" ref3D="1" dr="$AK$60:$AK$353" r="K24" sId="5"/>
    <undo index="4" exp="area" ref3D="1" dr="$E$60:$E$353" r="J24" sId="5"/>
    <undo index="2" exp="area" ref3D="1" dr="$D$60:$D$353" r="J24" sId="5"/>
    <undo index="0" exp="area" ref3D="1" dr="$AK$60:$AK$353" r="J24" sId="5"/>
    <undo index="15" exp="area" ref3D="1" dr="$E$60:$E$353" r="H24" sId="5"/>
    <undo index="13" exp="area" ref3D="1" dr="$AA$60:$AA$353" r="H24" sId="5"/>
    <undo index="11" exp="area" ref3D="1" dr="$D$60:$D$353" r="H24" sId="5"/>
    <undo index="10" exp="area" ref3D="1" dr="$Z$60:$Z$353" r="H24" sId="5"/>
    <undo index="7" exp="area" ref3D="1" dr="$E$60:$E$353" r="H24" sId="5"/>
    <undo index="4" exp="area" ref3D="1" dr="$D$60:$D$353" r="H24" sId="5"/>
    <undo index="3" exp="area" ref3D="1" dr="$Z$60:$Z$353" r="H24" sId="5"/>
    <undo index="7" exp="area" ref3D="1" dr="$E$60:$E$353" r="G24" sId="5"/>
    <undo index="4" exp="area" ref3D="1" dr="$D$60:$D$353" r="G24" sId="5"/>
    <undo index="3" exp="area" ref3D="1" dr="$Y$60:$Y$353" r="G24" sId="5"/>
    <undo index="12" exp="area" ref3D="1" dr="$E$60:$E$353" r="F24" sId="5"/>
    <undo index="10" exp="area" ref3D="1" dr="$AA$60:$AA$353" r="F24" sId="5"/>
    <undo index="8" exp="area" ref3D="1" dr="$D$60:$D$353" r="F24" sId="5"/>
    <undo index="7" exp="area" ref3D="1" dr="$X$60:$X$353" r="F24" sId="5"/>
    <undo index="4" exp="area" ref3D="1" dr="$E$60:$E$353" r="F24" sId="5"/>
    <undo index="1" exp="area" ref3D="1" dr="$D$60:$D$353" r="F24" sId="5"/>
    <undo index="0" exp="area" ref3D="1" dr="$X$60:$X$353" r="F24" sId="5"/>
    <undo index="4" exp="area" ref3D="1" dr="$E$60:$E$353" r="E24" sId="5"/>
    <undo index="1" exp="area" ref3D="1" dr="$D$60:$D$353" r="E24" sId="5"/>
    <undo index="0" exp="area" ref3D="1" dr="$W$60:$W$353" r="E24" sId="5"/>
    <undo index="4" exp="area" ref3D="1" dr="$E$60:$E$353" r="K23" sId="5"/>
    <undo index="2" exp="area" ref3D="1" dr="$D$60:$D$353" r="K23" sId="5"/>
    <undo index="0" exp="area" ref3D="1" dr="$AK$60:$AK$353" r="K23" sId="5"/>
    <undo index="4" exp="area" ref3D="1" dr="$E$60:$E$353" r="J23" sId="5"/>
    <undo index="2" exp="area" ref3D="1" dr="$D$60:$D$353" r="J23" sId="5"/>
    <undo index="0" exp="area" ref3D="1" dr="$AK$60:$AK$353" r="J23" sId="5"/>
    <undo index="15" exp="area" ref3D="1" dr="$E$60:$E$353" r="H23" sId="5"/>
    <undo index="13" exp="area" ref3D="1" dr="$AA$60:$AA$353" r="H23" sId="5"/>
    <undo index="11" exp="area" ref3D="1" dr="$D$60:$D$353" r="H23" sId="5"/>
    <undo index="10" exp="area" ref3D="1" dr="$Z$60:$Z$353" r="H23" sId="5"/>
    <undo index="7" exp="area" ref3D="1" dr="$E$60:$E$353" r="H23" sId="5"/>
    <undo index="4" exp="area" ref3D="1" dr="$D$60:$D$353" r="H23" sId="5"/>
    <undo index="3" exp="area" ref3D="1" dr="$Z$60:$Z$353" r="H23" sId="5"/>
    <undo index="7" exp="area" ref3D="1" dr="$E$60:$E$353" r="G23" sId="5"/>
    <undo index="4" exp="area" ref3D="1" dr="$D$60:$D$353" r="G23" sId="5"/>
    <undo index="3" exp="area" ref3D="1" dr="$Y$60:$Y$353" r="G23" sId="5"/>
    <undo index="12" exp="area" ref3D="1" dr="$E$60:$E$353" r="F23" sId="5"/>
    <undo index="10" exp="area" ref3D="1" dr="$AA$60:$AA$353" r="F23" sId="5"/>
    <undo index="8" exp="area" ref3D="1" dr="$D$60:$D$353" r="F23" sId="5"/>
    <undo index="7" exp="area" ref3D="1" dr="$X$60:$X$353" r="F23" sId="5"/>
    <undo index="4" exp="area" ref3D="1" dr="$E$60:$E$353" r="F23" sId="5"/>
    <undo index="1" exp="area" ref3D="1" dr="$D$60:$D$353" r="F23" sId="5"/>
    <undo index="0" exp="area" ref3D="1" dr="$X$60:$X$353" r="F23" sId="5"/>
    <undo index="4" exp="area" ref3D="1" dr="$E$60:$E$353" r="E23" sId="5"/>
    <undo index="1" exp="area" ref3D="1" dr="$D$60:$D$353" r="E23" sId="5"/>
    <undo index="0" exp="area" ref3D="1" dr="$W$60:$W$353" r="E23" sId="5"/>
    <undo index="4" exp="area" ref3D="1" dr="$E$60:$E$353" r="K10" sId="5"/>
    <undo index="2" exp="area" ref3D="1" dr="$D$60:$D$353" r="K10" sId="5"/>
    <undo index="0" exp="area" ref3D="1" dr="$AK$60:$AK$353" r="K10" sId="5"/>
    <undo index="4" exp="area" ref3D="1" dr="$E$60:$E$353" r="J10" sId="5"/>
    <undo index="2" exp="area" ref3D="1" dr="$D$60:$D$353" r="J10" sId="5"/>
    <undo index="0" exp="area" ref3D="1" dr="$AK$60:$AK$353" r="J10" sId="5"/>
    <undo index="15" exp="area" ref3D="1" dr="$E$60:$E$353" r="H10" sId="5"/>
    <undo index="13" exp="area" ref3D="1" dr="$AA$60:$AA$353" r="H10" sId="5"/>
    <undo index="11" exp="area" ref3D="1" dr="$D$60:$D$353" r="H10" sId="5"/>
    <undo index="10" exp="area" ref3D="1" dr="$Z$60:$Z$353" r="H10" sId="5"/>
    <undo index="7" exp="area" ref3D="1" dr="$E$60:$E$353" r="H10" sId="5"/>
    <undo index="4" exp="area" ref3D="1" dr="$D$60:$D$353" r="H10" sId="5"/>
    <undo index="3" exp="area" ref3D="1" dr="$Z$60:$Z$353" r="H10" sId="5"/>
    <undo index="7" exp="area" ref3D="1" dr="$E$60:$E$353" r="G10" sId="5"/>
    <undo index="4" exp="area" ref3D="1" dr="$D$60:$D$353" r="G10" sId="5"/>
    <undo index="3" exp="area" ref3D="1" dr="$Y$60:$Y$353" r="G10" sId="5"/>
    <undo index="12" exp="area" ref3D="1" dr="$E$60:$E$353" r="F10" sId="5"/>
    <undo index="10" exp="area" ref3D="1" dr="$AA$60:$AA$353" r="F10" sId="5"/>
    <undo index="8" exp="area" ref3D="1" dr="$D$60:$D$353" r="F10" sId="5"/>
    <undo index="7" exp="area" ref3D="1" dr="$X$60:$X$353" r="F10" sId="5"/>
    <undo index="4" exp="area" ref3D="1" dr="$E$60:$E$353" r="F10" sId="5"/>
    <undo index="1" exp="area" ref3D="1" dr="$D$60:$D$353" r="F10" sId="5"/>
    <undo index="0" exp="area" ref3D="1" dr="$X$60:$X$353" r="F10" sId="5"/>
    <undo index="4" exp="area" ref3D="1" dr="$E$60:$E$353" r="E10" sId="5"/>
    <undo index="1" exp="area" ref3D="1" dr="$D$60:$D$353" r="E10" sId="5"/>
    <undo index="0" exp="area" ref3D="1" dr="$W$60:$W$353" r="E10" sId="5"/>
    <undo index="4" exp="area" ref3D="1" dr="$E$60:$E$353" r="K9" sId="5"/>
    <undo index="2" exp="area" ref3D="1" dr="$D$60:$D$353" r="K9" sId="5"/>
    <undo index="0" exp="area" ref3D="1" dr="$AK$60:$AK$353" r="K9" sId="5"/>
    <undo index="4" exp="area" ref3D="1" dr="$E$60:$E$353" r="J9" sId="5"/>
    <undo index="2" exp="area" ref3D="1" dr="$D$60:$D$353" r="J9" sId="5"/>
    <undo index="0" exp="area" ref3D="1" dr="$AK$60:$AK$353" r="J9" sId="5"/>
    <undo index="15" exp="area" ref3D="1" dr="$E$60:$E$353" r="H9" sId="5"/>
    <undo index="13" exp="area" ref3D="1" dr="$AA$60:$AA$353" r="H9" sId="5"/>
    <undo index="11" exp="area" ref3D="1" dr="$D$60:$D$353" r="H9" sId="5"/>
    <undo index="10" exp="area" ref3D="1" dr="$Z$60:$Z$353" r="H9" sId="5"/>
    <undo index="7" exp="area" ref3D="1" dr="$E$60:$E$353" r="H9" sId="5"/>
    <undo index="4" exp="area" ref3D="1" dr="$D$60:$D$353" r="H9" sId="5"/>
    <undo index="3" exp="area" ref3D="1" dr="$Z$60:$Z$353" r="H9" sId="5"/>
    <undo index="7" exp="area" ref3D="1" dr="$E$60:$E$353" r="G9" sId="5"/>
    <undo index="4" exp="area" ref3D="1" dr="$D$60:$D$353" r="G9" sId="5"/>
    <undo index="3" exp="area" ref3D="1" dr="$Y$60:$Y$353" r="G9" sId="5"/>
    <undo index="12" exp="area" ref3D="1" dr="$E$60:$E$353" r="F9" sId="5"/>
    <undo index="10" exp="area" ref3D="1" dr="$AA$60:$AA$353" r="F9" sId="5"/>
    <undo index="8" exp="area" ref3D="1" dr="$D$60:$D$353" r="F9" sId="5"/>
    <undo index="7" exp="area" ref3D="1" dr="$X$60:$X$353" r="F9" sId="5"/>
    <undo index="4" exp="area" ref3D="1" dr="$E$60:$E$353" r="F9" sId="5"/>
    <undo index="1" exp="area" ref3D="1" dr="$D$60:$D$353" r="F9" sId="5"/>
    <undo index="0" exp="area" ref3D="1" dr="$X$60:$X$353" r="F9" sId="5"/>
    <undo index="4" exp="area" ref3D="1" dr="$E$60:$E$353" r="E9" sId="5"/>
    <undo index="1" exp="area" ref3D="1" dr="$D$60:$D$353" r="E9" sId="5"/>
    <undo index="0" exp="area" ref3D="1" dr="$W$60:$W$353" r="E9" sId="5"/>
    <undo index="2" exp="area" dr="$AK$60:$AK$353" r="M56" sId="2"/>
    <undo index="0" exp="area" dr="$S$60:$S$353" r="M56" sId="2"/>
    <undo index="2" exp="area" dr="$AK$60:$AK$353" r="L56" sId="2"/>
    <undo index="0" exp="area" dr="$S$60:$S$353" r="L56" sId="2"/>
    <undo index="2" exp="area" dr="$AK$60:$AK$353" r="M55" sId="2"/>
    <undo index="0" exp="area" dr="$S$60:$S$353" r="M55" sId="2"/>
    <undo index="2" exp="area" dr="$AK$60:$AK$353" r="L55" sId="2"/>
    <undo index="0" exp="area" dr="$S$60:$S$353" r="L55" sId="2"/>
    <undo index="2" exp="area" dr="$AK$60:$AK$353" r="M54" sId="2"/>
    <undo index="0" exp="area" dr="$S$60:$S$353" r="M54" sId="2"/>
    <undo index="2" exp="area" dr="$AK$60:$AK$353" r="L54" sId="2"/>
    <undo index="0" exp="area" dr="$S$60:$S$353" r="L54" sId="2"/>
    <undo index="2" exp="area" dr="$AK$60:$AK$353" r="M53" sId="2"/>
    <undo index="0" exp="area" dr="$S$60:$S$353" r="M53" sId="2"/>
    <undo index="2" exp="area" dr="$AK$60:$AK$353" r="L53" sId="2"/>
    <undo index="0" exp="area" dr="$S$60:$S$353" r="L53" sId="2"/>
    <undo index="2" exp="area" dr="$AK$60:$AK$353" r="M52" sId="2"/>
    <undo index="0" exp="area" dr="$S$60:$S$353" r="M52" sId="2"/>
    <undo index="2" exp="area" dr="$AK$60:$AK$353" r="L52" sId="2"/>
    <undo index="0" exp="area" dr="$S$60:$S$353" r="L52" sId="2"/>
    <undo index="2" exp="area" dr="$AK$60:$AK$353" r="M51" sId="2"/>
    <undo index="0" exp="area" dr="$S$60:$S$353" r="M51" sId="2"/>
    <undo index="2" exp="area" dr="$AK$60:$AK$353" r="L51" sId="2"/>
    <undo index="0" exp="area" dr="$S$60:$S$353" r="L51" sId="2"/>
    <undo index="2" exp="area" dr="$AK$60:$AK$353" r="M50" sId="2"/>
    <undo index="0" exp="area" dr="$S$60:$S$353" r="M50" sId="2"/>
    <undo index="2" exp="area" dr="$AK$60:$AK$353" r="L50" sId="2"/>
    <undo index="0" exp="area" dr="$S$60:$S$353" r="L50" sId="2"/>
    <undo index="2" exp="area" dr="$AK$60:$AK$353" r="M49" sId="2"/>
    <undo index="0" exp="area" dr="$S$60:$S$353" r="M49" sId="2"/>
    <undo index="2" exp="area" dr="$AK$60:$AK$353" r="L49" sId="2"/>
    <undo index="0" exp="area" dr="$S$60:$S$353" r="L49" sId="2"/>
    <undo index="2" exp="area" dr="$AK$60:$AK$353" r="M48" sId="2"/>
    <undo index="0" exp="area" dr="$S$60:$S$353" r="M48" sId="2"/>
    <undo index="2" exp="area" dr="$AK$60:$AK$353" r="L48" sId="2"/>
    <undo index="0" exp="area" dr="$S$60:$S$353" r="L48" sId="2"/>
    <undo index="2" exp="area" dr="$AK$60:$AK$353" r="M47" sId="2"/>
    <undo index="0" exp="area" dr="$S$60:$S$353" r="M47" sId="2"/>
    <undo index="2" exp="area" dr="$AK$60:$AK$353" r="L47" sId="2"/>
    <undo index="0" exp="area" dr="$S$60:$S$353" r="L47" sId="2"/>
    <undo index="2" exp="area" dr="$AK$60:$AK$353" r="M46" sId="2"/>
    <undo index="0" exp="area" dr="$S$60:$S$353" r="M46" sId="2"/>
    <undo index="2" exp="area" dr="$AK$60:$AK$353" r="L46" sId="2"/>
    <undo index="0" exp="area" dr="$S$60:$S$353" r="L46" sId="2"/>
    <undo index="2" exp="area" dr="$AK$60:$AK$353" r="M45" sId="2"/>
    <undo index="0" exp="area" dr="$S$60:$S$353" r="M45" sId="2"/>
    <undo index="2" exp="area" dr="$AK$60:$AK$353" r="L45" sId="2"/>
    <undo index="0" exp="area" dr="$S$60:$S$353" r="L45" sId="2"/>
    <undo index="2" exp="area" dr="$AK$60:$AK$353" r="M44" sId="2"/>
    <undo index="0" exp="area" dr="$S$60:$S$353" r="M44" sId="2"/>
    <undo index="2" exp="area" dr="$AK$60:$AK$353" r="L44" sId="2"/>
    <undo index="0" exp="area" dr="$S$60:$S$353" r="L44" sId="2"/>
    <undo index="2" exp="area" dr="$AK$60:$AK$353" r="M43" sId="2"/>
    <undo index="0" exp="area" dr="$S$60:$S$353" r="M43" sId="2"/>
    <undo index="2" exp="area" dr="$AK$60:$AK$353" r="L43" sId="2"/>
    <undo index="0" exp="area" dr="$S$60:$S$353" r="L43" sId="2"/>
    <undo index="2" exp="area" dr="$AK$60:$AK$353" r="M42" sId="2"/>
    <undo index="0" exp="area" dr="$S$60:$S$353" r="M42" sId="2"/>
    <undo index="2" exp="area" dr="$AK$60:$AK$353" r="L42" sId="2"/>
    <undo index="0" exp="area" dr="$S$60:$S$353" r="L42" sId="2"/>
    <undo index="10" exp="area" dr="$AA$60:$AA$353" r="F37" sId="2"/>
    <undo index="8" exp="area" dr="$D$60:$D$353" r="F37" sId="2"/>
    <undo index="7" exp="area" dr="$Z$60:$Z$353" r="F37" sId="2"/>
    <undo index="4" exp="area" dr="$D$60:$D$353" r="F37" sId="2"/>
    <undo index="3" exp="area" dr="$Z$60:$Z$353" r="F37" sId="2"/>
    <undo index="7" exp="area" dr="$AA$60:$AA$353" r="E37" sId="2"/>
    <undo index="5" exp="area" dr="$D$60:$D$353" r="E37" sId="2"/>
    <undo index="4" exp="area" dr="$W$60:$W$353" r="E37" sId="2"/>
    <undo index="1" exp="area" dr="$D$60:$D$353" r="E37" sId="2"/>
    <undo index="0" exp="area" dr="$W$60:$W$353" r="E37" sId="2"/>
    <undo index="1" exp="area" dr="$D$60:$D$353" r="D37" sId="2"/>
    <undo index="0" exp="area" dr="$W$60:$W$353" r="D37" sId="2"/>
    <undo index="14" exp="area" dr="$AA$60:$AA$353" r="F36" sId="2"/>
    <undo index="12" exp="area" dr="$S$60:$S$353" r="F36" sId="2"/>
    <undo index="10" exp="area" dr="$D$60:$D$353" r="F36" sId="2"/>
    <undo index="9" exp="area" dr="$Z$60:$Z$353" r="F36" sId="2"/>
    <undo index="6" exp="area" dr="$S$60:$S$353" r="F36" sId="2"/>
    <undo index="4" exp="area" dr="$D$60:$D$353" r="F36" sId="2"/>
    <undo index="3" exp="area" dr="$Z$60:$Z$353" r="F36" sId="2"/>
    <undo index="11" exp="area" dr="$AA$60:$AA$353" r="E36" sId="2"/>
    <undo index="9" exp="area" dr="$S$60:$S$353" r="E36" sId="2"/>
    <undo index="7" exp="area" dr="$D$60:$D$353" r="E36" sId="2"/>
    <undo index="6" exp="area" dr="$X$60:$X$353" r="E36" sId="2"/>
    <undo index="3" exp="area" dr="$S$60:$S$353" r="E36" sId="2"/>
    <undo index="1" exp="area" dr="$D$60:$D$353" r="E36" sId="2"/>
    <undo index="0" exp="area" dr="$X$60:$X$353" r="E36" sId="2"/>
    <undo index="3" exp="area" dr="$S$60:$S$353" r="D36" sId="2"/>
    <undo index="1" exp="area" dr="$D$60:$D$353" r="D36" sId="2"/>
    <undo index="0" exp="area" dr="$W$60:$W$353" r="D36" sId="2"/>
    <undo index="14" exp="area" dr="$AA$60:$AA$353" r="F35" sId="2"/>
    <undo index="12" exp="area" dr="$S$60:$S$353" r="F35" sId="2"/>
    <undo index="10" exp="area" dr="$D$60:$D$353" r="F35" sId="2"/>
    <undo index="9" exp="area" dr="$Z$60:$Z$353" r="F35" sId="2"/>
    <undo index="6" exp="area" dr="$S$60:$S$353" r="F35" sId="2"/>
    <undo index="4" exp="area" dr="$D$60:$D$353" r="F35" sId="2"/>
    <undo index="3" exp="area" dr="$Z$60:$Z$353" r="F35" sId="2"/>
    <undo index="11" exp="area" dr="$AA$60:$AA$353" r="E35" sId="2"/>
    <undo index="9" exp="area" dr="$S$60:$S$353" r="E35" sId="2"/>
    <undo index="7" exp="area" dr="$D$60:$D$353" r="E35" sId="2"/>
    <undo index="6" exp="area" dr="$X$60:$X$353" r="E35" sId="2"/>
    <undo index="3" exp="area" dr="$S$60:$S$353" r="E35" sId="2"/>
    <undo index="1" exp="area" dr="$D$60:$D$353" r="E35" sId="2"/>
    <undo index="0" exp="area" dr="$X$60:$X$353" r="E35" sId="2"/>
    <undo index="3" exp="area" dr="$S$60:$S$353" r="D35" sId="2"/>
    <undo index="1" exp="area" dr="$D$60:$D$353" r="D35" sId="2"/>
    <undo index="0" exp="area" dr="$W$60:$W$353" r="D35" sId="2"/>
    <undo index="14" exp="area" dr="$AA$60:$AA$353" r="F34" sId="2"/>
    <undo index="12" exp="area" dr="$S$60:$S$353" r="F34" sId="2"/>
    <undo index="10" exp="area" dr="$D$60:$D$353" r="F34" sId="2"/>
    <undo index="9" exp="area" dr="$Z$60:$Z$353" r="F34" sId="2"/>
    <undo index="6" exp="area" dr="$S$60:$S$353" r="F34" sId="2"/>
    <undo index="4" exp="area" dr="$D$60:$D$353" r="F34" sId="2"/>
    <undo index="3" exp="area" dr="$Z$60:$Z$353" r="F34" sId="2"/>
    <undo index="11" exp="area" dr="$AA$60:$AA$353" r="E34" sId="2"/>
    <undo index="9" exp="area" dr="$S$60:$S$353" r="E34" sId="2"/>
    <undo index="7" exp="area" dr="$D$60:$D$353" r="E34" sId="2"/>
    <undo index="6" exp="area" dr="$X$60:$X$353" r="E34" sId="2"/>
    <undo index="3" exp="area" dr="$S$60:$S$353" r="E34" sId="2"/>
    <undo index="1" exp="area" dr="$D$60:$D$353" r="E34" sId="2"/>
    <undo index="0" exp="area" dr="$X$60:$X$353" r="E34" sId="2"/>
    <undo index="3" exp="area" dr="$S$60:$S$353" r="D34" sId="2"/>
    <undo index="1" exp="area" dr="$D$60:$D$353" r="D34" sId="2"/>
    <undo index="0" exp="area" dr="$W$60:$W$353" r="D34" sId="2"/>
    <undo index="14" exp="area" dr="$AA$60:$AA$353" r="F33" sId="2"/>
    <undo index="12" exp="area" dr="$S$60:$S$353" r="F33" sId="2"/>
    <undo index="10" exp="area" dr="$D$60:$D$353" r="F33" sId="2"/>
    <undo index="9" exp="area" dr="$Z$60:$Z$353" r="F33" sId="2"/>
    <undo index="6" exp="area" dr="$S$60:$S$353" r="F33" sId="2"/>
    <undo index="4" exp="area" dr="$D$60:$D$353" r="F33" sId="2"/>
    <undo index="3" exp="area" dr="$Z$60:$Z$353" r="F33" sId="2"/>
    <undo index="11" exp="area" dr="$AA$60:$AA$353" r="E33" sId="2"/>
    <undo index="9" exp="area" dr="$S$60:$S$353" r="E33" sId="2"/>
    <undo index="7" exp="area" dr="$D$60:$D$353" r="E33" sId="2"/>
    <undo index="6" exp="area" dr="$X$60:$X$353" r="E33" sId="2"/>
    <undo index="3" exp="area" dr="$S$60:$S$353" r="E33" sId="2"/>
    <undo index="1" exp="area" dr="$D$60:$D$353" r="E33" sId="2"/>
    <undo index="0" exp="area" dr="$X$60:$X$353" r="E33" sId="2"/>
    <undo index="3" exp="area" dr="$S$60:$S$353" r="D33" sId="2"/>
    <undo index="1" exp="area" dr="$D$60:$D$353" r="D33" sId="2"/>
    <undo index="0" exp="area" dr="$W$60:$W$353" r="D33" sId="2"/>
    <undo index="14" exp="area" dr="$AA$60:$AA$353" r="F32" sId="2"/>
    <undo index="12" exp="area" dr="$S$60:$S$353" r="F32" sId="2"/>
    <undo index="10" exp="area" dr="$D$60:$D$353" r="F32" sId="2"/>
    <undo index="9" exp="area" dr="$Z$60:$Z$353" r="F32" sId="2"/>
    <undo index="6" exp="area" dr="$S$60:$S$353" r="F32" sId="2"/>
    <undo index="4" exp="area" dr="$D$60:$D$353" r="F32" sId="2"/>
    <undo index="3" exp="area" dr="$Z$60:$Z$353" r="F32" sId="2"/>
    <undo index="11" exp="area" dr="$AA$60:$AA$353" r="E32" sId="2"/>
    <undo index="9" exp="area" dr="$S$60:$S$353" r="E32" sId="2"/>
    <undo index="7" exp="area" dr="$D$60:$D$353" r="E32" sId="2"/>
    <undo index="6" exp="area" dr="$X$60:$X$353" r="E32" sId="2"/>
    <undo index="3" exp="area" dr="$S$60:$S$353" r="E32" sId="2"/>
    <undo index="1" exp="area" dr="$D$60:$D$353" r="E32" sId="2"/>
    <undo index="0" exp="area" dr="$X$60:$X$353" r="E32" sId="2"/>
    <undo index="3" exp="area" dr="$S$60:$S$353" r="D32" sId="2"/>
    <undo index="1" exp="area" dr="$D$60:$D$353" r="D32" sId="2"/>
    <undo index="0" exp="area" dr="$W$60:$W$353" r="D32" sId="2"/>
    <undo index="14" exp="area" dr="$AA$60:$AA$353" r="F31" sId="2"/>
    <undo index="12" exp="area" dr="$S$60:$S$353" r="F31" sId="2"/>
    <undo index="10" exp="area" dr="$D$60:$D$353" r="F31" sId="2"/>
    <undo index="9" exp="area" dr="$Z$60:$Z$353" r="F31" sId="2"/>
    <undo index="6" exp="area" dr="$S$60:$S$353" r="F31" sId="2"/>
    <undo index="4" exp="area" dr="$D$60:$D$353" r="F31" sId="2"/>
    <undo index="3" exp="area" dr="$Z$60:$Z$353" r="F31" sId="2"/>
    <undo index="11" exp="area" dr="$AA$60:$AA$353" r="E31" sId="2"/>
    <undo index="9" exp="area" dr="$S$60:$S$353" r="E31" sId="2"/>
    <undo index="7" exp="area" dr="$D$60:$D$353" r="E31" sId="2"/>
    <undo index="6" exp="area" dr="$X$60:$X$353" r="E31" sId="2"/>
    <undo index="3" exp="area" dr="$S$60:$S$353" r="E31" sId="2"/>
    <undo index="1" exp="area" dr="$D$60:$D$353" r="E31" sId="2"/>
    <undo index="0" exp="area" dr="$X$60:$X$353" r="E31" sId="2"/>
    <undo index="3" exp="area" dr="$S$60:$S$353" r="D31" sId="2"/>
    <undo index="1" exp="area" dr="$D$60:$D$353" r="D31" sId="2"/>
    <undo index="0" exp="area" dr="$W$60:$W$353" r="D31" sId="2"/>
    <undo index="14" exp="area" dr="$AA$60:$AA$353" r="F30" sId="2"/>
    <undo index="12" exp="area" dr="$S$60:$S$353" r="F30" sId="2"/>
    <undo index="10" exp="area" dr="$D$60:$D$353" r="F30" sId="2"/>
    <undo index="9" exp="area" dr="$Z$60:$Z$353" r="F30" sId="2"/>
    <undo index="6" exp="area" dr="$S$60:$S$353" r="F30" sId="2"/>
    <undo index="4" exp="area" dr="$D$60:$D$353" r="F30" sId="2"/>
    <undo index="3" exp="area" dr="$Z$60:$Z$353" r="F30" sId="2"/>
    <undo index="11" exp="area" dr="$AA$60:$AA$353" r="E30" sId="2"/>
    <undo index="9" exp="area" dr="$S$60:$S$353" r="E30" sId="2"/>
    <undo index="7" exp="area" dr="$D$60:$D$353" r="E30" sId="2"/>
    <undo index="6" exp="area" dr="$X$60:$X$353" r="E30" sId="2"/>
    <undo index="3" exp="area" dr="$S$60:$S$353" r="E30" sId="2"/>
    <undo index="1" exp="area" dr="$D$60:$D$353" r="E30" sId="2"/>
    <undo index="0" exp="area" dr="$X$60:$X$353" r="E30" sId="2"/>
    <undo index="3" exp="area" dr="$S$60:$S$353" r="D30" sId="2"/>
    <undo index="1" exp="area" dr="$D$60:$D$353" r="D30" sId="2"/>
    <undo index="0" exp="area" dr="$W$60:$W$353" r="D30" sId="2"/>
    <undo index="14" exp="area" dr="$AA$60:$AA$353" r="F29" sId="2"/>
    <undo index="12" exp="area" dr="$S$60:$S$353" r="F29" sId="2"/>
    <undo index="10" exp="area" dr="$D$60:$D$353" r="F29" sId="2"/>
    <undo index="9" exp="area" dr="$Z$60:$Z$353" r="F29" sId="2"/>
    <undo index="6" exp="area" dr="$S$60:$S$353" r="F29" sId="2"/>
    <undo index="4" exp="area" dr="$D$60:$D$353" r="F29" sId="2"/>
    <undo index="3" exp="area" dr="$Z$60:$Z$353" r="F29" sId="2"/>
    <undo index="11" exp="area" dr="$AA$60:$AA$353" r="E29" sId="2"/>
    <undo index="9" exp="area" dr="$S$60:$S$353" r="E29" sId="2"/>
    <undo index="7" exp="area" dr="$D$60:$D$353" r="E29" sId="2"/>
    <undo index="6" exp="area" dr="$X$60:$X$353" r="E29" sId="2"/>
    <undo index="3" exp="area" dr="$S$60:$S$353" r="E29" sId="2"/>
    <undo index="1" exp="area" dr="$D$60:$D$353" r="E29" sId="2"/>
    <undo index="0" exp="area" dr="$X$60:$X$353" r="E29" sId="2"/>
    <undo index="3" exp="area" dr="$S$60:$S$353" r="D29" sId="2"/>
    <undo index="1" exp="area" dr="$D$60:$D$353" r="D29" sId="2"/>
    <undo index="0" exp="area" dr="$W$60:$W$353" r="D29" sId="2"/>
    <undo index="14" exp="area" dr="$AA$60:$AA$353" r="F28" sId="2"/>
    <undo index="12" exp="area" dr="$S$60:$S$353" r="F28" sId="2"/>
    <undo index="10" exp="area" dr="$D$60:$D$353" r="F28" sId="2"/>
    <undo index="9" exp="area" dr="$Z$60:$Z$353" r="F28" sId="2"/>
    <undo index="6" exp="area" dr="$S$60:$S$353" r="F28" sId="2"/>
    <undo index="4" exp="area" dr="$D$60:$D$353" r="F28" sId="2"/>
    <undo index="3" exp="area" dr="$Z$60:$Z$353" r="F28" sId="2"/>
    <undo index="11" exp="area" dr="$AA$60:$AA$353" r="E28" sId="2"/>
    <undo index="9" exp="area" dr="$S$60:$S$353" r="E28" sId="2"/>
    <undo index="7" exp="area" dr="$D$60:$D$353" r="E28" sId="2"/>
    <undo index="6" exp="area" dr="$X$60:$X$353" r="E28" sId="2"/>
    <undo index="3" exp="area" dr="$S$60:$S$353" r="E28" sId="2"/>
    <undo index="1" exp="area" dr="$D$60:$D$353" r="E28" sId="2"/>
    <undo index="0" exp="area" dr="$X$60:$X$353" r="E28" sId="2"/>
    <undo index="3" exp="area" dr="$S$60:$S$353" r="D28" sId="2"/>
    <undo index="1" exp="area" dr="$D$60:$D$353" r="D28" sId="2"/>
    <undo index="0" exp="area" dr="$W$60:$W$353" r="D28" sId="2"/>
    <undo index="14" exp="area" dr="$AA$60:$AA$353" r="F27" sId="2"/>
    <undo index="12" exp="area" dr="$S$60:$S$353" r="F27" sId="2"/>
    <undo index="10" exp="area" dr="$D$60:$D$353" r="F27" sId="2"/>
    <undo index="9" exp="area" dr="$Z$60:$Z$353" r="F27" sId="2"/>
    <undo index="6" exp="area" dr="$S$60:$S$353" r="F27" sId="2"/>
    <undo index="4" exp="area" dr="$D$60:$D$353" r="F27" sId="2"/>
    <undo index="3" exp="area" dr="$Z$60:$Z$353" r="F27" sId="2"/>
    <undo index="11" exp="area" dr="$AA$60:$AA$353" r="E27" sId="2"/>
    <undo index="9" exp="area" dr="$S$60:$S$353" r="E27" sId="2"/>
    <undo index="7" exp="area" dr="$D$60:$D$353" r="E27" sId="2"/>
    <undo index="6" exp="area" dr="$X$60:$X$353" r="E27" sId="2"/>
    <undo index="3" exp="area" dr="$S$60:$S$353" r="E27" sId="2"/>
    <undo index="1" exp="area" dr="$D$60:$D$353" r="E27" sId="2"/>
    <undo index="0" exp="area" dr="$X$60:$X$353" r="E27" sId="2"/>
    <undo index="3" exp="area" dr="$S$60:$S$353" r="D27" sId="2"/>
    <undo index="1" exp="area" dr="$D$60:$D$353" r="D27" sId="2"/>
    <undo index="0" exp="area" dr="$W$60:$W$353" r="D27" sId="2"/>
    <undo index="14" exp="area" dr="$AA$60:$AA$353" r="F26" sId="2"/>
    <undo index="12" exp="area" dr="$S$60:$S$353" r="F26" sId="2"/>
    <undo index="10" exp="area" dr="$D$60:$D$353" r="F26" sId="2"/>
    <undo index="9" exp="area" dr="$Z$60:$Z$353" r="F26" sId="2"/>
    <undo index="6" exp="area" dr="$S$60:$S$353" r="F26" sId="2"/>
    <undo index="4" exp="area" dr="$D$60:$D$353" r="F26" sId="2"/>
    <undo index="3" exp="area" dr="$Z$60:$Z$353" r="F26" sId="2"/>
    <undo index="11" exp="area" dr="$AA$60:$AA$353" r="E26" sId="2"/>
    <undo index="9" exp="area" dr="$S$60:$S$353" r="E26" sId="2"/>
    <undo index="7" exp="area" dr="$D$60:$D$353" r="E26" sId="2"/>
    <undo index="6" exp="area" dr="$X$60:$X$353" r="E26" sId="2"/>
    <undo index="3" exp="area" dr="$S$60:$S$353" r="E26" sId="2"/>
    <undo index="1" exp="area" dr="$D$60:$D$353" r="E26" sId="2"/>
    <undo index="0" exp="area" dr="$X$60:$X$353" r="E26" sId="2"/>
    <undo index="3" exp="area" dr="$S$60:$S$353" r="D26" sId="2"/>
    <undo index="1" exp="area" dr="$D$60:$D$353" r="D26" sId="2"/>
    <undo index="0" exp="area" dr="$W$60:$W$353" r="D26" sId="2"/>
    <undo index="14" exp="area" dr="$AA$60:$AA$353" r="F25" sId="2"/>
    <undo index="12" exp="area" dr="$S$60:$S$353" r="F25" sId="2"/>
    <undo index="10" exp="area" dr="$D$60:$D$353" r="F25" sId="2"/>
    <undo index="9" exp="area" dr="$Z$60:$Z$353" r="F25" sId="2"/>
    <undo index="6" exp="area" dr="$S$60:$S$353" r="F25" sId="2"/>
    <undo index="4" exp="area" dr="$D$60:$D$353" r="F25" sId="2"/>
    <undo index="3" exp="area" dr="$Z$60:$Z$353" r="F25" sId="2"/>
    <undo index="11" exp="area" dr="$AA$60:$AA$353" r="E25" sId="2"/>
    <undo index="9" exp="area" dr="$S$60:$S$353" r="E25" sId="2"/>
    <undo index="7" exp="area" dr="$D$60:$D$353" r="E25" sId="2"/>
    <undo index="6" exp="area" dr="$X$60:$X$353" r="E25" sId="2"/>
    <undo index="3" exp="area" dr="$S$60:$S$353" r="E25" sId="2"/>
    <undo index="1" exp="area" dr="$D$60:$D$353" r="E25" sId="2"/>
    <undo index="0" exp="area" dr="$X$60:$X$353" r="E25" sId="2"/>
    <undo index="3" exp="area" dr="$S$60:$S$353" r="D25" sId="2"/>
    <undo index="1" exp="area" dr="$D$60:$D$353" r="D25" sId="2"/>
    <undo index="0" exp="area" dr="$W$60:$W$353" r="D25" sId="2"/>
    <undo index="14" exp="area" dr="$AA$60:$AA$353" r="F24" sId="2"/>
    <undo index="12" exp="area" dr="$S$60:$S$353" r="F24" sId="2"/>
    <undo index="10" exp="area" dr="$D$60:$D$353" r="F24" sId="2"/>
    <undo index="9" exp="area" dr="$Z$60:$Z$353" r="F24" sId="2"/>
    <undo index="6" exp="area" dr="$S$60:$S$353" r="F24" sId="2"/>
    <undo index="4" exp="area" dr="$D$60:$D$353" r="F24" sId="2"/>
    <undo index="3" exp="area" dr="$Z$60:$Z$353" r="F24" sId="2"/>
    <undo index="11" exp="area" dr="$AA$60:$AA$353" r="E24" sId="2"/>
    <undo index="9" exp="area" dr="$S$60:$S$353" r="E24" sId="2"/>
    <undo index="7" exp="area" dr="$D$60:$D$353" r="E24" sId="2"/>
    <undo index="6" exp="area" dr="$X$60:$X$353" r="E24" sId="2"/>
    <undo index="3" exp="area" dr="$S$60:$S$353" r="E24" sId="2"/>
    <undo index="1" exp="area" dr="$D$60:$D$353" r="E24" sId="2"/>
    <undo index="0" exp="area" dr="$X$60:$X$353" r="E24" sId="2"/>
    <undo index="3" exp="area" dr="$S$60:$S$353" r="D24" sId="2"/>
    <undo index="1" exp="area" dr="$D$60:$D$353" r="D24" sId="2"/>
    <undo index="0" exp="area" dr="$W$60:$W$353" r="D24" sId="2"/>
    <undo index="14" exp="area" dr="$AA$60:$AA$353" r="F23" sId="2"/>
    <undo index="12" exp="area" dr="$S$60:$S$353" r="F23" sId="2"/>
    <undo index="10" exp="area" dr="$D$60:$D$353" r="F23" sId="2"/>
    <undo index="9" exp="area" dr="$Z$60:$Z$353" r="F23" sId="2"/>
    <undo index="6" exp="area" dr="$S$60:$S$353" r="F23" sId="2"/>
    <undo index="4" exp="area" dr="$D$60:$D$353" r="F23" sId="2"/>
    <undo index="3" exp="area" dr="$Z$60:$Z$353" r="F23" sId="2"/>
    <undo index="11" exp="area" dr="$AA$60:$AA$353" r="E23" sId="2"/>
    <undo index="9" exp="area" dr="$S$60:$S$353" r="E23" sId="2"/>
    <undo index="7" exp="area" dr="$D$60:$D$353" r="E23" sId="2"/>
    <undo index="6" exp="area" dr="$X$60:$X$353" r="E23" sId="2"/>
    <undo index="3" exp="area" dr="$S$60:$S$353" r="E23" sId="2"/>
    <undo index="1" exp="area" dr="$D$60:$D$353" r="E23" sId="2"/>
    <undo index="0" exp="area" dr="$X$60:$X$353" r="E23" sId="2"/>
    <undo index="3" exp="area" dr="$S$60:$S$353" r="D23" sId="2"/>
    <undo index="1" exp="area" dr="$D$60:$D$353" r="D23" sId="2"/>
    <undo index="0" exp="area" dr="$W$60:$W$353" r="D23" sId="2"/>
    <undo index="10" exp="area" dr="$AA$60:$AA$353" r="F18" sId="2"/>
    <undo index="8" exp="area" dr="$D$60:$D$353" r="F18" sId="2"/>
    <undo index="7" exp="area" dr="$Z$60:$Z$353" r="F18" sId="2"/>
    <undo index="4" exp="area" dr="$D$60:$D$353" r="F18" sId="2"/>
    <undo index="3" exp="area" dr="$Z$60:$Z$353" r="F18" sId="2"/>
    <undo index="7" exp="area" dr="$AA$60:$AA$353" r="E18" sId="2"/>
    <undo index="5" exp="area" dr="$D$60:$D$353" r="E18" sId="2"/>
    <undo index="4" exp="area" dr="$W$60:$W$353" r="E18" sId="2"/>
    <undo index="1" exp="area" dr="$D$60:$D$353" r="E18" sId="2"/>
    <undo index="0" exp="area" dr="$W$60:$W$353" r="E18" sId="2"/>
    <undo index="1" exp="area" dr="$D$60:$D$353" r="D18" sId="2"/>
    <undo index="0" exp="area" dr="$W$60:$W$353" r="D18" sId="2"/>
    <undo index="14" exp="area" dr="$AA$60:$AA$353" r="F17" sId="2"/>
    <undo index="12" exp="area" dr="$S$60:$S$353" r="F17" sId="2"/>
    <undo index="10" exp="area" dr="$D$60:$D$353" r="F17" sId="2"/>
    <undo index="9" exp="area" dr="$Z$60:$Z$353" r="F17" sId="2"/>
    <undo index="6" exp="area" dr="$S$60:$S$353" r="F17" sId="2"/>
    <undo index="4" exp="area" dr="$D$60:$D$353" r="F17" sId="2"/>
    <undo index="3" exp="area" dr="$Z$60:$Z$353" r="F17" sId="2"/>
    <undo index="11" exp="area" dr="$AA$60:$AA$353" r="E17" sId="2"/>
    <undo index="9" exp="area" dr="$S$60:$S$353" r="E17" sId="2"/>
    <undo index="7" exp="area" dr="$D$60:$D$353" r="E17" sId="2"/>
    <undo index="6" exp="area" dr="$X$60:$X$353" r="E17" sId="2"/>
    <undo index="3" exp="area" dr="$S$60:$S$353" r="E17" sId="2"/>
    <undo index="1" exp="area" dr="$D$60:$D$353" r="E17" sId="2"/>
    <undo index="0" exp="area" dr="$X$60:$X$353" r="E17" sId="2"/>
    <undo index="3" exp="area" dr="$S$60:$S$353" r="D17" sId="2"/>
    <undo index="1" exp="area" dr="$D$60:$D$353" r="D17" sId="2"/>
    <undo index="0" exp="area" dr="$W$60:$W$353" r="D17" sId="2"/>
    <undo index="14" exp="area" dr="$AA$60:$AA$353" r="F16" sId="2"/>
    <undo index="12" exp="area" dr="$S$60:$S$353" r="F16" sId="2"/>
    <undo index="10" exp="area" dr="$D$60:$D$353" r="F16" sId="2"/>
    <undo index="9" exp="area" dr="$Z$60:$Z$353" r="F16" sId="2"/>
    <undo index="6" exp="area" dr="$S$60:$S$353" r="F16" sId="2"/>
    <undo index="4" exp="area" dr="$D$60:$D$353" r="F16" sId="2"/>
    <undo index="3" exp="area" dr="$Z$60:$Z$353" r="F16" sId="2"/>
    <undo index="11" exp="area" dr="$AA$60:$AA$353" r="E16" sId="2"/>
    <undo index="9" exp="area" dr="$S$60:$S$353" r="E16" sId="2"/>
    <undo index="7" exp="area" dr="$D$60:$D$353" r="E16" sId="2"/>
    <undo index="6" exp="area" dr="$X$60:$X$353" r="E16" sId="2"/>
    <undo index="3" exp="area" dr="$S$60:$S$353" r="E16" sId="2"/>
    <undo index="1" exp="area" dr="$D$60:$D$353" r="E16" sId="2"/>
    <undo index="0" exp="area" dr="$X$60:$X$353" r="E16" sId="2"/>
    <undo index="3" exp="area" dr="$S$60:$S$353" r="D16" sId="2"/>
    <undo index="1" exp="area" dr="$D$60:$D$353" r="D16" sId="2"/>
    <undo index="0" exp="area" dr="$W$60:$W$353" r="D16" sId="2"/>
    <undo index="14" exp="area" dr="$AA$60:$AA$353" r="F15" sId="2"/>
    <undo index="12" exp="area" dr="$S$60:$S$353" r="F15" sId="2"/>
    <undo index="10" exp="area" dr="$D$60:$D$353" r="F15" sId="2"/>
    <undo index="9" exp="area" dr="$Z$60:$Z$353" r="F15" sId="2"/>
    <undo index="6" exp="area" dr="$S$60:$S$353" r="F15" sId="2"/>
    <undo index="4" exp="area" dr="$D$60:$D$353" r="F15" sId="2"/>
    <undo index="3" exp="area" dr="$Z$60:$Z$353" r="F15" sId="2"/>
    <undo index="11" exp="area" dr="$AA$60:$AA$353" r="E15" sId="2"/>
    <undo index="9" exp="area" dr="$S$60:$S$353" r="E15" sId="2"/>
    <undo index="7" exp="area" dr="$D$60:$D$353" r="E15" sId="2"/>
    <undo index="6" exp="area" dr="$X$60:$X$353" r="E15" sId="2"/>
    <undo index="3" exp="area" dr="$S$60:$S$353" r="E15" sId="2"/>
    <undo index="1" exp="area" dr="$D$60:$D$353" r="E15" sId="2"/>
    <undo index="0" exp="area" dr="$X$60:$X$353" r="E15" sId="2"/>
    <undo index="3" exp="area" dr="$S$60:$S$353" r="D15" sId="2"/>
    <undo index="1" exp="area" dr="$D$60:$D$353" r="D15" sId="2"/>
    <undo index="0" exp="area" dr="$W$60:$W$353" r="D15" sId="2"/>
    <undo index="14" exp="area" dr="$AA$60:$AA$353" r="F14" sId="2"/>
    <undo index="12" exp="area" dr="$S$60:$S$353" r="F14" sId="2"/>
    <undo index="10" exp="area" dr="$D$60:$D$353" r="F14" sId="2"/>
    <undo index="9" exp="area" dr="$Z$60:$Z$353" r="F14" sId="2"/>
    <undo index="6" exp="area" dr="$S$60:$S$353" r="F14" sId="2"/>
    <undo index="4" exp="area" dr="$D$60:$D$353" r="F14" sId="2"/>
    <undo index="3" exp="area" dr="$Z$60:$Z$353" r="F14" sId="2"/>
    <undo index="11" exp="area" dr="$AA$60:$AA$353" r="E14" sId="2"/>
    <undo index="9" exp="area" dr="$S$60:$S$353" r="E14" sId="2"/>
    <undo index="7" exp="area" dr="$D$60:$D$353" r="E14" sId="2"/>
    <undo index="6" exp="area" dr="$X$60:$X$353" r="E14" sId="2"/>
    <undo index="3" exp="area" dr="$S$60:$S$353" r="E14" sId="2"/>
    <undo index="1" exp="area" dr="$D$60:$D$353" r="E14" sId="2"/>
    <undo index="0" exp="area" dr="$X$60:$X$353" r="E14" sId="2"/>
    <undo index="3" exp="area" dr="$S$60:$S$353" r="D14" sId="2"/>
    <undo index="1" exp="area" dr="$D$60:$D$353" r="D14" sId="2"/>
    <undo index="0" exp="area" dr="$W$60:$W$353" r="D14" sId="2"/>
    <undo index="14" exp="area" dr="$AA$60:$AA$353" r="F13" sId="2"/>
    <undo index="12" exp="area" dr="$S$60:$S$353" r="F13" sId="2"/>
    <undo index="10" exp="area" dr="$D$60:$D$353" r="F13" sId="2"/>
    <undo index="9" exp="area" dr="$Z$60:$Z$353" r="F13" sId="2"/>
    <undo index="6" exp="area" dr="$S$60:$S$353" r="F13" sId="2"/>
    <undo index="4" exp="area" dr="$D$60:$D$353" r="F13" sId="2"/>
    <undo index="3" exp="area" dr="$Z$60:$Z$353" r="F13" sId="2"/>
    <undo index="11" exp="area" dr="$AA$60:$AA$353" r="E13" sId="2"/>
    <undo index="9" exp="area" dr="$S$60:$S$353" r="E13" sId="2"/>
    <undo index="7" exp="area" dr="$D$60:$D$353" r="E13" sId="2"/>
    <undo index="6" exp="area" dr="$X$60:$X$353" r="E13" sId="2"/>
    <undo index="3" exp="area" dr="$S$60:$S$353" r="E13" sId="2"/>
    <undo index="1" exp="area" dr="$D$60:$D$353" r="E13" sId="2"/>
    <undo index="0" exp="area" dr="$X$60:$X$353" r="E13" sId="2"/>
    <undo index="3" exp="area" dr="$S$60:$S$353" r="D13" sId="2"/>
    <undo index="1" exp="area" dr="$D$60:$D$353" r="D13" sId="2"/>
    <undo index="0" exp="area" dr="$W$60:$W$353" r="D13" sId="2"/>
    <undo index="14" exp="area" dr="$AA$60:$AA$353" r="F12" sId="2"/>
    <undo index="12" exp="area" dr="$S$60:$S$353" r="F12" sId="2"/>
    <undo index="10" exp="area" dr="$D$60:$D$353" r="F12" sId="2"/>
    <undo index="9" exp="area" dr="$Z$60:$Z$353" r="F12" sId="2"/>
    <undo index="6" exp="area" dr="$S$60:$S$353" r="F12" sId="2"/>
    <undo index="4" exp="area" dr="$D$60:$D$353" r="F12" sId="2"/>
    <undo index="3" exp="area" dr="$Z$60:$Z$353" r="F12" sId="2"/>
    <undo index="11" exp="area" dr="$AA$60:$AA$353" r="E12" sId="2"/>
    <undo index="9" exp="area" dr="$S$60:$S$353" r="E12" sId="2"/>
    <undo index="7" exp="area" dr="$D$60:$D$353" r="E12" sId="2"/>
    <undo index="6" exp="area" dr="$X$60:$X$353" r="E12" sId="2"/>
    <undo index="3" exp="area" dr="$S$60:$S$353" r="E12" sId="2"/>
    <undo index="1" exp="area" dr="$D$60:$D$353" r="E12" sId="2"/>
    <undo index="0" exp="area" dr="$X$60:$X$353" r="E12" sId="2"/>
    <undo index="3" exp="area" dr="$S$60:$S$353" r="D12" sId="2"/>
    <undo index="1" exp="area" dr="$D$60:$D$353" r="D12" sId="2"/>
    <undo index="0" exp="area" dr="$W$60:$W$353" r="D12" sId="2"/>
    <undo index="14" exp="area" dr="$AA$60:$AA$353" r="F11" sId="2"/>
    <undo index="12" exp="area" dr="$S$60:$S$353" r="F11" sId="2"/>
    <undo index="10" exp="area" dr="$D$60:$D$353" r="F11" sId="2"/>
    <undo index="9" exp="area" dr="$Z$60:$Z$353" r="F11" sId="2"/>
    <undo index="6" exp="area" dr="$S$60:$S$353" r="F11" sId="2"/>
    <undo index="4" exp="area" dr="$D$60:$D$353" r="F11" sId="2"/>
    <undo index="3" exp="area" dr="$Z$60:$Z$353" r="F11" sId="2"/>
    <undo index="11" exp="area" dr="$AA$60:$AA$353" r="E11" sId="2"/>
    <undo index="9" exp="area" dr="$S$60:$S$353" r="E11" sId="2"/>
    <undo index="7" exp="area" dr="$D$60:$D$353" r="E11" sId="2"/>
    <undo index="6" exp="area" dr="$X$60:$X$353" r="E11" sId="2"/>
    <undo index="3" exp="area" dr="$S$60:$S$353" r="E11" sId="2"/>
    <undo index="1" exp="area" dr="$D$60:$D$353" r="E11" sId="2"/>
    <undo index="0" exp="area" dr="$X$60:$X$353" r="E11" sId="2"/>
    <undo index="3" exp="area" dr="$S$60:$S$353" r="D11" sId="2"/>
    <undo index="1" exp="area" dr="$D$60:$D$353" r="D11" sId="2"/>
    <undo index="0" exp="area" dr="$W$60:$W$353" r="D11" sId="2"/>
    <undo index="14" exp="area" dr="$AA$60:$AA$353" r="F10" sId="2"/>
    <undo index="12" exp="area" dr="$S$60:$S$353" r="F10" sId="2"/>
    <undo index="10" exp="area" dr="$D$60:$D$353" r="F10" sId="2"/>
    <undo index="9" exp="area" dr="$Z$60:$Z$353" r="F10" sId="2"/>
    <undo index="6" exp="area" dr="$S$60:$S$353" r="F10" sId="2"/>
    <undo index="4" exp="area" dr="$D$60:$D$353" r="F10" sId="2"/>
    <undo index="3" exp="area" dr="$Z$60:$Z$353" r="F10" sId="2"/>
    <undo index="11" exp="area" dr="$AA$60:$AA$353" r="E10" sId="2"/>
    <undo index="9" exp="area" dr="$S$60:$S$353" r="E10" sId="2"/>
    <undo index="7" exp="area" dr="$D$60:$D$353" r="E10" sId="2"/>
    <undo index="6" exp="area" dr="$X$60:$X$353" r="E10" sId="2"/>
    <undo index="3" exp="area" dr="$S$60:$S$353" r="E10" sId="2"/>
    <undo index="1" exp="area" dr="$D$60:$D$353" r="E10" sId="2"/>
    <undo index="0" exp="area" dr="$X$60:$X$353" r="E10" sId="2"/>
    <undo index="3" exp="area" dr="$S$60:$S$353" r="D10" sId="2"/>
    <undo index="1" exp="area" dr="$D$60:$D$353" r="D10" sId="2"/>
    <undo index="0" exp="area" dr="$W$60:$W$353" r="D10" sId="2"/>
    <undo index="14" exp="area" dr="$AA$60:$AA$353" r="F9" sId="2"/>
    <undo index="12" exp="area" dr="$S$60:$S$353" r="F9" sId="2"/>
    <undo index="10" exp="area" dr="$D$60:$D$353" r="F9" sId="2"/>
    <undo index="9" exp="area" dr="$Z$60:$Z$353" r="F9" sId="2"/>
    <undo index="6" exp="area" dr="$S$60:$S$353" r="F9" sId="2"/>
    <undo index="4" exp="area" dr="$D$60:$D$353" r="F9" sId="2"/>
    <undo index="3" exp="area" dr="$Z$60:$Z$353" r="F9" sId="2"/>
    <undo index="11" exp="area" dr="$AA$60:$AA$353" r="E9" sId="2"/>
    <undo index="9" exp="area" dr="$S$60:$S$353" r="E9" sId="2"/>
    <undo index="7" exp="area" dr="$D$60:$D$353" r="E9" sId="2"/>
    <undo index="6" exp="area" dr="$X$60:$X$353" r="E9" sId="2"/>
    <undo index="3" exp="area" dr="$S$60:$S$353" r="E9" sId="2"/>
    <undo index="1" exp="area" dr="$D$60:$D$353" r="E9" sId="2"/>
    <undo index="0" exp="area" dr="$X$60:$X$353" r="E9" sId="2"/>
    <undo index="3" exp="area" dr="$S$60:$S$353" r="D9" sId="2"/>
    <undo index="1" exp="area" dr="$D$60:$D$353" r="D9" sId="2"/>
    <undo index="0" exp="area" dr="$W$60:$W$353" r="D9" sId="2"/>
    <undo index="14" exp="area" dr="$AA$60:$AA$353" r="F8" sId="2"/>
    <undo index="12" exp="area" dr="$S$60:$S$353" r="F8" sId="2"/>
    <undo index="10" exp="area" dr="$D$60:$D$353" r="F8" sId="2"/>
    <undo index="9" exp="area" dr="$Z$60:$Z$353" r="F8" sId="2"/>
    <undo index="6" exp="area" dr="$S$60:$S$353" r="F8" sId="2"/>
    <undo index="4" exp="area" dr="$D$60:$D$353" r="F8" sId="2"/>
    <undo index="3" exp="area" dr="$Z$60:$Z$353" r="F8" sId="2"/>
    <undo index="11" exp="area" dr="$AA$60:$AA$353" r="E8" sId="2"/>
    <undo index="9" exp="area" dr="$S$60:$S$353" r="E8" sId="2"/>
    <undo index="7" exp="area" dr="$D$60:$D$353" r="E8" sId="2"/>
    <undo index="6" exp="area" dr="$X$60:$X$353" r="E8" sId="2"/>
    <undo index="3" exp="area" dr="$S$60:$S$353" r="E8" sId="2"/>
    <undo index="1" exp="area" dr="$D$60:$D$353" r="E8" sId="2"/>
    <undo index="0" exp="area" dr="$X$60:$X$353" r="E8" sId="2"/>
    <undo index="3" exp="area" dr="$S$60:$S$353" r="D8" sId="2"/>
    <undo index="1" exp="area" dr="$D$60:$D$353" r="D8" sId="2"/>
    <undo index="0" exp="area" dr="$W$60:$W$353" r="D8" sId="2"/>
    <undo index="14" exp="area" dr="$AA$60:$AA$353" r="F7" sId="2"/>
    <undo index="12" exp="area" dr="$S$60:$S$353" r="F7" sId="2"/>
    <undo index="10" exp="area" dr="$D$60:$D$353" r="F7" sId="2"/>
    <undo index="9" exp="area" dr="$Z$60:$Z$353" r="F7" sId="2"/>
    <undo index="6" exp="area" dr="$S$60:$S$353" r="F7" sId="2"/>
    <undo index="4" exp="area" dr="$D$60:$D$353" r="F7" sId="2"/>
    <undo index="3" exp="area" dr="$Z$60:$Z$353" r="F7" sId="2"/>
    <undo index="11" exp="area" dr="$AA$60:$AA$353" r="E7" sId="2"/>
    <undo index="9" exp="area" dr="$S$60:$S$353" r="E7" sId="2"/>
    <undo index="7" exp="area" dr="$D$60:$D$353" r="E7" sId="2"/>
    <undo index="6" exp="area" dr="$X$60:$X$353" r="E7" sId="2"/>
    <undo index="3" exp="area" dr="$S$60:$S$353" r="E7" sId="2"/>
    <undo index="1" exp="area" dr="$D$60:$D$353" r="E7" sId="2"/>
    <undo index="0" exp="area" dr="$X$60:$X$353" r="E7" sId="2"/>
    <undo index="3" exp="area" dr="$S$60:$S$353" r="D7" sId="2"/>
    <undo index="1" exp="area" dr="$D$60:$D$353" r="D7" sId="2"/>
    <undo index="0" exp="area" dr="$W$60:$W$353" r="D7" sId="2"/>
    <undo index="14" exp="area" dr="$AA$60:$AA$353" r="F6" sId="2"/>
    <undo index="12" exp="area" dr="$S$60:$S$353" r="F6" sId="2"/>
    <undo index="10" exp="area" dr="$D$60:$D$353" r="F6" sId="2"/>
    <undo index="9" exp="area" dr="$Z$60:$Z$353" r="F6" sId="2"/>
    <undo index="6" exp="area" dr="$S$60:$S$353" r="F6" sId="2"/>
    <undo index="4" exp="area" dr="$D$60:$D$353" r="F6" sId="2"/>
    <undo index="3" exp="area" dr="$Z$60:$Z$353" r="F6" sId="2"/>
    <undo index="11" exp="area" dr="$AA$60:$AA$353" r="E6" sId="2"/>
    <undo index="9" exp="area" dr="$S$60:$S$353" r="E6" sId="2"/>
    <undo index="7" exp="area" dr="$D$60:$D$353" r="E6" sId="2"/>
    <undo index="6" exp="area" dr="$X$60:$X$353" r="E6" sId="2"/>
    <undo index="3" exp="area" dr="$S$60:$S$353" r="E6" sId="2"/>
    <undo index="1" exp="area" dr="$D$60:$D$353" r="E6" sId="2"/>
    <undo index="0" exp="area" dr="$X$60:$X$353" r="E6" sId="2"/>
    <undo index="3" exp="area" dr="$S$60:$S$353" r="D6" sId="2"/>
    <undo index="1" exp="area" dr="$D$60:$D$353" r="D6" sId="2"/>
    <undo index="0" exp="area" dr="$W$60:$W$353" r="D6" sId="2"/>
    <undo index="14" exp="area" dr="$AA$60:$AA$353" r="F5" sId="2"/>
    <undo index="12" exp="area" dr="$S$60:$S$353" r="F5" sId="2"/>
    <undo index="10" exp="area" dr="$D$60:$D$353" r="F5" sId="2"/>
    <undo index="9" exp="area" dr="$Z$60:$Z$353" r="F5" sId="2"/>
    <undo index="6" exp="area" dr="$S$60:$S$353" r="F5" sId="2"/>
    <undo index="4" exp="area" dr="$D$60:$D$353" r="F5" sId="2"/>
    <undo index="3" exp="area" dr="$Z$60:$Z$353" r="F5" sId="2"/>
    <undo index="11" exp="area" dr="$AA$60:$AA$353" r="E5" sId="2"/>
    <undo index="9" exp="area" dr="$S$60:$S$353" r="E5" sId="2"/>
    <undo index="7" exp="area" dr="$D$60:$D$353" r="E5" sId="2"/>
    <undo index="6" exp="area" dr="$X$60:$X$353" r="E5" sId="2"/>
    <undo index="3" exp="area" dr="$S$60:$S$353" r="E5" sId="2"/>
    <undo index="1" exp="area" dr="$D$60:$D$353" r="E5" sId="2"/>
    <undo index="0" exp="area" dr="$X$60:$X$353" r="E5" sId="2"/>
    <undo index="3" exp="area" dr="$S$60:$S$353" r="D5" sId="2"/>
    <undo index="1" exp="area" dr="$D$60:$D$353" r="D5" sId="2"/>
    <undo index="0" exp="area" dr="$W$60:$W$353" r="D5" sId="2"/>
    <undo index="14" exp="area" dr="$AA$60:$AA$353" r="F4" sId="2"/>
    <undo index="12" exp="area" dr="$S$60:$S$353" r="F4" sId="2"/>
    <undo index="10" exp="area" dr="$D$60:$D$353" r="F4" sId="2"/>
    <undo index="9" exp="area" dr="$Z$60:$Z$353" r="F4" sId="2"/>
    <undo index="6" exp="area" dr="$S$60:$S$353" r="F4" sId="2"/>
    <undo index="4" exp="area" dr="$D$60:$D$353" r="F4" sId="2"/>
    <undo index="3" exp="area" dr="$Z$60:$Z$353" r="F4" sId="2"/>
    <undo index="11" exp="area" dr="$AA$60:$AA$353" r="E4" sId="2"/>
    <undo index="9" exp="area" dr="$S$60:$S$353" r="E4" sId="2"/>
    <undo index="7" exp="area" dr="$D$60:$D$353" r="E4" sId="2"/>
    <undo index="6" exp="area" dr="$X$60:$X$353" r="E4" sId="2"/>
    <undo index="3" exp="area" dr="$S$60:$S$353" r="E4" sId="2"/>
    <undo index="1" exp="area" dr="$D$60:$D$353" r="E4" sId="2"/>
    <undo index="0" exp="area" dr="$X$60:$X$353" r="E4" sId="2"/>
    <undo index="3" exp="area" dr="$S$60:$S$353" r="D4" sId="2"/>
    <undo index="1" exp="area" dr="$D$60:$D$353" r="D4" sId="2"/>
    <undo index="0" exp="area" dr="$W$60:$W$353" r="D4" sId="2"/>
    <undo index="0" exp="area" ref3D="1" dr="$B$59:$AN$353" dn="Z_7ECA1D62_ABBC_43E6_9937_2E03B35496B2_.wvu.FilterData" sId="2"/>
    <undo index="0" exp="area" ref3D="1" dr="$B$59:$AN$353" dn="Z_7BFB5FB4_A8B0_4F63_A181_1734FD1FFF81_.wvu.FilterData" sId="2"/>
    <undo index="0" exp="area" ref3D="1" dr="$B$59:$AN$353" dn="Z_7E28528F_E20C_4D62_AACF_5045EC0851EC_.wvu.FilterData" sId="2"/>
    <undo index="0" exp="area" ref3D="1" dr="$B$59:$AN$353" dn="Z_7B73230E_69E0_43F5_B0B0_DBE5465075A3_.wvu.FilterData" sId="2"/>
    <undo index="0" exp="area" ref3D="1" dr="$B$59:$AN$353" dn="Z_7B889AAC_31FF_4187_BC9A_97347D0C1404_.wvu.FilterData" sId="2"/>
    <undo index="0" exp="area" ref3D="1" dr="$B$59:$AN$353" dn="Z_F96FC7D9_4F89_4FE0_8D00_C0083DEB0472_.wvu.FilterData" sId="2"/>
    <undo index="0" exp="area" ref3D="1" dr="$B$59:$AN$353" dn="Z_F8123D76_55B1_4B53_A000_EE110DA11BDA_.wvu.FilterData" sId="2"/>
    <undo index="0" exp="area" ref3D="1" dr="$B$59:$AN$353" dn="Z_FE2C839D_CFC1_49B1_AC2C_8A6402AB94F3_.wvu.FilterData" sId="2"/>
    <undo index="0" exp="area" ref3D="1" dr="$B$59:$AN$353" dn="Z_F4392C89_FF1A_483A_847A_11EFDD89C2F6_.wvu.FilterData" sId="2"/>
    <undo index="0" exp="area" ref3D="1" dr="$B$59:$AN$353" dn="Z_F0C44ECA_0D2B_4805_B4D2_E17DE61DEB71_.wvu.FilterData" sId="2"/>
    <undo index="0" exp="area" ref3D="1" dr="$B$59:$AN$353" dn="Z_E11D25D0_2BF3_48B3_9FBC_3B6D0D0AF949_.wvu.FilterData" sId="2"/>
    <undo index="0" exp="area" ref3D="1" dr="$B$59:$AN$353" dn="Z_E36B2453_F811_41EA_9FD1_7FA18414D43B_.wvu.FilterData" sId="2"/>
    <undo index="0" exp="area" ref3D="1" dr="$B$59:$AN$353" dn="Z_EE73AC1D_D830_44B7_9DC4_1CCC2AC80F1D_.wvu.FilterData" sId="2"/>
    <undo index="0" exp="area" ref3D="1" dr="$B$59:$AN$353" dn="Z_E88DC3CB_0C36_4621_A78A_EADE25323E65_.wvu.FilterData" sId="2"/>
    <undo index="0" exp="area" ref3D="1" dr="$B$59:$AN$353" dn="Z_E12EC836_80E0_45EE_A6D0_34069B8708A0_.wvu.FilterData" sId="2"/>
    <undo index="0" exp="area" ref3D="1" dr="$B$59:$AN$353" dn="Z_EBFFEBE0_546B_462A_9BC2_2449B908527C_.wvu.FilterData" sId="2"/>
    <undo index="0" exp="area" ref3D="1" dr="$B$59:$AN$353" dn="Z_D33AC7AF_C8AB_4CE9_94C7_9237011A5FC3_.wvu.FilterData" sId="2"/>
    <undo index="0" exp="area" ref3D="1" dr="$B$59:$AN$353" dn="Z_D5495B41_8856_434C_AE51_6C7F28A4892B_.wvu.FilterData" sId="2"/>
    <undo index="0" exp="area" ref3D="1" dr="$B$59:$AN$353" dn="Z_DD788658_D329_4BC9_A4CF_42A7BA14B6A8_.wvu.FilterData" sId="2"/>
    <undo index="0" exp="area" ref3D="1" dr="$B$59:$AN$353" dn="Z_E058DDBE_ED0A_4CA8_8C04_26D1B7AA285A_.wvu.FilterData" sId="2"/>
    <undo index="0" exp="area" ref3D="1" dr="$B$59:$AN$353" dn="Z_CDBB1A2A_231D_4FFC_9270_4805D06A351E_.wvu.FilterData" sId="2"/>
    <undo index="0" exp="area" ref3D="1" dr="$B$59:$AN$353" dn="Z_C9E42B05_B52A_4A11_A52C_322A33FD04AC_.wvu.FilterData" sId="2"/>
    <undo index="0" exp="area" ref3D="1" dr="$B$59:$AN$353" dn="Z_CA610046_2946_4C6D_A575_B33B2261CDA0_.wvu.FilterData" sId="2"/>
    <undo index="0" exp="area" ref3D="1" dr="$B$59:$AN$353" dn="Z_CE6E4FDD_C5AA_420F_AF49_516E16308BAD_.wvu.FilterData" sId="2"/>
    <undo index="0" exp="area" ref3D="1" dr="$B$59:$AN$353" dn="Z_CE1AD879_4E3E_419F_98AE_AEB21B971F2A_.wvu.FilterData" sId="2"/>
    <undo index="0" exp="area" ref3D="1" dr="$S$60:$S$353" dn="Z_CF84BCBE_BE22_4A6D_8717_6A7CF544566C_.wvu.FilterData" sId="2"/>
    <undo index="0" exp="area" ref3D="1" dr="$B$59:$AN$353" dn="Z_CC3F580C_15C7_4259_B4F0_2E2F4C5CDBDE_.wvu.FilterData" sId="2"/>
    <undo index="0" exp="area" ref3D="1" dr="$B$59:$AN$353" dn="Z_C6889E15_1A62_4F54_A8B7_B3679CC028D9_.wvu.FilterData" sId="2"/>
    <undo index="0" exp="area" ref3D="1" dr="$B$59:$AN$353" dn="Z_C2CCA076_8851_43CC_9A1E_2FD22C7E2390_.wvu.FilterData" sId="2"/>
    <undo index="0" exp="area" ref3D="1" dr="$S$60:$S$353" dn="Z_B9EFE5C6_68FB_4933_972C_7F8BD5F2D994_.wvu.FilterData" sId="2"/>
    <undo index="0" exp="area" ref3D="1" dr="$B$59:$AN$353" dn="Z_C2303EBD_E6D7_4FF7_845D_A3B248E6EFF5_.wvu.FilterData" sId="2"/>
    <undo index="0" exp="area" ref3D="1" dr="$B$59:$AN$353" dn="Z_BF7A1F8F_74AD_4DDA_B23C_B5C3DB65C08A_.wvu.FilterData" sId="2"/>
    <undo index="0" exp="area" ref3D="1" dr="$B$59:$AN$353" dn="Z_BD8FF058_B31E_4C72_A923_312AF439B99F_.wvu.FilterData" sId="2"/>
    <undo index="0" exp="area" ref3D="1" dr="$B$59:$AN$353" dn="Z_BEE26344_5F89_46BE_ADCC_85D6BF33A053_.wvu.FilterData" sId="2"/>
    <undo index="0" exp="area" ref3D="1" dr="$B$59:$AN$353" dn="Z_B54D8A4B_BE39_481D_84D7_4F280C2EA516_.wvu.FilterData" sId="2"/>
    <undo index="0" exp="area" ref3D="1" dr="$B$59:$AN$353" dn="Z_C477A7B9_FAF8_4542_B07F_F4099E2D59B5_.wvu.FilterData" sId="2"/>
    <undo index="0" exp="area" ref3D="1" dr="$B$59:$AN$353" dn="Z_B3AB6DAA_41F0_4EE2_8B00_F7180AC3BF7E_.wvu.FilterData" sId="2"/>
    <undo index="0" exp="area" ref3D="1" dr="$B$59:$AN$353" dn="Z_B1055908_6224_4011_925E_7C2E1172AE70_.wvu.FilterData" sId="2"/>
    <undo index="0" exp="area" ref3D="1" dr="$B$59:$AN$353" dn="Z_AF189699_1222_40FF_ACE8_2099FF14FAC9_.wvu.FilterData" sId="2"/>
    <undo index="0" exp="area" ref3D="1" dr="$B$59:$AN$353" dn="Z_AFC1A459_0CFD_449E_852E_780E257CA969_.wvu.FilterData" sId="2"/>
    <undo index="0" exp="area" ref3D="1" dr="$B$59:$AN$353" dn="Z_B3D249B3_F897_444B_A67E_E6939251C5B3_.wvu.FilterData" sId="2"/>
    <undo index="0" exp="area" ref3D="1" dr="$B$59:$AN$353" dn="Z_A7D380F0_390E_41B2_8D7C_8A5C5BADE80E_.wvu.FilterData" sId="2"/>
    <undo index="0" exp="area" ref3D="1" dr="$B$59:$AN$353" dn="Z_A872A925_F97A_4BCF_ADA0_5A890430B25E_.wvu.FilterData" sId="2"/>
    <undo index="0" exp="area" ref3D="1" dr="$B$59:$AN$353" dn="Z_A301D847_2FFF_4123_8B9E_71D3C55C5D57_.wvu.FilterData" sId="2"/>
    <undo index="0" exp="area" ref3D="1" dr="$B$59:$AN$353" dn="Z_9F45223C_9767_4C33_8ED0_77D77C44DDED_.wvu.FilterData" sId="2"/>
    <undo index="0" exp="area" ref3D="1" dr="$B$59:$AN$353" dn="Z_9FEC5F16_0415_467C_9D43_55FB7EEA0794_.wvu.FilterData" sId="2"/>
    <undo index="0" exp="area" ref3D="1" dr="$B$59:$AN$353" dn="Z_52E5463D_8C23_4C5E_9563_8FAC384914C2_.wvu.FilterData" sId="2"/>
    <undo index="0" exp="area" ref3D="1" dr="$B$59:$AN$353" dn="Z_52A57B55_91F1_44CE_A92C_27384918E1DD_.wvu.FilterData" sId="2"/>
    <undo index="0" exp="area" ref3D="1" dr="$B$59:$AN$353" dn="Z_53933DC9_8D3E_405A_98A9_80740AC0B9CF_.wvu.FilterData" sId="2"/>
    <undo index="0" exp="area" ref3D="1" dr="$B$59:$AN$353" dn="Z_540ED67E_48A4_42C9_8933_01DBB70F9FC6_.wvu.FilterData" sId="2"/>
    <undo index="0" exp="area" ref3D="1" dr="$B$59:$AN$353" dn="Z_5C4A574E_1376_4305_B673_0BFEAD2A7E3B_.wvu.FilterData" sId="2"/>
    <undo index="0" exp="area" ref3D="1" dr="$B$59:$AN$353" dn="Z_5BB3BEFD_1A62_45A9_98B1_873AA0E36F1C_.wvu.FilterData" sId="2"/>
    <undo index="0" exp="area" ref3D="1" dr="$B$59:$AN$353" dn="Z_63A7928D_6930_4841_969C_FCD344601064_.wvu.FilterData" sId="2"/>
    <undo index="0" exp="area" ref3D="1" dr="$B$59:$AN$353" dn="Z_5F3177B4_B689_4E12_8B01_B6230235E1C9_.wvu.FilterData" sId="2"/>
    <undo index="0" exp="area" ref3D="1" dr="$B$59:$AN$353" dn="Z_9D714EDB_35D2_4BA7_9AE2_8FA7614FCB4C_.wvu.FilterData" sId="2"/>
    <undo index="0" exp="area" ref3D="1" dr="$B$59:$AN$353" dn="Z_6FDA3908_33D8_4257_8E81_8918028CEF1C_.wvu.FilterData" sId="2"/>
    <undo index="0" exp="area" ref3D="1" dr="$B$59:$AN$353" dn="Z_6897B548_3C41_42CA_B63B_C5E92D05FB97_.wvu.FilterData" sId="2"/>
    <undo index="0" exp="area" ref3D="1" dr="$B$59:$AN$353" dn="Z_2D9C8AE5_DCBC_444F_972E_A405F428F9A1_.wvu.FilterData" sId="2"/>
    <undo index="0" exp="area" ref3D="1" dr="$B$59:$AN$353" dn="Z_2BC2A590_9684_4447_B38C_65C6FB0CEC4B_.wvu.FilterData" sId="2"/>
    <undo index="0" exp="area" ref3D="1" dr="$B$59:$AN$353" dn="Z_30F91928_68DC_482E_AABC_DF89AB048D73_.wvu.FilterData" sId="2"/>
    <undo index="0" exp="area" ref3D="1" dr="$B$59:$AN$353" dn="Z_2E32B38E_8332_4B76_9525_4C9E4A492B76_.wvu.FilterData" sId="2"/>
    <undo index="0" exp="area" ref3D="1" dr="$B$59:$AN$353" dn="Z_230AE275_002A_4985_92AF_B9C07BA0C56D_.wvu.FilterData" sId="2"/>
    <undo index="0" exp="area" ref3D="1" dr="$B$59:$AN$353" dn="Z_2AB2D19C_A4BA_4574_8CD8_E01DB9CEF44C_.wvu.FilterData" sId="2"/>
    <undo index="0" exp="area" ref3D="1" dr="$B$59:$AN$353" dn="Z_1E307FCD_934B_4070_BDAA_8F2B33379F52_.wvu.FilterData" sId="2"/>
    <undo index="0" exp="area" ref3D="1" dr="$B$59:$AN$353" dn="Z_1CD1B0AD_724D_4F54_AF9A_84E1CFD23A6B_.wvu.FilterData" sId="2"/>
    <undo index="0" exp="area" ref3D="1" dr="$B$59:$AN$353" dn="Z_4DB9989C_4464_43E8_8078_E808BE505BAA_.wvu.FilterData" sId="2"/>
    <undo index="0" exp="area" ref3D="1" dr="$B$59:$AN$353" dn="Z_4AC7CF20_9D78_47F0_AF1F_29F122739E1A_.wvu.FilterData" sId="2"/>
    <undo index="0" exp="area" ref3D="1" dr="$B$59:$AN$353" dn="Z_42AC1B0D_F791_4C63_92EF_E01CFF03908D_.wvu.FilterData" sId="2"/>
    <undo index="0" exp="area" ref3D="1" dr="$B$59:$AN$353" dn="Z_4113A7E6_6C3F_4D64_B0E0_3D21B9E2D7FB_.wvu.FilterData" sId="2"/>
    <undo index="0" exp="area" ref3D="1" dr="$S$60:$S$353" dn="Z_42E40103_7615_46A1_B31B_E7FFA4654119_.wvu.FilterData" sId="2"/>
    <undo index="0" exp="area" ref3D="1" dr="$B$59:$AN$353" dn="Z_401E0DCE_A68E_49A9_8102_9884577193E5_.wvu.FilterData" sId="2"/>
    <undo index="0" exp="area" ref3D="1" dr="$B$59:$AN$353" dn="Z_41DCA6EC_5692_4454_B626_EEE78EA80FBF_.wvu.FilterData" sId="2"/>
    <undo index="0" exp="area" ref3D="1" dr="$B$59:$AN$353" dn="Z_41E28B46_16FD_473E_AED2_27DFD35D1D37_.wvu.FilterData" sId="2"/>
    <undo index="0" exp="area" ref3D="1" dr="$S$60:$S$353" dn="Z_336B6883_2145_4B58_921E_CEC7185A847E_.wvu.FilterData" sId="2"/>
    <undo index="0" exp="area" ref3D="1" dr="$B$59:$AN$353" dn="Z_8CF9B453_4899_464D_85BD_71E4DD56D47A_.wvu.FilterData" sId="2"/>
    <undo index="0" exp="area" ref3D="1" dr="$B$59:$AN$353" dn="Z_8C375C63_D467_4856_867E_0D376340DFF8_.wvu.FilterData" sId="2"/>
    <undo index="0" exp="area" ref3D="1" dr="$B$59:$AN$353" dn="Z_86DC6F30_C367_4A3B_8A06_DA397A8B8A9A_.wvu.FilterData" sId="2"/>
    <undo index="0" exp="area" ref3D="1" dr="$B$59:$AN$353" dn="Z_88CE456E_359B_447D_B7A0_CC4E1465B4B3_.wvu.FilterData" sId="2"/>
    <undo index="0" exp="area" ref3D="1" dr="$S$60:$S$353" dn="Z_860D614A_8721_43EB_B83C_D17744C7F854_.wvu.FilterData" sId="2"/>
    <undo index="0" exp="area" ref3D="1" dr="$B$59:$AN$353" dn="Z_984B2F44_EE13_4F2D_BD1D_5920AACED939_.wvu.FilterData" sId="2"/>
    <undo index="0" exp="area" ref3D="1" dr="$B$59:$AN$353" dn="Z_7339CFDD_5D7C_41FE_8AD1_208FBEAD7A1C_.wvu.FilterData" sId="2"/>
    <undo index="0" exp="area" ref3D="1" dr="$B$59:$AN$353" dn="Z_730E331C_10E7_4E98_BC37_6021A4A49A07_.wvu.FilterData" sId="2"/>
    <undo index="0" exp="area" ref3D="1" dr="$B$59:$AN$353" dn="Z_7684DE88_CD79_4EF5_9C9B_B69951F70D93_.wvu.FilterData" sId="2"/>
    <undo index="0" exp="area" ref3D="1" dr="$B$59:$AN$353" dn="Z_7559AD3C_156F_45C7_936A_55D8B4CF8FD3_.wvu.FilterData" sId="2"/>
    <undo index="0" exp="area" ref3D="1" dr="$B$59:$AN$353" dn="Z_7631F57F_2776_4521_B9A4_E50DF3C50E08_.wvu.FilterData" sId="2"/>
    <undo index="0" exp="area" ref3D="1" dr="$B$59:$AN$353" dn="Z_800716EA_F7AD_445F_A82C_AD7029120035_.wvu.FilterData" sId="2"/>
    <undo index="0" exp="area" ref3D="1" dr="$B$59:$AN$353" dn="Z_7FEB5690_7B38_49CE_A727_CCA7747AA9AE_.wvu.FilterData" sId="2"/>
    <undo index="0" exp="area" ref3D="1" dr="$B$59:$AN$353" dn="Z_829A4E16_046C_44CF_A5AA_B2E034E6EB70_.wvu.FilterData" sId="2"/>
    <undo index="0" exp="area" ref3D="1" dr="$B$59:$AN$353" dn="Z_81FA0B0F_EF1A_4AD6_89BA_3A6395222780_.wvu.FilterData" sId="2"/>
    <undo index="0" exp="area" ref3D="1" dr="$B$59:$AN$353" dn="Z_813A7912_0731_46B9_B4CC_33DA5DAC5D0E_.wvu.FilterData" sId="2"/>
    <undo index="0" exp="area" ref3D="1" dr="$B$59:$AN$353" dn="Z_951F84BC_6E0F_48A5_9328_00C512BF8879_.wvu.FilterData" sId="2"/>
    <undo index="0" exp="area" ref3D="1" dr="$B$59:$AN$353" dn="Z_948AAA3E_FDC6_47E8_9FD0_C830D95AC493_.wvu.FilterData" sId="2"/>
    <undo index="0" exp="area" ref3D="1" dr="$B$59:$AN$353" dn="Z_11339B11_1F4C_454D_B7AC_2AE6663A7C4F_.wvu.FilterData" sId="2"/>
    <undo index="0" exp="area" ref3D="1" dr="$B$59:$AN$353" dn="Z_10B5054A_878E_4E14_88A5_58B709AC46BE_.wvu.FilterData" sId="2"/>
    <undo index="0" exp="area" ref3D="1" dr="$B$59:$AN$353" dn="Z_0EEA61C8_BDF6_4697_A64F_14220225F3CA_.wvu.FilterData" sId="2"/>
    <undo index="0" exp="area" ref3D="1" dr="$B$59:$AN$353" dn="Z_0E177208_F531_4668_B683_013CB8491591_.wvu.FilterData" sId="2"/>
    <undo index="0" exp="area" ref3D="1" dr="$B$59:$AN$353" dn="Z_10AEEA8C_92E9_4868_801E_16751B8F1C9F_.wvu.FilterData" sId="2"/>
    <undo index="0" exp="area" ref3D="1" dr="$B$59:$AN$353" dn="Z_098A3A6D_BE9F_45E5_9A31_50E901908195_.wvu.FilterData" sId="2"/>
    <undo index="0" exp="area" ref3D="1" dr="$B$59:$AN$353" dn="Z_0A6D8CFE_6EB2_43B1_B145_8F368E64B301_.wvu.FilterData" sId="2"/>
    <undo index="0" exp="area" ref3D="1" dr="$B$59:$AN$353" dn="Z_0D0A6154_7CBF_4A37_BEA2_AB537B4B2A67_.wvu.FilterData" sId="2"/>
    <undo index="0" exp="area" ref3D="1" dr="$B$59:$AN$353" dn="Z_006FEADE_C1C8_4623_94EF_0C71C28F2B02_.wvu.FilterData" sId="2"/>
    <undo index="0" exp="area" ref3D="1" dr="$B$59:$AN$353" dn="Z_0600F77B_03E6_457E_8094_42AB3F458D08_.wvu.FilterData" sId="2"/>
    <undo index="0" exp="area" ref3D="1" dr="$B$59:$AN$353" dn="Z_06C7A52C_D0C4_4DA2_9863_62727E2D844E_.wvu.FilterData" sId="2"/>
    <undo index="0" exp="area" ref3D="1" dr="$B$59:$AN$353" dn="Z_120A6944_24D5_4B4D_A680_95B4E8DC27D1_.wvu.FilterData" sId="2"/>
    <undo index="0" exp="area" ref3D="1" dr="$B$59:$AN$353" dn="Z_125E42F3_18DE_4272_A548_D075330F5284_.wvu.FilterData" sId="2"/>
    <undo index="0" exp="area" ref3D="1" dr="$B$59:$AN$353" dn="Z_13421632_55CA_4586_B03E_1FC519AC043B_.wvu.FilterData" sId="2"/>
    <undo index="0" exp="area" ref3D="1" dr="$B$59:$AN$353" dn="Z_11367D4E_C5EB_41D2_9AC8_81DB66FC75D0_.wvu.FilterData" sId="2"/>
    <undo index="0" exp="area" ref3D="1" dr="$B$59:$AN$353" dn="Z_1423035C_B8AF_4653_8B0C_9092ECDBF18B_.wvu.FilterData" sId="2"/>
    <undo index="0" exp="area" ref3D="1" dr="$B$59:$AN$353" dn="Z_16059B22_ECA7_4CF0_A34D_CD415168CA09_.wvu.FilterData" sId="2"/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77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78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79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80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1381" sId="2" ref="A353:XFD353" action="deleteRow">
    <rfmt sheetId="2" xfDxf="1" sqref="A353:XFD353" start="0" length="0"/>
    <rfmt sheetId="2" sqref="B353" start="0" length="0">
      <dxf>
        <font>
          <sz val="11"/>
          <color auto="1"/>
          <name val="Calibri"/>
          <scheme val="minor"/>
        </font>
        <fill>
          <patternFill patternType="solid">
            <bgColor theme="6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C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D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E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I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K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L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M353" start="0" length="0">
      <dxf>
        <fill>
          <patternFill patternType="solid">
            <bgColor theme="0" tint="-0.499984740745262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O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P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53" start="0" length="0">
      <dxf>
        <fill>
          <patternFill patternType="solid">
            <bgColor rgb="FFFFFF00"/>
          </patternFill>
        </fill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R353" start="0" length="0">
      <dxf>
        <font>
          <sz val="11"/>
          <color theme="1"/>
          <name val="Calibri"/>
          <scheme val="minor"/>
        </font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S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T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V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W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X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Y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Z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A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B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C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D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E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F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G353" start="0" length="0">
      <dxf>
        <numFmt numFmtId="164" formatCode="[$-409]d\-mmm\-yyyy;@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H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I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J353" start="0" length="0">
      <dxf>
        <numFmt numFmtId="14" formatCode="0.00%"/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K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L3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M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AN35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cc rId="11382" sId="2" numFmtId="19">
    <nc r="AC248">
      <v>44018</v>
    </nc>
  </rcc>
  <rcc rId="11383" sId="2" numFmtId="19">
    <nc r="AC249">
      <v>44018</v>
    </nc>
  </rcc>
  <rcc rId="11384" sId="2" numFmtId="19">
    <nc r="AC250">
      <v>44018</v>
    </nc>
  </rcc>
  <rcc rId="11385" sId="2" numFmtId="19">
    <nc r="AC251">
      <v>44018</v>
    </nc>
  </rcc>
  <rcc rId="11386" sId="2" numFmtId="19">
    <nc r="AC252">
      <v>44018</v>
    </nc>
  </rcc>
  <rcc rId="11387" sId="2" numFmtId="19">
    <nc r="AC253">
      <v>44018</v>
    </nc>
  </rcc>
  <rcc rId="11388" sId="2" numFmtId="19">
    <nc r="AC254">
      <v>44018</v>
    </nc>
  </rcc>
  <rcc rId="11389" sId="2" numFmtId="19">
    <nc r="AC255">
      <v>44018</v>
    </nc>
  </rcc>
  <rcc rId="11390" sId="2" numFmtId="19">
    <nc r="AC256">
      <v>44018</v>
    </nc>
  </rcc>
  <rcc rId="11391" sId="2" numFmtId="19">
    <nc r="AC257">
      <v>44018</v>
    </nc>
  </rcc>
  <rcc rId="11392" sId="2" numFmtId="19">
    <nc r="AC258">
      <v>44018</v>
    </nc>
  </rcc>
  <rcc rId="11393" sId="2" numFmtId="19">
    <nc r="AC259">
      <v>44018</v>
    </nc>
  </rcc>
  <rcc rId="11394" sId="2" numFmtId="19">
    <nc r="AC260">
      <v>44018</v>
    </nc>
  </rcc>
  <rcc rId="11395" sId="2" numFmtId="19">
    <nc r="AC261">
      <v>44018</v>
    </nc>
  </rcc>
  <rcc rId="11396" sId="2" numFmtId="19">
    <nc r="AC262">
      <v>44018</v>
    </nc>
  </rcc>
  <rcc rId="11397" sId="2" numFmtId="19">
    <nc r="AC263">
      <v>44018</v>
    </nc>
  </rcc>
  <rcc rId="11398" sId="2" numFmtId="19">
    <nc r="AC264">
      <v>44018</v>
    </nc>
  </rcc>
  <rcc rId="11399" sId="2" numFmtId="19">
    <nc r="AC265">
      <v>44018</v>
    </nc>
  </rcc>
  <rcc rId="11400" sId="2" numFmtId="19">
    <nc r="AC266">
      <v>44018</v>
    </nc>
  </rcc>
  <rcc rId="11401" sId="2" numFmtId="19">
    <nc r="AC267">
      <v>44018</v>
    </nc>
  </rcc>
  <rcc rId="11402" sId="2" numFmtId="19">
    <nc r="AC268">
      <v>44018</v>
    </nc>
  </rcc>
  <rcc rId="11403" sId="2" numFmtId="19">
    <nc r="AC269">
      <v>44018</v>
    </nc>
  </rcc>
  <rcc rId="11404" sId="2" numFmtId="19">
    <nc r="AC270">
      <v>44018</v>
    </nc>
  </rcc>
  <rcc rId="11405" sId="2" numFmtId="19">
    <nc r="AC271">
      <v>44018</v>
    </nc>
  </rcc>
  <rcc rId="11406" sId="2" numFmtId="19">
    <nc r="AC272">
      <v>44018</v>
    </nc>
  </rcc>
  <rcc rId="11407" sId="2" numFmtId="19">
    <nc r="AC273">
      <v>44018</v>
    </nc>
  </rcc>
  <rcc rId="11408" sId="2" numFmtId="19">
    <nc r="AC274">
      <v>44018</v>
    </nc>
  </rcc>
  <rcc rId="11409" sId="2" numFmtId="19">
    <nc r="AC275">
      <v>44018</v>
    </nc>
  </rcc>
  <rcc rId="11410" sId="2" numFmtId="19">
    <nc r="AC276">
      <v>44018</v>
    </nc>
  </rcc>
  <rcc rId="11411" sId="2" numFmtId="19">
    <nc r="AC277">
      <v>44018</v>
    </nc>
  </rcc>
  <rcc rId="11412" sId="2" numFmtId="19">
    <nc r="AC278">
      <v>44018</v>
    </nc>
  </rcc>
  <rcc rId="11413" sId="2" numFmtId="19">
    <nc r="AC279">
      <v>44018</v>
    </nc>
  </rcc>
  <rcc rId="11414" sId="2" numFmtId="19">
    <nc r="AC280">
      <v>44018</v>
    </nc>
  </rcc>
  <rcc rId="11415" sId="2" numFmtId="19">
    <nc r="AC281">
      <v>44018</v>
    </nc>
  </rcc>
  <rcc rId="11416" sId="2" numFmtId="19">
    <nc r="AC282">
      <v>44018</v>
    </nc>
  </rcc>
  <rcc rId="11417" sId="2" numFmtId="19">
    <nc r="AC283">
      <v>44018</v>
    </nc>
  </rcc>
  <rcc rId="11418" sId="2" numFmtId="19">
    <nc r="AC284">
      <v>44018</v>
    </nc>
  </rcc>
  <rcc rId="11419" sId="2" numFmtId="19">
    <nc r="AC285">
      <v>44018</v>
    </nc>
  </rcc>
  <rcc rId="11420" sId="2" numFmtId="19">
    <nc r="AC286">
      <v>44018</v>
    </nc>
  </rcc>
  <rcc rId="11421" sId="2" numFmtId="19">
    <nc r="AC287">
      <v>44018</v>
    </nc>
  </rcc>
  <rcc rId="11422" sId="2" numFmtId="19">
    <nc r="AC288">
      <v>44018</v>
    </nc>
  </rcc>
  <rcc rId="11423" sId="2" numFmtId="19">
    <nc r="AC289">
      <v>44018</v>
    </nc>
  </rcc>
  <rcc rId="11424" sId="2" numFmtId="19">
    <nc r="AC290">
      <v>44018</v>
    </nc>
  </rcc>
  <rcc rId="11425" sId="2" numFmtId="19">
    <nc r="AC291">
      <v>44018</v>
    </nc>
  </rcc>
  <rcc rId="11426" sId="2" numFmtId="19">
    <nc r="AC292">
      <v>44018</v>
    </nc>
  </rcc>
  <rcc rId="11427" sId="2" numFmtId="19">
    <nc r="AC293">
      <v>44018</v>
    </nc>
  </rcc>
  <rcc rId="11428" sId="2" numFmtId="19">
    <nc r="AC294">
      <v>44018</v>
    </nc>
  </rcc>
  <rcc rId="11429" sId="2" numFmtId="19">
    <nc r="AC295">
      <v>44018</v>
    </nc>
  </rcc>
  <rcc rId="11430" sId="2" numFmtId="19">
    <nc r="AC296">
      <v>44018</v>
    </nc>
  </rcc>
  <rcc rId="11431" sId="2" numFmtId="19">
    <nc r="AC297">
      <v>44018</v>
    </nc>
  </rcc>
  <rcc rId="11432" sId="2" numFmtId="19">
    <nc r="AC298">
      <v>44018</v>
    </nc>
  </rcc>
  <rcc rId="11433" sId="2" numFmtId="19">
    <nc r="AC299">
      <v>44018</v>
    </nc>
  </rcc>
  <rcc rId="11434" sId="2" numFmtId="19">
    <nc r="AC300">
      <v>44018</v>
    </nc>
  </rcc>
  <rcc rId="11435" sId="2" numFmtId="19">
    <nc r="AC301">
      <v>44018</v>
    </nc>
  </rcc>
  <rcc rId="11436" sId="2" numFmtId="19">
    <nc r="AC302">
      <v>44018</v>
    </nc>
  </rcc>
  <rcc rId="11437" sId="2" numFmtId="19">
    <nc r="AC303">
      <v>44018</v>
    </nc>
  </rcc>
  <rcc rId="11438" sId="2" numFmtId="19">
    <nc r="AC304">
      <v>44018</v>
    </nc>
  </rcc>
  <rcc rId="11439" sId="2" numFmtId="19">
    <nc r="AC305">
      <v>44018</v>
    </nc>
  </rcc>
  <rcc rId="11440" sId="2" numFmtId="19">
    <nc r="AC306">
      <v>44018</v>
    </nc>
  </rcc>
  <rcc rId="11441" sId="2" numFmtId="19">
    <nc r="AC307">
      <v>44018</v>
    </nc>
  </rcc>
  <rcc rId="11442" sId="2" numFmtId="19">
    <nc r="AC308">
      <v>44018</v>
    </nc>
  </rcc>
  <rcc rId="11443" sId="2" numFmtId="19">
    <nc r="AC309">
      <v>44018</v>
    </nc>
  </rcc>
  <rcc rId="11444" sId="2" numFmtId="19">
    <nc r="AC310">
      <v>44018</v>
    </nc>
  </rcc>
  <rcc rId="11445" sId="2" numFmtId="19">
    <nc r="AC311">
      <v>44018</v>
    </nc>
  </rcc>
  <rcc rId="11446" sId="2" numFmtId="19">
    <nc r="AC312">
      <v>44018</v>
    </nc>
  </rcc>
  <rcc rId="11447" sId="2" numFmtId="19">
    <nc r="AC313">
      <v>44018</v>
    </nc>
  </rcc>
  <rcc rId="11448" sId="2" numFmtId="19">
    <nc r="AC314">
      <v>44018</v>
    </nc>
  </rcc>
  <rcc rId="11449" sId="2" numFmtId="19">
    <nc r="AC315">
      <v>44018</v>
    </nc>
  </rcc>
  <rcc rId="11450" sId="2" numFmtId="19">
    <nc r="AC316">
      <v>44018</v>
    </nc>
  </rcc>
  <rcc rId="11451" sId="2" numFmtId="19">
    <nc r="AC317">
      <v>44018</v>
    </nc>
  </rcc>
  <rcc rId="11452" sId="2" numFmtId="19">
    <nc r="AC318">
      <v>44018</v>
    </nc>
  </rcc>
  <rcc rId="11453" sId="2" numFmtId="19">
    <nc r="AC319">
      <v>44018</v>
    </nc>
  </rcc>
  <rcc rId="11454" sId="2" numFmtId="19">
    <nc r="AC320">
      <v>44018</v>
    </nc>
  </rcc>
  <rcc rId="11455" sId="2" numFmtId="19">
    <nc r="AC321">
      <v>44018</v>
    </nc>
  </rcc>
  <rcc rId="11456" sId="2" numFmtId="19">
    <nc r="AC322">
      <v>44018</v>
    </nc>
  </rcc>
  <rcc rId="11457" sId="2" numFmtId="19">
    <nc r="AC323">
      <v>44018</v>
    </nc>
  </rcc>
  <rcc rId="11458" sId="2" numFmtId="19">
    <nc r="AC324">
      <v>44018</v>
    </nc>
  </rcc>
  <rcc rId="11459" sId="2" numFmtId="19">
    <nc r="AC325">
      <v>44018</v>
    </nc>
  </rcc>
  <rcc rId="11460" sId="2" numFmtId="19">
    <nc r="AC326">
      <v>44018</v>
    </nc>
  </rcc>
  <rcc rId="11461" sId="2" numFmtId="19">
    <nc r="AC327">
      <v>44018</v>
    </nc>
  </rcc>
  <rcc rId="11462" sId="2" numFmtId="19">
    <nc r="AC328">
      <v>44018</v>
    </nc>
  </rcc>
  <rcc rId="11463" sId="2" numFmtId="19">
    <nc r="AC329">
      <v>44018</v>
    </nc>
  </rcc>
  <rcc rId="11464" sId="2" numFmtId="19">
    <nc r="AD248">
      <v>44022</v>
    </nc>
  </rcc>
  <rcc rId="11465" sId="2" numFmtId="19">
    <nc r="AD249">
      <v>44022</v>
    </nc>
  </rcc>
  <rcc rId="11466" sId="2" numFmtId="19">
    <nc r="AD250">
      <v>44022</v>
    </nc>
  </rcc>
  <rcc rId="11467" sId="2" numFmtId="19">
    <nc r="AD251">
      <v>44022</v>
    </nc>
  </rcc>
  <rcc rId="11468" sId="2" numFmtId="19">
    <nc r="AD252">
      <v>44022</v>
    </nc>
  </rcc>
  <rcc rId="11469" sId="2" numFmtId="19">
    <nc r="AD253">
      <v>44022</v>
    </nc>
  </rcc>
  <rcc rId="11470" sId="2" numFmtId="19">
    <nc r="AD254">
      <v>44022</v>
    </nc>
  </rcc>
  <rcc rId="11471" sId="2" numFmtId="19">
    <nc r="AD255">
      <v>44022</v>
    </nc>
  </rcc>
  <rcc rId="11472" sId="2" numFmtId="19">
    <nc r="AD256">
      <v>44022</v>
    </nc>
  </rcc>
  <rcc rId="11473" sId="2" numFmtId="19">
    <nc r="AD257">
      <v>44022</v>
    </nc>
  </rcc>
  <rcc rId="11474" sId="2" numFmtId="19">
    <nc r="AD258">
      <v>44022</v>
    </nc>
  </rcc>
  <rcc rId="11475" sId="2" numFmtId="19">
    <nc r="AD259">
      <v>44022</v>
    </nc>
  </rcc>
  <rcc rId="11476" sId="2" numFmtId="19">
    <nc r="AD260">
      <v>44022</v>
    </nc>
  </rcc>
  <rcc rId="11477" sId="2" numFmtId="19">
    <nc r="AD261">
      <v>44022</v>
    </nc>
  </rcc>
  <rcc rId="11478" sId="2" numFmtId="19">
    <nc r="AD262">
      <v>44022</v>
    </nc>
  </rcc>
  <rcc rId="11479" sId="2" numFmtId="19">
    <nc r="AD263">
      <v>44022</v>
    </nc>
  </rcc>
  <rcc rId="11480" sId="2" numFmtId="19">
    <nc r="AD264">
      <v>44022</v>
    </nc>
  </rcc>
  <rcc rId="11481" sId="2" numFmtId="19">
    <nc r="AD265">
      <v>44022</v>
    </nc>
  </rcc>
  <rcc rId="11482" sId="2" numFmtId="19">
    <nc r="AD266">
      <v>44022</v>
    </nc>
  </rcc>
  <rcc rId="11483" sId="2" numFmtId="19">
    <nc r="AD267">
      <v>44022</v>
    </nc>
  </rcc>
  <rcc rId="11484" sId="2" numFmtId="19">
    <nc r="AD268">
      <v>44022</v>
    </nc>
  </rcc>
  <rcc rId="11485" sId="2" numFmtId="19">
    <nc r="AD269">
      <v>44022</v>
    </nc>
  </rcc>
  <rcc rId="11486" sId="2" numFmtId="19">
    <nc r="AD270">
      <v>44022</v>
    </nc>
  </rcc>
  <rcc rId="11487" sId="2" numFmtId="19">
    <nc r="AD271">
      <v>44022</v>
    </nc>
  </rcc>
  <rcc rId="11488" sId="2" numFmtId="19">
    <nc r="AD272">
      <v>44022</v>
    </nc>
  </rcc>
  <rcc rId="11489" sId="2" numFmtId="19">
    <nc r="AD273">
      <v>44022</v>
    </nc>
  </rcc>
  <rcc rId="11490" sId="2" numFmtId="19">
    <nc r="AD274">
      <v>44022</v>
    </nc>
  </rcc>
  <rcc rId="11491" sId="2" numFmtId="19">
    <nc r="AD275">
      <v>44022</v>
    </nc>
  </rcc>
  <rcc rId="11492" sId="2" numFmtId="19">
    <nc r="AD276">
      <v>44022</v>
    </nc>
  </rcc>
  <rcc rId="11493" sId="2" numFmtId="19">
    <nc r="AD277">
      <v>44022</v>
    </nc>
  </rcc>
  <rcc rId="11494" sId="2" numFmtId="19">
    <nc r="AD278">
      <v>44022</v>
    </nc>
  </rcc>
  <rcc rId="11495" sId="2" numFmtId="19">
    <nc r="AD279">
      <v>44022</v>
    </nc>
  </rcc>
  <rcc rId="11496" sId="2" numFmtId="19">
    <nc r="AD280">
      <v>44022</v>
    </nc>
  </rcc>
  <rcc rId="11497" sId="2" numFmtId="19">
    <nc r="AD281">
      <v>44022</v>
    </nc>
  </rcc>
  <rcc rId="11498" sId="2" numFmtId="19">
    <nc r="AD282">
      <v>44022</v>
    </nc>
  </rcc>
  <rcc rId="11499" sId="2" numFmtId="19">
    <nc r="AD283">
      <v>44022</v>
    </nc>
  </rcc>
  <rcc rId="11500" sId="2" numFmtId="19">
    <nc r="AD284">
      <v>44022</v>
    </nc>
  </rcc>
  <rcc rId="11501" sId="2" numFmtId="19">
    <nc r="AD285">
      <v>44022</v>
    </nc>
  </rcc>
  <rcc rId="11502" sId="2" numFmtId="19">
    <nc r="AD286">
      <v>44022</v>
    </nc>
  </rcc>
  <rcc rId="11503" sId="2" numFmtId="19">
    <nc r="AD287">
      <v>44022</v>
    </nc>
  </rcc>
  <rcc rId="11504" sId="2" numFmtId="19">
    <nc r="AD288">
      <v>44022</v>
    </nc>
  </rcc>
  <rcc rId="11505" sId="2" numFmtId="19">
    <nc r="AD289">
      <v>44022</v>
    </nc>
  </rcc>
  <rcc rId="11506" sId="2" numFmtId="19">
    <nc r="AD290">
      <v>44022</v>
    </nc>
  </rcc>
  <rcc rId="11507" sId="2" numFmtId="19">
    <nc r="AD291">
      <v>44022</v>
    </nc>
  </rcc>
  <rcc rId="11508" sId="2" numFmtId="19">
    <nc r="AD292">
      <v>44022</v>
    </nc>
  </rcc>
  <rcc rId="11509" sId="2" numFmtId="19">
    <nc r="AD293">
      <v>44022</v>
    </nc>
  </rcc>
  <rcc rId="11510" sId="2" numFmtId="19">
    <nc r="AD294">
      <v>44022</v>
    </nc>
  </rcc>
  <rcc rId="11511" sId="2" numFmtId="19">
    <nc r="AD295">
      <v>44022</v>
    </nc>
  </rcc>
  <rcc rId="11512" sId="2" numFmtId="19">
    <nc r="AD296">
      <v>44022</v>
    </nc>
  </rcc>
  <rcc rId="11513" sId="2" numFmtId="19">
    <nc r="AD297">
      <v>44022</v>
    </nc>
  </rcc>
  <rcc rId="11514" sId="2" numFmtId="19">
    <nc r="AD298">
      <v>44022</v>
    </nc>
  </rcc>
  <rcc rId="11515" sId="2" numFmtId="19">
    <nc r="AD299">
      <v>44022</v>
    </nc>
  </rcc>
  <rcc rId="11516" sId="2" numFmtId="19">
    <nc r="AD300">
      <v>44022</v>
    </nc>
  </rcc>
  <rcc rId="11517" sId="2" numFmtId="19">
    <nc r="AD301">
      <v>44022</v>
    </nc>
  </rcc>
  <rcc rId="11518" sId="2" numFmtId="19">
    <nc r="AD302">
      <v>44022</v>
    </nc>
  </rcc>
  <rcc rId="11519" sId="2" numFmtId="19">
    <nc r="AD303">
      <v>44022</v>
    </nc>
  </rcc>
  <rcc rId="11520" sId="2" numFmtId="19">
    <nc r="AD304">
      <v>44022</v>
    </nc>
  </rcc>
  <rcc rId="11521" sId="2" numFmtId="19">
    <nc r="AD305">
      <v>44022</v>
    </nc>
  </rcc>
  <rcc rId="11522" sId="2" numFmtId="19">
    <nc r="AD306">
      <v>44022</v>
    </nc>
  </rcc>
  <rcc rId="11523" sId="2" numFmtId="19">
    <nc r="AD307">
      <v>44022</v>
    </nc>
  </rcc>
  <rcc rId="11524" sId="2" numFmtId="19">
    <nc r="AD308">
      <v>44022</v>
    </nc>
  </rcc>
  <rcc rId="11525" sId="2" numFmtId="19">
    <nc r="AD309">
      <v>44022</v>
    </nc>
  </rcc>
  <rcc rId="11526" sId="2" numFmtId="19">
    <nc r="AD310">
      <v>44022</v>
    </nc>
  </rcc>
  <rcc rId="11527" sId="2" numFmtId="19">
    <nc r="AD311">
      <v>44022</v>
    </nc>
  </rcc>
  <rcc rId="11528" sId="2" numFmtId="19">
    <nc r="AD312">
      <v>44022</v>
    </nc>
  </rcc>
  <rcc rId="11529" sId="2" numFmtId="19">
    <nc r="AD313">
      <v>44022</v>
    </nc>
  </rcc>
  <rcc rId="11530" sId="2" numFmtId="19">
    <nc r="AD314">
      <v>44022</v>
    </nc>
  </rcc>
  <rcc rId="11531" sId="2" numFmtId="19">
    <nc r="AD315">
      <v>44022</v>
    </nc>
  </rcc>
  <rcc rId="11532" sId="2" numFmtId="19">
    <nc r="AD316">
      <v>44022</v>
    </nc>
  </rcc>
  <rcc rId="11533" sId="2" numFmtId="19">
    <nc r="AD317">
      <v>44022</v>
    </nc>
  </rcc>
  <rcc rId="11534" sId="2" numFmtId="19">
    <nc r="AD318">
      <v>44022</v>
    </nc>
  </rcc>
  <rcc rId="11535" sId="2" numFmtId="19">
    <nc r="AD319">
      <v>44022</v>
    </nc>
  </rcc>
  <rcc rId="11536" sId="2" numFmtId="19">
    <nc r="AD320">
      <v>44022</v>
    </nc>
  </rcc>
  <rcc rId="11537" sId="2" numFmtId="19">
    <nc r="AD321">
      <v>44022</v>
    </nc>
  </rcc>
  <rcc rId="11538" sId="2" numFmtId="19">
    <nc r="AD322">
      <v>44022</v>
    </nc>
  </rcc>
  <rcc rId="11539" sId="2" numFmtId="19">
    <nc r="AD323">
      <v>44022</v>
    </nc>
  </rcc>
  <rcc rId="11540" sId="2" numFmtId="19">
    <nc r="AD324">
      <v>44022</v>
    </nc>
  </rcc>
  <rcc rId="11541" sId="2" numFmtId="19">
    <nc r="AD325">
      <v>44022</v>
    </nc>
  </rcc>
  <rcc rId="11542" sId="2" numFmtId="19">
    <nc r="AD326">
      <v>44022</v>
    </nc>
  </rcc>
  <rcc rId="11543" sId="2" numFmtId="19">
    <nc r="AD327">
      <v>44022</v>
    </nc>
  </rcc>
  <rcc rId="11544" sId="2" numFmtId="19">
    <nc r="AD328">
      <v>44022</v>
    </nc>
  </rcc>
  <rcc rId="11545" sId="2" numFmtId="19">
    <nc r="AD329">
      <v>44022</v>
    </nc>
  </rcc>
  <rcc rId="11546" sId="2">
    <nc r="E248" t="inlineStr">
      <is>
        <t>REN_CDV</t>
      </is>
    </nc>
  </rcc>
  <rcc rId="11547" sId="2">
    <nc r="E249" t="inlineStr">
      <is>
        <t>REN_CDV</t>
      </is>
    </nc>
  </rcc>
  <rcc rId="11548" sId="2">
    <nc r="E250" t="inlineStr">
      <is>
        <t>REN_CDV</t>
      </is>
    </nc>
  </rcc>
  <rcc rId="11549" sId="2">
    <nc r="E251" t="inlineStr">
      <is>
        <t>REN_CDV</t>
      </is>
    </nc>
  </rcc>
  <rcc rId="11550" sId="2">
    <nc r="E252" t="inlineStr">
      <is>
        <t>REN_CDV</t>
      </is>
    </nc>
  </rcc>
  <rcc rId="11551" sId="2">
    <nc r="E253" t="inlineStr">
      <is>
        <t>REN_CDV</t>
      </is>
    </nc>
  </rcc>
  <rcc rId="11552" sId="2">
    <nc r="E254" t="inlineStr">
      <is>
        <t>REN_CDV</t>
      </is>
    </nc>
  </rcc>
  <rcc rId="11553" sId="2">
    <nc r="E255" t="inlineStr">
      <is>
        <t>REN_CDV</t>
      </is>
    </nc>
  </rcc>
  <rcc rId="11554" sId="2">
    <nc r="E256" t="inlineStr">
      <is>
        <t>REN_CDV</t>
      </is>
    </nc>
  </rcc>
  <rcc rId="11555" sId="2">
    <nc r="E257" t="inlineStr">
      <is>
        <t>REN_CDV</t>
      </is>
    </nc>
  </rcc>
  <rcc rId="11556" sId="2">
    <nc r="E258" t="inlineStr">
      <is>
        <t>REN_CDV</t>
      </is>
    </nc>
  </rcc>
  <rcc rId="11557" sId="2">
    <nc r="E259" t="inlineStr">
      <is>
        <t>REN_CDV</t>
      </is>
    </nc>
  </rcc>
  <rcc rId="11558" sId="2">
    <nc r="E260" t="inlineStr">
      <is>
        <t>REN_CDV</t>
      </is>
    </nc>
  </rcc>
  <rcc rId="11559" sId="2">
    <nc r="E261" t="inlineStr">
      <is>
        <t>REN_CDV</t>
      </is>
    </nc>
  </rcc>
  <rcc rId="11560" sId="2">
    <nc r="E262" t="inlineStr">
      <is>
        <t>REN_CDV</t>
      </is>
    </nc>
  </rcc>
  <rcc rId="11561" sId="2">
    <nc r="E263" t="inlineStr">
      <is>
        <t>REN_CDV</t>
      </is>
    </nc>
  </rcc>
  <rcc rId="11562" sId="2">
    <nc r="E264" t="inlineStr">
      <is>
        <t>REN_CDV</t>
      </is>
    </nc>
  </rcc>
  <rcc rId="11563" sId="2">
    <nc r="E265" t="inlineStr">
      <is>
        <t>REN_CDV</t>
      </is>
    </nc>
  </rcc>
  <rcc rId="11564" sId="2">
    <nc r="E266" t="inlineStr">
      <is>
        <t>REN_CDV</t>
      </is>
    </nc>
  </rcc>
  <rcc rId="11565" sId="2">
    <nc r="E267" t="inlineStr">
      <is>
        <t>REN_CDV</t>
      </is>
    </nc>
  </rcc>
  <rcc rId="11566" sId="2">
    <nc r="E268" t="inlineStr">
      <is>
        <t>REN_CDV</t>
      </is>
    </nc>
  </rcc>
  <rcc rId="11567" sId="2">
    <nc r="E269" t="inlineStr">
      <is>
        <t>REN_CDV</t>
      </is>
    </nc>
  </rcc>
  <rcc rId="11568" sId="2">
    <nc r="E270" t="inlineStr">
      <is>
        <t>REN_CDV</t>
      </is>
    </nc>
  </rcc>
  <rcc rId="11569" sId="2">
    <nc r="E271" t="inlineStr">
      <is>
        <t>REN_CDV</t>
      </is>
    </nc>
  </rcc>
  <rcc rId="11570" sId="2">
    <nc r="E272" t="inlineStr">
      <is>
        <t>REN_CDV</t>
      </is>
    </nc>
  </rcc>
  <rcc rId="11571" sId="2">
    <nc r="E273" t="inlineStr">
      <is>
        <t>REN_CDV</t>
      </is>
    </nc>
  </rcc>
  <rcc rId="11572" sId="2">
    <nc r="E274" t="inlineStr">
      <is>
        <t>REN_CDV</t>
      </is>
    </nc>
  </rcc>
  <rcc rId="11573" sId="2">
    <nc r="E275" t="inlineStr">
      <is>
        <t>REN_CDV</t>
      </is>
    </nc>
  </rcc>
  <rcc rId="11574" sId="2">
    <nc r="E276" t="inlineStr">
      <is>
        <t>REN_CDV</t>
      </is>
    </nc>
  </rcc>
  <rcc rId="11575" sId="2">
    <nc r="E277" t="inlineStr">
      <is>
        <t>REN_CDV</t>
      </is>
    </nc>
  </rcc>
  <rcc rId="11576" sId="2">
    <nc r="E278" t="inlineStr">
      <is>
        <t>REN_CDV</t>
      </is>
    </nc>
  </rcc>
  <rcc rId="11577" sId="2">
    <nc r="E279" t="inlineStr">
      <is>
        <t>REN_CDV</t>
      </is>
    </nc>
  </rcc>
  <rcc rId="11578" sId="2">
    <nc r="E280" t="inlineStr">
      <is>
        <t>REN_CDV</t>
      </is>
    </nc>
  </rcc>
  <rcc rId="11579" sId="2">
    <nc r="E281" t="inlineStr">
      <is>
        <t>REN_CDV</t>
      </is>
    </nc>
  </rcc>
  <rcc rId="11580" sId="2">
    <nc r="E282" t="inlineStr">
      <is>
        <t>REN_CDV</t>
      </is>
    </nc>
  </rcc>
  <rcc rId="11581" sId="2">
    <nc r="E283" t="inlineStr">
      <is>
        <t>REN_CDV</t>
      </is>
    </nc>
  </rcc>
  <rcc rId="11582" sId="2">
    <nc r="E284" t="inlineStr">
      <is>
        <t>REN_CDV</t>
      </is>
    </nc>
  </rcc>
  <rcc rId="11583" sId="2">
    <nc r="E285" t="inlineStr">
      <is>
        <t>REN_CDV</t>
      </is>
    </nc>
  </rcc>
  <rcc rId="11584" sId="2">
    <nc r="E286" t="inlineStr">
      <is>
        <t>REN_CDV</t>
      </is>
    </nc>
  </rcc>
  <rcc rId="11585" sId="2">
    <nc r="E287" t="inlineStr">
      <is>
        <t>REN_CDV</t>
      </is>
    </nc>
  </rcc>
  <rcc rId="11586" sId="2">
    <nc r="E288" t="inlineStr">
      <is>
        <t>REN_CDV</t>
      </is>
    </nc>
  </rcc>
  <rcc rId="11587" sId="2">
    <nc r="E289" t="inlineStr">
      <is>
        <t>REN_CDV</t>
      </is>
    </nc>
  </rcc>
  <rcc rId="11588" sId="2">
    <nc r="E290" t="inlineStr">
      <is>
        <t>REN_CDV</t>
      </is>
    </nc>
  </rcc>
  <rcc rId="11589" sId="2">
    <nc r="E291" t="inlineStr">
      <is>
        <t>REN_CDV</t>
      </is>
    </nc>
  </rcc>
  <rcc rId="11590" sId="2">
    <nc r="E292" t="inlineStr">
      <is>
        <t>REN_CDV</t>
      </is>
    </nc>
  </rcc>
  <rcc rId="11591" sId="2">
    <nc r="E293" t="inlineStr">
      <is>
        <t>REN_CDV</t>
      </is>
    </nc>
  </rcc>
  <rcc rId="11592" sId="2">
    <nc r="E294" t="inlineStr">
      <is>
        <t>REN_CDV</t>
      </is>
    </nc>
  </rcc>
  <rcc rId="11593" sId="2">
    <nc r="E295" t="inlineStr">
      <is>
        <t>REN_CDV</t>
      </is>
    </nc>
  </rcc>
  <rcc rId="11594" sId="2">
    <nc r="E296" t="inlineStr">
      <is>
        <t>REN_CDV</t>
      </is>
    </nc>
  </rcc>
  <rcc rId="11595" sId="2">
    <nc r="E297" t="inlineStr">
      <is>
        <t>REN_CDV</t>
      </is>
    </nc>
  </rcc>
  <rcc rId="11596" sId="2">
    <nc r="E298" t="inlineStr">
      <is>
        <t>REN_CDV</t>
      </is>
    </nc>
  </rcc>
  <rcc rId="11597" sId="2">
    <nc r="E299" t="inlineStr">
      <is>
        <t>REN_CDV</t>
      </is>
    </nc>
  </rcc>
  <rcc rId="11598" sId="2">
    <nc r="E300" t="inlineStr">
      <is>
        <t>REN_CDV</t>
      </is>
    </nc>
  </rcc>
  <rcc rId="11599" sId="2">
    <nc r="E301" t="inlineStr">
      <is>
        <t>REN_CDV</t>
      </is>
    </nc>
  </rcc>
  <rcc rId="11600" sId="2">
    <nc r="E302" t="inlineStr">
      <is>
        <t>REN_CDV</t>
      </is>
    </nc>
  </rcc>
  <rcc rId="11601" sId="2">
    <nc r="E303" t="inlineStr">
      <is>
        <t>REN_CDV</t>
      </is>
    </nc>
  </rcc>
  <rcc rId="11602" sId="2">
    <nc r="E304" t="inlineStr">
      <is>
        <t>REN_CDV</t>
      </is>
    </nc>
  </rcc>
  <rcc rId="11603" sId="2">
    <nc r="E305" t="inlineStr">
      <is>
        <t>REN_CDV</t>
      </is>
    </nc>
  </rcc>
  <rcc rId="11604" sId="2">
    <nc r="E306" t="inlineStr">
      <is>
        <t>REN_CDV</t>
      </is>
    </nc>
  </rcc>
  <rcc rId="11605" sId="2">
    <nc r="E307" t="inlineStr">
      <is>
        <t>REN_CDV</t>
      </is>
    </nc>
  </rcc>
  <rcc rId="11606" sId="2">
    <nc r="E308" t="inlineStr">
      <is>
        <t>REN_CDV</t>
      </is>
    </nc>
  </rcc>
  <rcc rId="11607" sId="2">
    <nc r="E309" t="inlineStr">
      <is>
        <t>REN_CDV</t>
      </is>
    </nc>
  </rcc>
  <rcc rId="11608" sId="2">
    <nc r="E310" t="inlineStr">
      <is>
        <t>REN_CDV</t>
      </is>
    </nc>
  </rcc>
  <rcc rId="11609" sId="2">
    <nc r="E311" t="inlineStr">
      <is>
        <t>REN_CDV</t>
      </is>
    </nc>
  </rcc>
  <rcc rId="11610" sId="2">
    <nc r="E312" t="inlineStr">
      <is>
        <t>REN_CDV</t>
      </is>
    </nc>
  </rcc>
  <rcc rId="11611" sId="2">
    <nc r="E313" t="inlineStr">
      <is>
        <t>REN_CDV</t>
      </is>
    </nc>
  </rcc>
  <rcc rId="11612" sId="2">
    <nc r="E314" t="inlineStr">
      <is>
        <t>REN_CDV</t>
      </is>
    </nc>
  </rcc>
  <rcc rId="11613" sId="2">
    <nc r="E315" t="inlineStr">
      <is>
        <t>REN_CDV</t>
      </is>
    </nc>
  </rcc>
  <rcc rId="11614" sId="2">
    <nc r="E316" t="inlineStr">
      <is>
        <t>REN_CDV</t>
      </is>
    </nc>
  </rcc>
  <rcc rId="11615" sId="2">
    <nc r="E317" t="inlineStr">
      <is>
        <t>REN_CDV</t>
      </is>
    </nc>
  </rcc>
  <rcc rId="11616" sId="2">
    <nc r="E318" t="inlineStr">
      <is>
        <t>REN_CDV</t>
      </is>
    </nc>
  </rcc>
  <rcc rId="11617" sId="2">
    <nc r="E319" t="inlineStr">
      <is>
        <t>REN_CDV</t>
      </is>
    </nc>
  </rcc>
  <rcc rId="11618" sId="2">
    <nc r="E320" t="inlineStr">
      <is>
        <t>REN_CDV</t>
      </is>
    </nc>
  </rcc>
  <rcc rId="11619" sId="2">
    <nc r="E321" t="inlineStr">
      <is>
        <t>REN_CDV</t>
      </is>
    </nc>
  </rcc>
  <rcc rId="11620" sId="2">
    <nc r="E322" t="inlineStr">
      <is>
        <t>REN_CDV</t>
      </is>
    </nc>
  </rcc>
  <rcc rId="11621" sId="2">
    <nc r="E323" t="inlineStr">
      <is>
        <t>REN_CDV</t>
      </is>
    </nc>
  </rcc>
  <rcc rId="11622" sId="2">
    <nc r="E324" t="inlineStr">
      <is>
        <t>REN_CDV</t>
      </is>
    </nc>
  </rcc>
  <rcc rId="11623" sId="2">
    <nc r="E325" t="inlineStr">
      <is>
        <t>REN_CDV</t>
      </is>
    </nc>
  </rcc>
  <rcc rId="11624" sId="2">
    <nc r="E326" t="inlineStr">
      <is>
        <t>REN_CDV</t>
      </is>
    </nc>
  </rcc>
  <rcc rId="11625" sId="2">
    <nc r="E327" t="inlineStr">
      <is>
        <t>REN_CDV</t>
      </is>
    </nc>
  </rcc>
  <rcc rId="11626" sId="2">
    <nc r="E328" t="inlineStr">
      <is>
        <t>REN_CDV</t>
      </is>
    </nc>
  </rcc>
  <rcc rId="11627" sId="2">
    <nc r="E329" t="inlineStr">
      <is>
        <t>REN_CDV</t>
      </is>
    </nc>
  </rcc>
  <rcc rId="11628" sId="2">
    <nc r="S316" t="inlineStr">
      <is>
        <t>duong.nguyen-tuan</t>
      </is>
    </nc>
  </rcc>
  <rcc rId="11629" sId="2">
    <nc r="S317" t="inlineStr">
      <is>
        <t>duong.nguyen-tuan</t>
      </is>
    </nc>
  </rcc>
  <rcc rId="11630" sId="2">
    <nc r="S318" t="inlineStr">
      <is>
        <t>duong.nguyen-tuan</t>
      </is>
    </nc>
  </rcc>
  <rcc rId="11631" sId="2">
    <nc r="S319" t="inlineStr">
      <is>
        <t>duong.nguyen-tuan</t>
      </is>
    </nc>
  </rcc>
  <rcc rId="11632" sId="2">
    <nc r="S320" t="inlineStr">
      <is>
        <t>duong.nguyen-tuan</t>
      </is>
    </nc>
  </rcc>
  <rcc rId="11633" sId="2">
    <nc r="S321" t="inlineStr">
      <is>
        <t>duong.nguyen-tuan</t>
      </is>
    </nc>
  </rcc>
  <rcc rId="11634" sId="2">
    <nc r="S322" t="inlineStr">
      <is>
        <t>duong.nguyen-tuan</t>
      </is>
    </nc>
  </rcc>
  <rcc rId="11635" sId="2">
    <nc r="S323" t="inlineStr">
      <is>
        <t>duong.nguyen-tuan</t>
      </is>
    </nc>
  </rcc>
  <rcc rId="11636" sId="2">
    <nc r="S324" t="inlineStr">
      <is>
        <t>duong.nguyen-tuan</t>
      </is>
    </nc>
  </rcc>
  <rcc rId="11637" sId="2">
    <nc r="S325" t="inlineStr">
      <is>
        <t>duong.nguyen-tuan</t>
      </is>
    </nc>
  </rcc>
  <rcc rId="11638" sId="2">
    <nc r="S326" t="inlineStr">
      <is>
        <t>duong.nguyen-tuan</t>
      </is>
    </nc>
  </rcc>
  <rcc rId="11639" sId="2">
    <nc r="S327" t="inlineStr">
      <is>
        <t>duong.nguyen-tuan</t>
      </is>
    </nc>
  </rcc>
  <rcc rId="11640" sId="2">
    <nc r="S328" t="inlineStr">
      <is>
        <t>duong.nguyen-tuan</t>
      </is>
    </nc>
  </rcc>
  <rcc rId="11641" sId="2">
    <nc r="S329" t="inlineStr">
      <is>
        <t>duong.nguyen-tuan</t>
      </is>
    </nc>
  </rcc>
  <rcc rId="11642" sId="2">
    <nc r="S292" t="inlineStr">
      <is>
        <t>dac.luu-cong</t>
      </is>
    </nc>
  </rcc>
  <rcc rId="11643" sId="2">
    <nc r="S293" t="inlineStr">
      <is>
        <t>dac.luu-cong</t>
      </is>
    </nc>
  </rcc>
  <rcc rId="11644" sId="2">
    <nc r="S294" t="inlineStr">
      <is>
        <t>dac.luu-cong</t>
      </is>
    </nc>
  </rcc>
  <rcc rId="11645" sId="2">
    <nc r="S295" t="inlineStr">
      <is>
        <t>dac.luu-cong</t>
      </is>
    </nc>
  </rcc>
  <rcc rId="11646" sId="2">
    <nc r="S296" t="inlineStr">
      <is>
        <t>dac.luu-cong</t>
      </is>
    </nc>
  </rcc>
  <rcc rId="11647" sId="2">
    <nc r="S297" t="inlineStr">
      <is>
        <t>dac.luu-cong</t>
      </is>
    </nc>
  </rcc>
  <rcc rId="11648" sId="2">
    <nc r="S272" t="inlineStr">
      <is>
        <t>huy.do-anh</t>
      </is>
    </nc>
  </rcc>
  <rcc rId="11649" sId="2">
    <nc r="S273" t="inlineStr">
      <is>
        <t>huy.do-anh</t>
      </is>
    </nc>
  </rcc>
  <rcc rId="11650" sId="2">
    <nc r="S248" t="inlineStr">
      <is>
        <t>hau.nguyen-tai</t>
      </is>
    </nc>
  </rcc>
  <rcc rId="11651" sId="2">
    <nc r="S249" t="inlineStr">
      <is>
        <t>hau.nguyen-tai</t>
      </is>
    </nc>
  </rcc>
  <rcc rId="11652" sId="2">
    <nc r="S250" t="inlineStr">
      <is>
        <t>hau.nguyen-tai</t>
      </is>
    </nc>
  </rcc>
  <rcc rId="11653" sId="2">
    <nc r="S251" t="inlineStr">
      <is>
        <t>hau.nguyen-tai</t>
      </is>
    </nc>
  </rcc>
  <rcc rId="11654" sId="2">
    <nc r="S252" t="inlineStr">
      <is>
        <t>hau.nguyen-tai</t>
      </is>
    </nc>
  </rcc>
  <rcc rId="11655" sId="2">
    <nc r="S253" t="inlineStr">
      <is>
        <t>hau.nguyen-tai</t>
      </is>
    </nc>
  </rcc>
  <rcc rId="11656" sId="2">
    <nc r="S254" t="inlineStr">
      <is>
        <t>hau.nguyen-tai</t>
      </is>
    </nc>
  </rcc>
  <rcc rId="11657" sId="2">
    <nc r="S255" t="inlineStr">
      <is>
        <t>hau.nguyen-tai</t>
      </is>
    </nc>
  </rcc>
  <rcc rId="11658" sId="2">
    <nc r="S256" t="inlineStr">
      <is>
        <t>hau.nguyen-tai</t>
      </is>
    </nc>
  </rcc>
  <rcc rId="11659" sId="2">
    <nc r="S257" t="inlineStr">
      <is>
        <t>hau.nguyen-tai</t>
      </is>
    </nc>
  </rcc>
  <rcc rId="11660" sId="2">
    <nc r="S258" t="inlineStr">
      <is>
        <t>hau.nguyen-tai</t>
      </is>
    </nc>
  </rcc>
  <rcc rId="11661" sId="2">
    <nc r="S259" t="inlineStr">
      <is>
        <t>hau.nguyen-tai</t>
      </is>
    </nc>
  </rcc>
  <rcc rId="11662" sId="2">
    <nc r="S260" t="inlineStr">
      <is>
        <t>hau.nguyen-tai</t>
      </is>
    </nc>
  </rcc>
  <rcc rId="11663" sId="2">
    <nc r="S261" t="inlineStr">
      <is>
        <t>hau.nguyen-tai</t>
      </is>
    </nc>
  </rcc>
  <rcc rId="11664" sId="2">
    <nc r="S262" t="inlineStr">
      <is>
        <t>hau.nguyen-tai</t>
      </is>
    </nc>
  </rcc>
  <rcc rId="11665" sId="2">
    <nc r="S291" t="inlineStr">
      <is>
        <t>dac.luu-cong</t>
      </is>
    </nc>
  </rcc>
  <rcc rId="11666" sId="2">
    <nc r="S278" t="inlineStr">
      <is>
        <t>khang.duong-chi</t>
      </is>
    </nc>
  </rcc>
  <rcc rId="11667" sId="2">
    <nc r="S279" t="inlineStr">
      <is>
        <t>khang.duong-chi</t>
      </is>
    </nc>
  </rcc>
  <rcc rId="11668" sId="2">
    <nc r="S280" t="inlineStr">
      <is>
        <t>khang.duong-chi</t>
      </is>
    </nc>
  </rcc>
  <rcc rId="11669" sId="2">
    <nc r="S281" t="inlineStr">
      <is>
        <t>khang.duong-chi</t>
      </is>
    </nc>
  </rcc>
  <rcc rId="11670" sId="2">
    <nc r="S282" t="inlineStr">
      <is>
        <t>khang.duong-chi</t>
      </is>
    </nc>
  </rcc>
  <rcc rId="11671" sId="2">
    <nc r="S283" t="inlineStr">
      <is>
        <t>khang.duong-chi</t>
      </is>
    </nc>
  </rcc>
  <rcc rId="11672" sId="2">
    <nc r="S284" t="inlineStr">
      <is>
        <t>khang.duong-chi</t>
      </is>
    </nc>
  </rcc>
  <rcc rId="11673" sId="2">
    <nc r="S285" t="inlineStr">
      <is>
        <t>khang.duong-chi</t>
      </is>
    </nc>
  </rcc>
  <rcc rId="11674" sId="2">
    <nc r="S286" t="inlineStr">
      <is>
        <t>khang.duong-chi</t>
      </is>
    </nc>
  </rcc>
  <rcc rId="11675" sId="2">
    <nc r="S263" t="inlineStr">
      <is>
        <t>bang.nguyen-duy</t>
      </is>
    </nc>
  </rcc>
  <rcc rId="11676" sId="2">
    <nc r="S264" t="inlineStr">
      <is>
        <t>bang.nguyen-duy</t>
      </is>
    </nc>
  </rcc>
  <rcc rId="11677" sId="2">
    <nc r="S265" t="inlineStr">
      <is>
        <t>bang.nguyen-duy</t>
      </is>
    </nc>
  </rcc>
  <rcc rId="11678" sId="2">
    <nc r="S266" t="inlineStr">
      <is>
        <t>bang.nguyen-duy</t>
      </is>
    </nc>
  </rcc>
  <rcc rId="11679" sId="2">
    <nc r="S267" t="inlineStr">
      <is>
        <t>bang.nguyen-duy</t>
      </is>
    </nc>
  </rcc>
  <rcc rId="11680" sId="2">
    <nc r="S268" t="inlineStr">
      <is>
        <t>bang.nguyen-duy</t>
      </is>
    </nc>
  </rcc>
  <rcc rId="11681" sId="2">
    <nc r="S269" t="inlineStr">
      <is>
        <t>bang.nguyen-duy</t>
      </is>
    </nc>
  </rcc>
  <rcc rId="11682" sId="2">
    <nc r="S270" t="inlineStr">
      <is>
        <t>bang.nguyen-duy</t>
      </is>
    </nc>
  </rcc>
  <rcc rId="11683" sId="2">
    <nc r="S271" t="inlineStr">
      <is>
        <t>bang.nguyen-duy</t>
      </is>
    </nc>
  </rcc>
  <rcc rId="11684" sId="2">
    <nc r="S309" t="inlineStr">
      <is>
        <t>phuong.nguyen-thanh</t>
      </is>
    </nc>
  </rcc>
  <rcc rId="11685" sId="2">
    <nc r="S310" t="inlineStr">
      <is>
        <t>phuong.nguyen-thanh</t>
      </is>
    </nc>
  </rcc>
  <rcc rId="11686" sId="2">
    <nc r="S311" t="inlineStr">
      <is>
        <t>phuong.nguyen-thanh</t>
      </is>
    </nc>
  </rcc>
  <rcc rId="11687" sId="2">
    <nc r="S312" t="inlineStr">
      <is>
        <t>phuong.nguyen-thanh</t>
      </is>
    </nc>
  </rcc>
  <rcc rId="11688" sId="2">
    <nc r="S313" t="inlineStr">
      <is>
        <t>phuong.nguyen-thanh</t>
      </is>
    </nc>
  </rcc>
  <rcc rId="11689" sId="2">
    <nc r="S314" t="inlineStr">
      <is>
        <t>phuong.nguyen-thanh</t>
      </is>
    </nc>
  </rcc>
  <rcc rId="11690" sId="2">
    <nc r="S315" t="inlineStr">
      <is>
        <t>phuong.nguyen-thanh</t>
      </is>
    </nc>
  </rcc>
  <rcc rId="11691" sId="2">
    <nc r="S274" t="inlineStr">
      <is>
        <t>huy.do-anh</t>
      </is>
    </nc>
  </rcc>
  <rcc rId="11692" sId="2">
    <nc r="S308" t="inlineStr">
      <is>
        <t>huy.do-anh</t>
      </is>
    </nc>
  </rcc>
  <rcc rId="11693" sId="2">
    <nc r="S298" t="inlineStr">
      <is>
        <t>huy.do-anh</t>
      </is>
    </nc>
  </rcc>
  <rcc rId="11694" sId="2">
    <nc r="S299" t="inlineStr">
      <is>
        <t>huy.do-anh</t>
      </is>
    </nc>
  </rcc>
  <rcc rId="11695" sId="2">
    <nc r="S300" t="inlineStr">
      <is>
        <t>huy.do-anh</t>
      </is>
    </nc>
  </rcc>
  <rcc rId="11696" sId="2">
    <nc r="S301" t="inlineStr">
      <is>
        <t>huy.do-anh</t>
      </is>
    </nc>
  </rcc>
  <rcc rId="11697" sId="2">
    <nc r="S302" t="inlineStr">
      <is>
        <t>huy.do-anh</t>
      </is>
    </nc>
  </rcc>
  <rcc rId="11698" sId="2">
    <nc r="S303" t="inlineStr">
      <is>
        <t>huy.do-anh</t>
      </is>
    </nc>
  </rcc>
  <rcc rId="11699" sId="2">
    <nc r="S304" t="inlineStr">
      <is>
        <t>huy.do-anh</t>
      </is>
    </nc>
  </rcc>
  <rcc rId="11700" sId="2">
    <nc r="S305" t="inlineStr">
      <is>
        <t>huy.do-anh</t>
      </is>
    </nc>
  </rcc>
  <rcc rId="11701" sId="2">
    <nc r="S306" t="inlineStr">
      <is>
        <t>huy.do-anh</t>
      </is>
    </nc>
  </rcc>
  <rcc rId="11702" sId="2">
    <nc r="S307" t="inlineStr">
      <is>
        <t>huy.do-anh</t>
      </is>
    </nc>
  </rcc>
  <rcc rId="11703" sId="2">
    <nc r="S275" t="inlineStr">
      <is>
        <t>phuong.nguyen-thanh</t>
      </is>
    </nc>
  </rcc>
  <rcc rId="11704" sId="2">
    <oc r="Y336">
      <f>Z288*8</f>
    </oc>
    <nc r="Y336"/>
  </rcc>
  <rcc rId="11705" sId="2">
    <nc r="S276" t="inlineStr">
      <is>
        <t>khang.duong-chi</t>
      </is>
    </nc>
  </rcc>
  <rcc rId="11706" sId="2">
    <nc r="S277" t="inlineStr">
      <is>
        <t>khang.duong-chi</t>
      </is>
    </nc>
  </rcc>
  <rcc rId="11707" sId="2">
    <nc r="S287" t="inlineStr">
      <is>
        <t>phuong.nguyen-thanh</t>
      </is>
    </nc>
  </rcc>
  <rcc rId="11708" sId="2">
    <nc r="S288" t="inlineStr">
      <is>
        <t>phuong.nguyen-thanh</t>
      </is>
    </nc>
  </rcc>
  <rcc rId="11709" sId="2">
    <nc r="S289" t="inlineStr">
      <is>
        <t>phuong.nguyen-thanh</t>
      </is>
    </nc>
  </rcc>
  <rcc rId="11710" sId="2">
    <nc r="S290" t="inlineStr">
      <is>
        <t>phuong.nguyen-thanh</t>
      </is>
    </nc>
  </rcc>
  <rcc rId="11711" sId="2">
    <nc r="H248" t="inlineStr">
      <is>
        <t>MT_069</t>
      </is>
    </nc>
  </rcc>
  <rcc rId="11712" sId="2">
    <nc r="H249" t="inlineStr">
      <is>
        <t>MT_070</t>
      </is>
    </nc>
  </rcc>
  <rcc rId="11713" sId="2">
    <nc r="H250" t="inlineStr">
      <is>
        <t>MT_071</t>
      </is>
    </nc>
  </rcc>
  <rcc rId="11714" sId="2">
    <nc r="H251" t="inlineStr">
      <is>
        <t>MT_072</t>
      </is>
    </nc>
  </rcc>
  <rcc rId="11715" sId="2">
    <nc r="H252" t="inlineStr">
      <is>
        <t>MT_073</t>
      </is>
    </nc>
  </rcc>
  <rcc rId="11716" sId="2">
    <nc r="H253" t="inlineStr">
      <is>
        <t>MT_074</t>
      </is>
    </nc>
  </rcc>
  <rcc rId="11717" sId="2">
    <nc r="H254" t="inlineStr">
      <is>
        <t>MT_075</t>
      </is>
    </nc>
  </rcc>
  <rcc rId="11718" sId="2">
    <nc r="H255" t="inlineStr">
      <is>
        <t>MT_076</t>
      </is>
    </nc>
  </rcc>
  <rcc rId="11719" sId="2">
    <nc r="H256" t="inlineStr">
      <is>
        <t>MT_077</t>
      </is>
    </nc>
  </rcc>
  <rcc rId="11720" sId="2">
    <nc r="H257" t="inlineStr">
      <is>
        <t>MT_078</t>
      </is>
    </nc>
  </rcc>
  <rcc rId="11721" sId="2">
    <nc r="H258" t="inlineStr">
      <is>
        <t>MT_079</t>
      </is>
    </nc>
  </rcc>
  <rcc rId="11722" sId="2">
    <nc r="H259" t="inlineStr">
      <is>
        <t>MT_080</t>
      </is>
    </nc>
  </rcc>
  <rcc rId="11723" sId="2">
    <nc r="H260" t="inlineStr">
      <is>
        <t>MT_081</t>
      </is>
    </nc>
  </rcc>
  <rcc rId="11724" sId="2">
    <nc r="H261" t="inlineStr">
      <is>
        <t>MT_082</t>
      </is>
    </nc>
  </rcc>
  <rcc rId="11725" sId="2">
    <nc r="H262" t="inlineStr">
      <is>
        <t>MT_083</t>
      </is>
    </nc>
  </rcc>
  <rcc rId="11726" sId="2">
    <nc r="H263" t="inlineStr">
      <is>
        <t>MT_084</t>
      </is>
    </nc>
  </rcc>
  <rcc rId="11727" sId="2">
    <nc r="H264" t="inlineStr">
      <is>
        <t>MT_085</t>
      </is>
    </nc>
  </rcc>
  <rcc rId="11728" sId="2">
    <nc r="H265" t="inlineStr">
      <is>
        <t>MT_086</t>
      </is>
    </nc>
  </rcc>
  <rcc rId="11729" sId="2">
    <nc r="H266" t="inlineStr">
      <is>
        <t>MT_087</t>
      </is>
    </nc>
  </rcc>
  <rcc rId="11730" sId="2">
    <nc r="H267" t="inlineStr">
      <is>
        <t>MT_088</t>
      </is>
    </nc>
  </rcc>
  <rcc rId="11731" sId="2">
    <nc r="H268" t="inlineStr">
      <is>
        <t>MT_089</t>
      </is>
    </nc>
  </rcc>
  <rcc rId="11732" sId="2">
    <nc r="H269" t="inlineStr">
      <is>
        <t>MT_090</t>
      </is>
    </nc>
  </rcc>
  <rcc rId="11733" sId="2">
    <nc r="H270" t="inlineStr">
      <is>
        <t>MT_091</t>
      </is>
    </nc>
  </rcc>
  <rcc rId="11734" sId="2">
    <nc r="H271" t="inlineStr">
      <is>
        <t>MT_092</t>
      </is>
    </nc>
  </rcc>
  <rcc rId="11735" sId="2">
    <nc r="H272" t="inlineStr">
      <is>
        <t>MT_093</t>
      </is>
    </nc>
  </rcc>
  <rcc rId="11736" sId="2">
    <nc r="H273" t="inlineStr">
      <is>
        <t>MT_094</t>
      </is>
    </nc>
  </rcc>
  <rcc rId="11737" sId="2">
    <nc r="H274" t="inlineStr">
      <is>
        <t>MT_095</t>
      </is>
    </nc>
  </rcc>
  <rcc rId="11738" sId="2">
    <nc r="H275" t="inlineStr">
      <is>
        <t>MT_096</t>
      </is>
    </nc>
  </rcc>
  <rcc rId="11739" sId="2">
    <nc r="H276" t="inlineStr">
      <is>
        <t>MT_097</t>
      </is>
    </nc>
  </rcc>
  <rcc rId="11740" sId="2">
    <nc r="H277" t="inlineStr">
      <is>
        <t>MT_098</t>
      </is>
    </nc>
  </rcc>
  <rcc rId="11741" sId="2">
    <nc r="H278" t="inlineStr">
      <is>
        <t>MT_099</t>
      </is>
    </nc>
  </rcc>
  <rcc rId="11742" sId="2">
    <nc r="H279" t="inlineStr">
      <is>
        <t>MT_100</t>
      </is>
    </nc>
  </rcc>
  <rcc rId="11743" sId="2">
    <nc r="H280" t="inlineStr">
      <is>
        <t>MT_101</t>
      </is>
    </nc>
  </rcc>
  <rcc rId="11744" sId="2">
    <nc r="H281" t="inlineStr">
      <is>
        <t>MT_102</t>
      </is>
    </nc>
  </rcc>
  <rcc rId="11745" sId="2">
    <nc r="H282" t="inlineStr">
      <is>
        <t>MT_103</t>
      </is>
    </nc>
  </rcc>
  <rcc rId="11746" sId="2">
    <nc r="H283" t="inlineStr">
      <is>
        <t>MT_104</t>
      </is>
    </nc>
  </rcc>
  <rcc rId="11747" sId="2">
    <nc r="H284" t="inlineStr">
      <is>
        <t>MT_105</t>
      </is>
    </nc>
  </rcc>
  <rcc rId="11748" sId="2">
    <nc r="H285" t="inlineStr">
      <is>
        <t>MT_106</t>
      </is>
    </nc>
  </rcc>
  <rcc rId="11749" sId="2">
    <nc r="H286" t="inlineStr">
      <is>
        <t>MT_107</t>
      </is>
    </nc>
  </rcc>
  <rcc rId="11750" sId="2">
    <nc r="H287" t="inlineStr">
      <is>
        <t>MT_108</t>
      </is>
    </nc>
  </rcc>
  <rcc rId="11751" sId="2">
    <nc r="H288" t="inlineStr">
      <is>
        <t>MT_109</t>
      </is>
    </nc>
  </rcc>
  <rcc rId="11752" sId="2">
    <nc r="H289" t="inlineStr">
      <is>
        <t>MT_110</t>
      </is>
    </nc>
  </rcc>
  <rcc rId="11753" sId="2">
    <nc r="H290" t="inlineStr">
      <is>
        <t>MT_111</t>
      </is>
    </nc>
  </rcc>
  <rcc rId="11754" sId="2">
    <nc r="H291" t="inlineStr">
      <is>
        <t>MT_112</t>
      </is>
    </nc>
  </rcc>
  <rcc rId="11755" sId="2">
    <nc r="H292" t="inlineStr">
      <is>
        <t>MT_113</t>
      </is>
    </nc>
  </rcc>
  <rcc rId="11756" sId="2">
    <nc r="H293" t="inlineStr">
      <is>
        <t>MT_114</t>
      </is>
    </nc>
  </rcc>
  <rcc rId="11757" sId="2">
    <nc r="H294" t="inlineStr">
      <is>
        <t>MT_115</t>
      </is>
    </nc>
  </rcc>
  <rcc rId="11758" sId="2">
    <nc r="H295" t="inlineStr">
      <is>
        <t>MT_116</t>
      </is>
    </nc>
  </rcc>
  <rcc rId="11759" sId="2">
    <nc r="H296" t="inlineStr">
      <is>
        <t>MT_117</t>
      </is>
    </nc>
  </rcc>
  <rcc rId="11760" sId="2">
    <nc r="H297" t="inlineStr">
      <is>
        <t>MT_118</t>
      </is>
    </nc>
  </rcc>
  <rcc rId="11761" sId="2">
    <nc r="H298" t="inlineStr">
      <is>
        <t>MT_119</t>
      </is>
    </nc>
  </rcc>
  <rcc rId="11762" sId="2">
    <nc r="H299" t="inlineStr">
      <is>
        <t>MT_120</t>
      </is>
    </nc>
  </rcc>
  <rcc rId="11763" sId="2">
    <nc r="H300" t="inlineStr">
      <is>
        <t>MT_121</t>
      </is>
    </nc>
  </rcc>
  <rcc rId="11764" sId="2">
    <nc r="H301" t="inlineStr">
      <is>
        <t>MT_122</t>
      </is>
    </nc>
  </rcc>
  <rcc rId="11765" sId="2">
    <nc r="H302" t="inlineStr">
      <is>
        <t>MT_123</t>
      </is>
    </nc>
  </rcc>
  <rcc rId="11766" sId="2">
    <nc r="H303" t="inlineStr">
      <is>
        <t>MT_124</t>
      </is>
    </nc>
  </rcc>
  <rcc rId="11767" sId="2">
    <nc r="H304" t="inlineStr">
      <is>
        <t>MT_125</t>
      </is>
    </nc>
  </rcc>
  <rcc rId="11768" sId="2">
    <nc r="H305" t="inlineStr">
      <is>
        <t>MT_126</t>
      </is>
    </nc>
  </rcc>
  <rcc rId="11769" sId="2">
    <nc r="H306" t="inlineStr">
      <is>
        <t>MT_127</t>
      </is>
    </nc>
  </rcc>
  <rcc rId="11770" sId="2">
    <nc r="H307" t="inlineStr">
      <is>
        <t>MT_128</t>
      </is>
    </nc>
  </rcc>
  <rcc rId="11771" sId="2">
    <nc r="H308" t="inlineStr">
      <is>
        <t>MT_129</t>
      </is>
    </nc>
  </rcc>
  <rcc rId="11772" sId="2">
    <nc r="H309" t="inlineStr">
      <is>
        <t>MT_130</t>
      </is>
    </nc>
  </rcc>
  <rcc rId="11773" sId="2">
    <nc r="H310" t="inlineStr">
      <is>
        <t>MT_131</t>
      </is>
    </nc>
  </rcc>
  <rcc rId="11774" sId="2">
    <nc r="H311" t="inlineStr">
      <is>
        <t>MT_132</t>
      </is>
    </nc>
  </rcc>
  <rcc rId="11775" sId="2">
    <nc r="H312" t="inlineStr">
      <is>
        <t>MT_133</t>
      </is>
    </nc>
  </rcc>
  <rcc rId="11776" sId="2">
    <nc r="H313" t="inlineStr">
      <is>
        <t>MT_134</t>
      </is>
    </nc>
  </rcc>
  <rcc rId="11777" sId="2">
    <nc r="H314" t="inlineStr">
      <is>
        <t>MT_135</t>
      </is>
    </nc>
  </rcc>
  <rcc rId="11778" sId="2">
    <nc r="H315" t="inlineStr">
      <is>
        <t>MT_136</t>
      </is>
    </nc>
  </rcc>
  <rcc rId="11779" sId="2">
    <nc r="H316" t="inlineStr">
      <is>
        <t>MT_137</t>
      </is>
    </nc>
  </rcc>
  <rcc rId="11780" sId="2">
    <nc r="H317" t="inlineStr">
      <is>
        <t>MT_138</t>
      </is>
    </nc>
  </rcc>
  <rcc rId="11781" sId="2">
    <nc r="H318" t="inlineStr">
      <is>
        <t>MT_139</t>
      </is>
    </nc>
  </rcc>
  <rcc rId="11782" sId="2">
    <nc r="H319" t="inlineStr">
      <is>
        <t>MT_140</t>
      </is>
    </nc>
  </rcc>
  <rcc rId="11783" sId="2">
    <nc r="H320" t="inlineStr">
      <is>
        <t>MT_141</t>
      </is>
    </nc>
  </rcc>
  <rcc rId="11784" sId="2">
    <nc r="H321" t="inlineStr">
      <is>
        <t>MT_142</t>
      </is>
    </nc>
  </rcc>
  <rcc rId="11785" sId="2">
    <nc r="H322" t="inlineStr">
      <is>
        <t>MT_143</t>
      </is>
    </nc>
  </rcc>
  <rcc rId="11786" sId="2">
    <nc r="H323" t="inlineStr">
      <is>
        <t>MT_144</t>
      </is>
    </nc>
  </rcc>
  <rcc rId="11787" sId="2">
    <nc r="H324" t="inlineStr">
      <is>
        <t>MT_145</t>
      </is>
    </nc>
  </rcc>
  <rcc rId="11788" sId="2">
    <nc r="H325" t="inlineStr">
      <is>
        <t>MT_146</t>
      </is>
    </nc>
  </rcc>
  <rcc rId="11789" sId="2">
    <nc r="H326" t="inlineStr">
      <is>
        <t>MT_147</t>
      </is>
    </nc>
  </rcc>
  <rcc rId="11790" sId="2">
    <nc r="H327" t="inlineStr">
      <is>
        <t>MT_148</t>
      </is>
    </nc>
  </rcc>
  <rcc rId="11791" sId="2">
    <nc r="H328" t="inlineStr">
      <is>
        <t>MT_149</t>
      </is>
    </nc>
  </rcc>
  <rcc rId="11792" sId="2">
    <nc r="H329" t="inlineStr">
      <is>
        <t>MT_150</t>
      </is>
    </nc>
  </rcc>
  <rcv guid="{7ECC2B8E-6A82-42F5-8AB0-4A51C54EA5EC}" action="delete"/>
  <rdn rId="0" localSheetId="1" customView="1" name="Z_7ECC2B8E_6A82_42F5_8AB0_4A51C54EA5EC_.wvu.FilterData" hidden="1" oldHidden="1">
    <formula>Merged_COEM!$B$59:$AN$409</formula>
    <oldFormula>Merged_COEM!$B$59:$AN$409</oldFormula>
  </rdn>
  <rdn rId="0" localSheetId="2" customView="1" name="Z_7ECC2B8E_6A82_42F5_8AB0_4A51C54EA5EC_.wvu.FilterData" hidden="1" oldHidden="1">
    <formula>Merged_JOEM!$B$59:$AN$329</formula>
    <oldFormula>Merged_JOEM!$B$59:$AN$247</oldFormula>
  </rdn>
  <rcv guid="{7ECC2B8E-6A82-42F5-8AB0-4A51C54EA5EC}" action="add"/>
</revisions>
</file>

<file path=xl/revisions/revisionLog8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795" sId="2">
    <oc r="R248" t="inlineStr">
      <is>
        <t>T2xx</t>
      </is>
    </oc>
    <nc r="R248" t="inlineStr">
      <is>
        <t>T200</t>
      </is>
    </nc>
  </rcc>
  <rcc rId="11796" sId="2">
    <oc r="R249" t="inlineStr">
      <is>
        <t>T2xx</t>
      </is>
    </oc>
    <nc r="R249" t="inlineStr">
      <is>
        <t>T200</t>
      </is>
    </nc>
  </rcc>
  <rcc rId="11797" sId="2">
    <oc r="R250" t="inlineStr">
      <is>
        <t>T2xx</t>
      </is>
    </oc>
    <nc r="R250" t="inlineStr">
      <is>
        <t>T200</t>
      </is>
    </nc>
  </rcc>
  <rcc rId="11798" sId="2">
    <oc r="R251" t="inlineStr">
      <is>
        <t>T2xx</t>
      </is>
    </oc>
    <nc r="R251" t="inlineStr">
      <is>
        <t>T200</t>
      </is>
    </nc>
  </rcc>
  <rcc rId="11799" sId="2">
    <oc r="R252" t="inlineStr">
      <is>
        <t>T2xx</t>
      </is>
    </oc>
    <nc r="R252" t="inlineStr">
      <is>
        <t>T200</t>
      </is>
    </nc>
  </rcc>
  <rcc rId="11800" sId="2">
    <oc r="R253" t="inlineStr">
      <is>
        <t>T2xx</t>
      </is>
    </oc>
    <nc r="R253" t="inlineStr">
      <is>
        <t>T200</t>
      </is>
    </nc>
  </rcc>
  <rcc rId="11801" sId="2">
    <oc r="R254" t="inlineStr">
      <is>
        <t>T2xx</t>
      </is>
    </oc>
    <nc r="R254" t="inlineStr">
      <is>
        <t>T200</t>
      </is>
    </nc>
  </rcc>
  <rcc rId="11802" sId="2">
    <oc r="R255" t="inlineStr">
      <is>
        <t>T2xx</t>
      </is>
    </oc>
    <nc r="R255" t="inlineStr">
      <is>
        <t>T200</t>
      </is>
    </nc>
  </rcc>
  <rcc rId="11803" sId="2">
    <oc r="R256" t="inlineStr">
      <is>
        <t>T2xx</t>
      </is>
    </oc>
    <nc r="R256" t="inlineStr">
      <is>
        <t>T200</t>
      </is>
    </nc>
  </rcc>
  <rcc rId="11804" sId="2">
    <oc r="R257" t="inlineStr">
      <is>
        <t>T2xx</t>
      </is>
    </oc>
    <nc r="R257" t="inlineStr">
      <is>
        <t>T200</t>
      </is>
    </nc>
  </rcc>
  <rcc rId="11805" sId="2">
    <oc r="R258" t="inlineStr">
      <is>
        <t>T2xx</t>
      </is>
    </oc>
    <nc r="R258" t="inlineStr">
      <is>
        <t>T200</t>
      </is>
    </nc>
  </rcc>
  <rcc rId="11806" sId="2">
    <oc r="R259" t="inlineStr">
      <is>
        <t>T2xx</t>
      </is>
    </oc>
    <nc r="R259" t="inlineStr">
      <is>
        <t>T200</t>
      </is>
    </nc>
  </rcc>
  <rcc rId="11807" sId="2">
    <oc r="R260" t="inlineStr">
      <is>
        <t>T2xx</t>
      </is>
    </oc>
    <nc r="R260" t="inlineStr">
      <is>
        <t>T200</t>
      </is>
    </nc>
  </rcc>
  <rcc rId="11808" sId="2">
    <oc r="R261" t="inlineStr">
      <is>
        <t>T2xx</t>
      </is>
    </oc>
    <nc r="R261" t="inlineStr">
      <is>
        <t>T200</t>
      </is>
    </nc>
  </rcc>
  <rcc rId="11809" sId="2">
    <oc r="R262" t="inlineStr">
      <is>
        <t>T2xx</t>
      </is>
    </oc>
    <nc r="R262" t="inlineStr">
      <is>
        <t>T200</t>
      </is>
    </nc>
  </rcc>
  <rcc rId="11810" sId="2">
    <oc r="R263" t="inlineStr">
      <is>
        <t>T2xx</t>
      </is>
    </oc>
    <nc r="R263" t="inlineStr">
      <is>
        <t>T201</t>
      </is>
    </nc>
  </rcc>
  <rcc rId="11811" sId="2">
    <oc r="R264" t="inlineStr">
      <is>
        <t>T2xx</t>
      </is>
    </oc>
    <nc r="R264" t="inlineStr">
      <is>
        <t>T201</t>
      </is>
    </nc>
  </rcc>
  <rcc rId="11812" sId="2">
    <oc r="R265" t="inlineStr">
      <is>
        <t>T2xx</t>
      </is>
    </oc>
    <nc r="R265" t="inlineStr">
      <is>
        <t>T201</t>
      </is>
    </nc>
  </rcc>
  <rcc rId="11813" sId="2">
    <oc r="R266" t="inlineStr">
      <is>
        <t>T2xx</t>
      </is>
    </oc>
    <nc r="R266" t="inlineStr">
      <is>
        <t>T201</t>
      </is>
    </nc>
  </rcc>
  <rcc rId="11814" sId="2">
    <oc r="R267" t="inlineStr">
      <is>
        <t>T2xx</t>
      </is>
    </oc>
    <nc r="R267" t="inlineStr">
      <is>
        <t>T201</t>
      </is>
    </nc>
  </rcc>
  <rcc rId="11815" sId="2">
    <oc r="R268" t="inlineStr">
      <is>
        <t>T2xx</t>
      </is>
    </oc>
    <nc r="R268" t="inlineStr">
      <is>
        <t>T201</t>
      </is>
    </nc>
  </rcc>
  <rcc rId="11816" sId="2">
    <oc r="R269" t="inlineStr">
      <is>
        <t>T2xx</t>
      </is>
    </oc>
    <nc r="R269" t="inlineStr">
      <is>
        <t>T201</t>
      </is>
    </nc>
  </rcc>
  <rcc rId="11817" sId="2">
    <oc r="R270" t="inlineStr">
      <is>
        <t>T2xx</t>
      </is>
    </oc>
    <nc r="R270" t="inlineStr">
      <is>
        <t>T201</t>
      </is>
    </nc>
  </rcc>
  <rcc rId="11818" sId="2">
    <oc r="R271" t="inlineStr">
      <is>
        <t>T2xx</t>
      </is>
    </oc>
    <nc r="R271" t="inlineStr">
      <is>
        <t>T201</t>
      </is>
    </nc>
  </rcc>
  <rcc rId="11819" sId="2">
    <oc r="R272" t="inlineStr">
      <is>
        <t>T2xx</t>
      </is>
    </oc>
    <nc r="R272" t="inlineStr">
      <is>
        <t>T202</t>
      </is>
    </nc>
  </rcc>
  <rcc rId="11820" sId="2">
    <oc r="R273" t="inlineStr">
      <is>
        <t>T2xx</t>
      </is>
    </oc>
    <nc r="R273" t="inlineStr">
      <is>
        <t>T202</t>
      </is>
    </nc>
  </rcc>
  <rcc rId="11821" sId="2">
    <oc r="R274" t="inlineStr">
      <is>
        <t>T2xx</t>
      </is>
    </oc>
    <nc r="R274" t="inlineStr">
      <is>
        <t>T202</t>
      </is>
    </nc>
  </rcc>
  <rcc rId="11822" sId="2">
    <oc r="R275" t="inlineStr">
      <is>
        <t>T2xx</t>
      </is>
    </oc>
    <nc r="R275" t="inlineStr">
      <is>
        <t>T203</t>
      </is>
    </nc>
  </rcc>
  <rcc rId="11823" sId="2">
    <oc r="R276" t="inlineStr">
      <is>
        <t>T2xx</t>
      </is>
    </oc>
    <nc r="R276" t="inlineStr">
      <is>
        <t>T204</t>
      </is>
    </nc>
  </rcc>
  <rcc rId="11824" sId="2">
    <oc r="R277" t="inlineStr">
      <is>
        <t>T2xx</t>
      </is>
    </oc>
    <nc r="R277" t="inlineStr">
      <is>
        <t>T204</t>
      </is>
    </nc>
  </rcc>
  <rcc rId="11825" sId="2">
    <oc r="R278" t="inlineStr">
      <is>
        <t>T2xx</t>
      </is>
    </oc>
    <nc r="R278" t="inlineStr">
      <is>
        <t>T204</t>
      </is>
    </nc>
  </rcc>
  <rcc rId="11826" sId="2">
    <oc r="R279" t="inlineStr">
      <is>
        <t>T2xx</t>
      </is>
    </oc>
    <nc r="R279" t="inlineStr">
      <is>
        <t>T204</t>
      </is>
    </nc>
  </rcc>
  <rcc rId="11827" sId="2">
    <oc r="R280" t="inlineStr">
      <is>
        <t>T2xx</t>
      </is>
    </oc>
    <nc r="R280" t="inlineStr">
      <is>
        <t>T204</t>
      </is>
    </nc>
  </rcc>
  <rcc rId="11828" sId="2">
    <oc r="R281" t="inlineStr">
      <is>
        <t>T2xx</t>
      </is>
    </oc>
    <nc r="R281" t="inlineStr">
      <is>
        <t>T204</t>
      </is>
    </nc>
  </rcc>
  <rcc rId="11829" sId="2">
    <oc r="R282" t="inlineStr">
      <is>
        <t>T2xx</t>
      </is>
    </oc>
    <nc r="R282" t="inlineStr">
      <is>
        <t>T204</t>
      </is>
    </nc>
  </rcc>
  <rcc rId="11830" sId="2">
    <oc r="R283" t="inlineStr">
      <is>
        <t>T2xx</t>
      </is>
    </oc>
    <nc r="R283" t="inlineStr">
      <is>
        <t>T204</t>
      </is>
    </nc>
  </rcc>
  <rcc rId="11831" sId="2">
    <oc r="R284" t="inlineStr">
      <is>
        <t>T2xx</t>
      </is>
    </oc>
    <nc r="R284" t="inlineStr">
      <is>
        <t>T204</t>
      </is>
    </nc>
  </rcc>
  <rcc rId="11832" sId="2">
    <oc r="R285" t="inlineStr">
      <is>
        <t>T2xx</t>
      </is>
    </oc>
    <nc r="R285" t="inlineStr">
      <is>
        <t>T204</t>
      </is>
    </nc>
  </rcc>
  <rcc rId="11833" sId="2">
    <oc r="R286" t="inlineStr">
      <is>
        <t>T2xx</t>
      </is>
    </oc>
    <nc r="R286" t="inlineStr">
      <is>
        <t>T204</t>
      </is>
    </nc>
  </rcc>
  <rcc rId="11834" sId="2">
    <oc r="R287" t="inlineStr">
      <is>
        <t>T2xx</t>
      </is>
    </oc>
    <nc r="R287" t="inlineStr">
      <is>
        <t>T203</t>
      </is>
    </nc>
  </rcc>
  <rcc rId="11835" sId="2">
    <oc r="R288" t="inlineStr">
      <is>
        <t>T2xx</t>
      </is>
    </oc>
    <nc r="R288" t="inlineStr">
      <is>
        <t>T203</t>
      </is>
    </nc>
  </rcc>
  <rcc rId="11836" sId="2">
    <oc r="R289" t="inlineStr">
      <is>
        <t>T2xx</t>
      </is>
    </oc>
    <nc r="R289" t="inlineStr">
      <is>
        <t>T203</t>
      </is>
    </nc>
  </rcc>
  <rcc rId="11837" sId="2">
    <oc r="R290" t="inlineStr">
      <is>
        <t>T2xx</t>
      </is>
    </oc>
    <nc r="R290" t="inlineStr">
      <is>
        <t>T203</t>
      </is>
    </nc>
  </rcc>
  <rcc rId="11838" sId="2">
    <oc r="R291" t="inlineStr">
      <is>
        <t>T2xx</t>
      </is>
    </oc>
    <nc r="R291" t="inlineStr">
      <is>
        <t>T205</t>
      </is>
    </nc>
  </rcc>
  <rcc rId="11839" sId="2">
    <oc r="R292" t="inlineStr">
      <is>
        <t>T2xx</t>
      </is>
    </oc>
    <nc r="R292" t="inlineStr">
      <is>
        <t>T205</t>
      </is>
    </nc>
  </rcc>
  <rcc rId="11840" sId="2">
    <oc r="R293" t="inlineStr">
      <is>
        <t>T2xx</t>
      </is>
    </oc>
    <nc r="R293" t="inlineStr">
      <is>
        <t>T205</t>
      </is>
    </nc>
  </rcc>
  <rcc rId="11841" sId="2">
    <oc r="R294" t="inlineStr">
      <is>
        <t>T2xx</t>
      </is>
    </oc>
    <nc r="R294" t="inlineStr">
      <is>
        <t>T205</t>
      </is>
    </nc>
  </rcc>
  <rcc rId="11842" sId="2">
    <oc r="R295" t="inlineStr">
      <is>
        <t>T2xx</t>
      </is>
    </oc>
    <nc r="R295" t="inlineStr">
      <is>
        <t>T205</t>
      </is>
    </nc>
  </rcc>
  <rcc rId="11843" sId="2">
    <oc r="R296" t="inlineStr">
      <is>
        <t>T2xx</t>
      </is>
    </oc>
    <nc r="R296" t="inlineStr">
      <is>
        <t>T205</t>
      </is>
    </nc>
  </rcc>
  <rcc rId="11844" sId="2">
    <oc r="R297" t="inlineStr">
      <is>
        <t>T2xx</t>
      </is>
    </oc>
    <nc r="R297" t="inlineStr">
      <is>
        <t>T205</t>
      </is>
    </nc>
  </rcc>
  <rcc rId="11845" sId="2">
    <oc r="R298" t="inlineStr">
      <is>
        <t>T2xx</t>
      </is>
    </oc>
    <nc r="R298" t="inlineStr">
      <is>
        <t>T202</t>
      </is>
    </nc>
  </rcc>
  <rcc rId="11846" sId="2">
    <oc r="R299" t="inlineStr">
      <is>
        <t>T2xx</t>
      </is>
    </oc>
    <nc r="R299" t="inlineStr">
      <is>
        <t>T202</t>
      </is>
    </nc>
  </rcc>
  <rcc rId="11847" sId="2">
    <oc r="R300" t="inlineStr">
      <is>
        <t>T2xx</t>
      </is>
    </oc>
    <nc r="R300" t="inlineStr">
      <is>
        <t>T202</t>
      </is>
    </nc>
  </rcc>
  <rcc rId="11848" sId="2">
    <oc r="R301" t="inlineStr">
      <is>
        <t>T2xx</t>
      </is>
    </oc>
    <nc r="R301" t="inlineStr">
      <is>
        <t>T202</t>
      </is>
    </nc>
  </rcc>
  <rcc rId="11849" sId="2">
    <oc r="R302" t="inlineStr">
      <is>
        <t>T2xx</t>
      </is>
    </oc>
    <nc r="R302" t="inlineStr">
      <is>
        <t>T202</t>
      </is>
    </nc>
  </rcc>
  <rcc rId="11850" sId="2">
    <oc r="R303" t="inlineStr">
      <is>
        <t>T2xx</t>
      </is>
    </oc>
    <nc r="R303" t="inlineStr">
      <is>
        <t>T202</t>
      </is>
    </nc>
  </rcc>
  <rcc rId="11851" sId="2">
    <oc r="R304" t="inlineStr">
      <is>
        <t>T2xx</t>
      </is>
    </oc>
    <nc r="R304" t="inlineStr">
      <is>
        <t>T202</t>
      </is>
    </nc>
  </rcc>
  <rcc rId="11852" sId="2">
    <oc r="R305" t="inlineStr">
      <is>
        <t>T2xx</t>
      </is>
    </oc>
    <nc r="R305" t="inlineStr">
      <is>
        <t>T202</t>
      </is>
    </nc>
  </rcc>
  <rcc rId="11853" sId="2">
    <oc r="R306" t="inlineStr">
      <is>
        <t>T2xx</t>
      </is>
    </oc>
    <nc r="R306" t="inlineStr">
      <is>
        <t>T202</t>
      </is>
    </nc>
  </rcc>
  <rcc rId="11854" sId="2">
    <oc r="R307" t="inlineStr">
      <is>
        <t>T2xx</t>
      </is>
    </oc>
    <nc r="R307" t="inlineStr">
      <is>
        <t>T202</t>
      </is>
    </nc>
  </rcc>
  <rcc rId="11855" sId="2">
    <oc r="R308" t="inlineStr">
      <is>
        <t>T2xx</t>
      </is>
    </oc>
    <nc r="R308" t="inlineStr">
      <is>
        <t>T202</t>
      </is>
    </nc>
  </rcc>
  <rcc rId="11856" sId="2">
    <oc r="R309" t="inlineStr">
      <is>
        <t>T2xx</t>
      </is>
    </oc>
    <nc r="R309" t="inlineStr">
      <is>
        <t>T203</t>
      </is>
    </nc>
  </rcc>
  <rcc rId="11857" sId="2">
    <oc r="R310" t="inlineStr">
      <is>
        <t>T2xx</t>
      </is>
    </oc>
    <nc r="R310" t="inlineStr">
      <is>
        <t>T203</t>
      </is>
    </nc>
  </rcc>
  <rcc rId="11858" sId="2">
    <oc r="R311" t="inlineStr">
      <is>
        <t>T2xx</t>
      </is>
    </oc>
    <nc r="R311" t="inlineStr">
      <is>
        <t>T203</t>
      </is>
    </nc>
  </rcc>
  <rcc rId="11859" sId="2">
    <oc r="R312" t="inlineStr">
      <is>
        <t>T2xx</t>
      </is>
    </oc>
    <nc r="R312" t="inlineStr">
      <is>
        <t>T203</t>
      </is>
    </nc>
  </rcc>
  <rcc rId="11860" sId="2">
    <oc r="R313" t="inlineStr">
      <is>
        <t>T2xx</t>
      </is>
    </oc>
    <nc r="R313" t="inlineStr">
      <is>
        <t>T203</t>
      </is>
    </nc>
  </rcc>
  <rcc rId="11861" sId="2">
    <oc r="R314" t="inlineStr">
      <is>
        <t>T2xx</t>
      </is>
    </oc>
    <nc r="R314" t="inlineStr">
      <is>
        <t>T203</t>
      </is>
    </nc>
  </rcc>
  <rcc rId="11862" sId="2">
    <oc r="R315" t="inlineStr">
      <is>
        <t>T2xx</t>
      </is>
    </oc>
    <nc r="R315" t="inlineStr">
      <is>
        <t>T203</t>
      </is>
    </nc>
  </rcc>
  <rcc rId="11863" sId="2">
    <oc r="R316" t="inlineStr">
      <is>
        <t>T2xx</t>
      </is>
    </oc>
    <nc r="R316" t="inlineStr">
      <is>
        <t>T206</t>
      </is>
    </nc>
  </rcc>
  <rcc rId="11864" sId="2">
    <oc r="R317" t="inlineStr">
      <is>
        <t>T2xx</t>
      </is>
    </oc>
    <nc r="R317" t="inlineStr">
      <is>
        <t>T206</t>
      </is>
    </nc>
  </rcc>
  <rcc rId="11865" sId="2">
    <oc r="R318" t="inlineStr">
      <is>
        <t>T2xx</t>
      </is>
    </oc>
    <nc r="R318" t="inlineStr">
      <is>
        <t>T206</t>
      </is>
    </nc>
  </rcc>
  <rcc rId="11866" sId="2">
    <oc r="R319" t="inlineStr">
      <is>
        <t>T2xx</t>
      </is>
    </oc>
    <nc r="R319" t="inlineStr">
      <is>
        <t>T206</t>
      </is>
    </nc>
  </rcc>
  <rcc rId="11867" sId="2">
    <oc r="R320" t="inlineStr">
      <is>
        <t>T2xx</t>
      </is>
    </oc>
    <nc r="R320" t="inlineStr">
      <is>
        <t>T206</t>
      </is>
    </nc>
  </rcc>
  <rcc rId="11868" sId="2">
    <oc r="R321" t="inlineStr">
      <is>
        <t>T2xx</t>
      </is>
    </oc>
    <nc r="R321" t="inlineStr">
      <is>
        <t>T206</t>
      </is>
    </nc>
  </rcc>
  <rcc rId="11869" sId="2">
    <oc r="R322" t="inlineStr">
      <is>
        <t>T2xx</t>
      </is>
    </oc>
    <nc r="R322" t="inlineStr">
      <is>
        <t>T206</t>
      </is>
    </nc>
  </rcc>
  <rcc rId="11870" sId="2">
    <oc r="R323" t="inlineStr">
      <is>
        <t>T2xx</t>
      </is>
    </oc>
    <nc r="R323" t="inlineStr">
      <is>
        <t>T206</t>
      </is>
    </nc>
  </rcc>
  <rcc rId="11871" sId="2">
    <oc r="R324" t="inlineStr">
      <is>
        <t>T2xx</t>
      </is>
    </oc>
    <nc r="R324" t="inlineStr">
      <is>
        <t>T206</t>
      </is>
    </nc>
  </rcc>
  <rcc rId="11872" sId="2">
    <oc r="R325" t="inlineStr">
      <is>
        <t>T2xx</t>
      </is>
    </oc>
    <nc r="R325" t="inlineStr">
      <is>
        <t>T206</t>
      </is>
    </nc>
  </rcc>
  <rcc rId="11873" sId="2">
    <oc r="R326" t="inlineStr">
      <is>
        <t>T2xx</t>
      </is>
    </oc>
    <nc r="R326" t="inlineStr">
      <is>
        <t>T206</t>
      </is>
    </nc>
  </rcc>
  <rcc rId="11874" sId="2">
    <oc r="R327" t="inlineStr">
      <is>
        <t>T2xx</t>
      </is>
    </oc>
    <nc r="R327" t="inlineStr">
      <is>
        <t>T206</t>
      </is>
    </nc>
  </rcc>
  <rcc rId="11875" sId="2">
    <oc r="R328" t="inlineStr">
      <is>
        <t>T2xx</t>
      </is>
    </oc>
    <nc r="R328" t="inlineStr">
      <is>
        <t>T206</t>
      </is>
    </nc>
  </rcc>
  <rcc rId="11876" sId="2">
    <oc r="R329" t="inlineStr">
      <is>
        <t>T2xx</t>
      </is>
    </oc>
    <nc r="R329" t="inlineStr">
      <is>
        <t>T206</t>
      </is>
    </nc>
  </rcc>
  <rcv guid="{7ECC2B8E-6A82-42F5-8AB0-4A51C54EA5EC}" action="delete"/>
  <rdn rId="0" localSheetId="1" customView="1" name="Z_7ECC2B8E_6A82_42F5_8AB0_4A51C54EA5EC_.wvu.FilterData" hidden="1" oldHidden="1">
    <formula>Merged_COEM!$B$59:$AN$409</formula>
    <oldFormula>Merged_COEM!$B$59:$AN$409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8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879" sId="2">
    <oc r="F46">
      <f>$P$20</f>
    </oc>
    <nc r="F46">
      <f>$P$20-5</f>
    </nc>
  </rcc>
  <rcc rId="11880" sId="2">
    <oc r="F51">
      <f>$P$20</f>
    </oc>
    <nc r="F51">
      <f>$P$20-5</f>
    </nc>
  </rcc>
</revisions>
</file>

<file path=xl/revisions/revisionLog8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Merged_JOEM!$B$59:$AN$247</formula>
    <oldFormula>Merged_JOEM!$B$59:$AN$247</oldFormula>
  </rdn>
  <rcv guid="{3B3E6719-EACB-4D2C-89C1-05FFAB6020FD}" action="add"/>
</revisions>
</file>

<file path=xl/revisions/revisionLog8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883" sId="2">
    <nc r="X272">
      <v>78</v>
    </nc>
  </rcc>
  <rcc rId="11884" sId="2">
    <nc r="X273">
      <v>45.5</v>
    </nc>
  </rcc>
  <rcc rId="11885" sId="2">
    <nc r="X274">
      <v>162.5</v>
    </nc>
  </rcc>
  <rcc rId="11886" sId="2">
    <nc r="X298">
      <v>39</v>
    </nc>
  </rcc>
  <rcc rId="11887" sId="2">
    <nc r="X299">
      <v>26</v>
    </nc>
  </rcc>
  <rcc rId="11888" sId="2">
    <nc r="X300">
      <v>39</v>
    </nc>
  </rcc>
  <rcc rId="11889" sId="2">
    <nc r="X301">
      <v>45.5</v>
    </nc>
  </rcc>
  <rcc rId="11890" sId="2">
    <nc r="X302">
      <v>39</v>
    </nc>
  </rcc>
  <rcc rId="11891" sId="2">
    <nc r="X303">
      <v>35.1</v>
    </nc>
  </rcc>
  <rcc rId="11892" sId="2">
    <nc r="X304">
      <v>26</v>
    </nc>
  </rcc>
  <rcc rId="11893" sId="2">
    <nc r="X305">
      <v>26</v>
    </nc>
  </rcc>
  <rcc rId="11894" sId="2">
    <nc r="X306">
      <v>35.1</v>
    </nc>
  </rcc>
  <rcc rId="11895" sId="2">
    <nc r="X307">
      <v>32.5</v>
    </nc>
  </rcc>
  <rcc rId="11896" sId="2">
    <nc r="X308">
      <v>32.5</v>
    </nc>
  </rcc>
  <rcc rId="11897" sId="2">
    <nc r="Z272">
      <v>3</v>
    </nc>
  </rcc>
  <rcc rId="11898" sId="2">
    <nc r="Z273">
      <v>1.5</v>
    </nc>
  </rcc>
  <rcc rId="11899" sId="2">
    <nc r="Z274">
      <v>9</v>
    </nc>
  </rcc>
  <rcc rId="11900" sId="2">
    <nc r="Z298">
      <v>1.5</v>
    </nc>
  </rcc>
  <rcc rId="11901" sId="2">
    <nc r="Z299">
      <v>1</v>
    </nc>
  </rcc>
  <rcc rId="11902" sId="2">
    <nc r="Z300">
      <v>2</v>
    </nc>
  </rcc>
  <rcc rId="11903" sId="2">
    <nc r="Z301">
      <v>2</v>
    </nc>
  </rcc>
  <rcc rId="11904" sId="2">
    <nc r="Z302">
      <v>2</v>
    </nc>
  </rcc>
  <rcc rId="11905" sId="2">
    <nc r="Z303">
      <v>1.5</v>
    </nc>
  </rcc>
  <rcc rId="11906" sId="2">
    <nc r="Z304">
      <v>1</v>
    </nc>
  </rcc>
  <rcc rId="11907" sId="2">
    <nc r="Z305">
      <v>1</v>
    </nc>
  </rcc>
  <rcc rId="11908" sId="2">
    <nc r="Z306">
      <v>1.5</v>
    </nc>
  </rcc>
  <rcc rId="11909" sId="2">
    <nc r="Z307">
      <v>1.5</v>
    </nc>
  </rcc>
  <rcc rId="11910" sId="2">
    <nc r="Z308">
      <v>1.5</v>
    </nc>
  </rcc>
  <rcv guid="{D33AC7AF-C8AB-4CE9-94C7-9237011A5FC3}" action="delete"/>
  <rdn rId="0" localSheetId="1" customView="1" name="Z_D33AC7AF_C8AB_4CE9_94C7_9237011A5FC3_.wvu.FilterData" hidden="1" oldHidden="1">
    <formula>Merged_COEM!$B$59:$AN$363</formula>
    <oldFormula>Merged_COEM!$B$59:$AN$409</oldFormula>
  </rdn>
  <rdn rId="0" localSheetId="2" customView="1" name="Z_D33AC7AF_C8AB_4CE9_94C7_9237011A5FC3_.wvu.FilterData" hidden="1" oldHidden="1">
    <formula>Merged_JOEM!$B$59:$AN$329</formula>
    <oldFormula>Merged_JOEM!$B$59:$AN$352</oldFormula>
  </rdn>
  <rcv guid="{D33AC7AF-C8AB-4CE9-94C7-9237011A5FC3}" action="add"/>
</revisions>
</file>

<file path=xl/revisions/revisionLog8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913" sId="2" quotePrefix="1">
    <nc r="L248" t="inlineStr">
      <is>
        <t>-</t>
      </is>
    </nc>
  </rcc>
  <rcc rId="11914" sId="2" quotePrefix="1">
    <nc r="L249" t="inlineStr">
      <is>
        <t>-</t>
      </is>
    </nc>
  </rcc>
  <rcc rId="11915" sId="2" quotePrefix="1">
    <nc r="L250" t="inlineStr">
      <is>
        <t>-</t>
      </is>
    </nc>
  </rcc>
  <rcc rId="11916" sId="2" quotePrefix="1">
    <nc r="L251" t="inlineStr">
      <is>
        <t>-</t>
      </is>
    </nc>
  </rcc>
  <rcc rId="11917" sId="2" quotePrefix="1">
    <nc r="L252" t="inlineStr">
      <is>
        <t>-</t>
      </is>
    </nc>
  </rcc>
  <rcc rId="11918" sId="2" quotePrefix="1">
    <nc r="L253" t="inlineStr">
      <is>
        <t>-</t>
      </is>
    </nc>
  </rcc>
  <rcc rId="11919" sId="2" quotePrefix="1">
    <nc r="L254" t="inlineStr">
      <is>
        <t>-</t>
      </is>
    </nc>
  </rcc>
  <rcc rId="11920" sId="2" quotePrefix="1">
    <nc r="L255" t="inlineStr">
      <is>
        <t>-</t>
      </is>
    </nc>
  </rcc>
  <rcc rId="11921" sId="2" quotePrefix="1">
    <nc r="L256" t="inlineStr">
      <is>
        <t>-</t>
      </is>
    </nc>
  </rcc>
  <rcc rId="11922" sId="2" quotePrefix="1">
    <nc r="L257" t="inlineStr">
      <is>
        <t>-</t>
      </is>
    </nc>
  </rcc>
  <rcc rId="11923" sId="2" quotePrefix="1">
    <nc r="L258" t="inlineStr">
      <is>
        <t>-</t>
      </is>
    </nc>
  </rcc>
  <rcc rId="11924" sId="2" quotePrefix="1">
    <nc r="L259" t="inlineStr">
      <is>
        <t>-</t>
      </is>
    </nc>
  </rcc>
  <rcc rId="11925" sId="2" quotePrefix="1">
    <nc r="L260" t="inlineStr">
      <is>
        <t>-</t>
      </is>
    </nc>
  </rcc>
  <rcc rId="11926" sId="2" quotePrefix="1">
    <nc r="L261" t="inlineStr">
      <is>
        <t>-</t>
      </is>
    </nc>
  </rcc>
  <rcc rId="11927" sId="2" quotePrefix="1">
    <nc r="L262" t="inlineStr">
      <is>
        <t>-</t>
      </is>
    </nc>
  </rcc>
  <rcc rId="11928" sId="2" quotePrefix="1">
    <nc r="L263" t="inlineStr">
      <is>
        <t>-</t>
      </is>
    </nc>
  </rcc>
  <rcc rId="11929" sId="2" quotePrefix="1">
    <nc r="L264" t="inlineStr">
      <is>
        <t>-</t>
      </is>
    </nc>
  </rcc>
  <rcc rId="11930" sId="2" quotePrefix="1">
    <nc r="L265" t="inlineStr">
      <is>
        <t>-</t>
      </is>
    </nc>
  </rcc>
  <rcc rId="11931" sId="2" quotePrefix="1">
    <nc r="L266" t="inlineStr">
      <is>
        <t>-</t>
      </is>
    </nc>
  </rcc>
  <rcc rId="11932" sId="2" quotePrefix="1">
    <nc r="L267" t="inlineStr">
      <is>
        <t>-</t>
      </is>
    </nc>
  </rcc>
  <rcc rId="11933" sId="2" quotePrefix="1">
    <nc r="L268" t="inlineStr">
      <is>
        <t>-</t>
      </is>
    </nc>
  </rcc>
  <rcc rId="11934" sId="2" quotePrefix="1">
    <nc r="L269" t="inlineStr">
      <is>
        <t>-</t>
      </is>
    </nc>
  </rcc>
  <rcc rId="11935" sId="2" quotePrefix="1">
    <nc r="L270" t="inlineStr">
      <is>
        <t>-</t>
      </is>
    </nc>
  </rcc>
  <rcc rId="11936" sId="2" quotePrefix="1">
    <nc r="L271" t="inlineStr">
      <is>
        <t>-</t>
      </is>
    </nc>
  </rcc>
  <rcc rId="11937" sId="2" quotePrefix="1">
    <nc r="L272" t="inlineStr">
      <is>
        <t>-</t>
      </is>
    </nc>
  </rcc>
  <rcc rId="11938" sId="2" quotePrefix="1">
    <nc r="L273" t="inlineStr">
      <is>
        <t>-</t>
      </is>
    </nc>
  </rcc>
  <rcc rId="11939" sId="2" quotePrefix="1">
    <nc r="L274" t="inlineStr">
      <is>
        <t>-</t>
      </is>
    </nc>
  </rcc>
  <rcc rId="11940" sId="2" quotePrefix="1">
    <nc r="L275" t="inlineStr">
      <is>
        <t>-</t>
      </is>
    </nc>
  </rcc>
  <rcc rId="11941" sId="2" quotePrefix="1">
    <nc r="L276" t="inlineStr">
      <is>
        <t>-</t>
      </is>
    </nc>
  </rcc>
  <rcc rId="11942" sId="2" quotePrefix="1">
    <nc r="L277" t="inlineStr">
      <is>
        <t>-</t>
      </is>
    </nc>
  </rcc>
  <rcc rId="11943" sId="2" quotePrefix="1">
    <nc r="L278" t="inlineStr">
      <is>
        <t>-</t>
      </is>
    </nc>
  </rcc>
  <rcc rId="11944" sId="2" quotePrefix="1">
    <nc r="L279" t="inlineStr">
      <is>
        <t>-</t>
      </is>
    </nc>
  </rcc>
  <rcc rId="11945" sId="2" quotePrefix="1">
    <nc r="L280" t="inlineStr">
      <is>
        <t>-</t>
      </is>
    </nc>
  </rcc>
  <rcc rId="11946" sId="2" quotePrefix="1">
    <nc r="L281" t="inlineStr">
      <is>
        <t>-</t>
      </is>
    </nc>
  </rcc>
  <rcc rId="11947" sId="2" quotePrefix="1">
    <nc r="L282" t="inlineStr">
      <is>
        <t>-</t>
      </is>
    </nc>
  </rcc>
  <rcc rId="11948" sId="2" quotePrefix="1">
    <nc r="L283" t="inlineStr">
      <is>
        <t>-</t>
      </is>
    </nc>
  </rcc>
  <rcc rId="11949" sId="2" quotePrefix="1">
    <nc r="L284" t="inlineStr">
      <is>
        <t>-</t>
      </is>
    </nc>
  </rcc>
  <rcc rId="11950" sId="2" quotePrefix="1">
    <nc r="L285" t="inlineStr">
      <is>
        <t>-</t>
      </is>
    </nc>
  </rcc>
  <rcc rId="11951" sId="2" quotePrefix="1">
    <nc r="L286" t="inlineStr">
      <is>
        <t>-</t>
      </is>
    </nc>
  </rcc>
  <rcc rId="11952" sId="2" quotePrefix="1">
    <nc r="L287" t="inlineStr">
      <is>
        <t>-</t>
      </is>
    </nc>
  </rcc>
  <rcc rId="11953" sId="2" quotePrefix="1">
    <nc r="L288" t="inlineStr">
      <is>
        <t>-</t>
      </is>
    </nc>
  </rcc>
  <rcc rId="11954" sId="2" quotePrefix="1">
    <nc r="L289" t="inlineStr">
      <is>
        <t>-</t>
      </is>
    </nc>
  </rcc>
  <rcc rId="11955" sId="2" quotePrefix="1">
    <nc r="L290" t="inlineStr">
      <is>
        <t>-</t>
      </is>
    </nc>
  </rcc>
  <rcc rId="11956" sId="2" quotePrefix="1">
    <nc r="L291" t="inlineStr">
      <is>
        <t>-</t>
      </is>
    </nc>
  </rcc>
  <rcc rId="11957" sId="2" quotePrefix="1">
    <nc r="L292" t="inlineStr">
      <is>
        <t>-</t>
      </is>
    </nc>
  </rcc>
  <rcc rId="11958" sId="2" quotePrefix="1">
    <nc r="L293" t="inlineStr">
      <is>
        <t>-</t>
      </is>
    </nc>
  </rcc>
  <rcc rId="11959" sId="2" quotePrefix="1">
    <nc r="L294" t="inlineStr">
      <is>
        <t>-</t>
      </is>
    </nc>
  </rcc>
  <rcc rId="11960" sId="2" quotePrefix="1">
    <nc r="L295" t="inlineStr">
      <is>
        <t>-</t>
      </is>
    </nc>
  </rcc>
  <rcc rId="11961" sId="2" quotePrefix="1">
    <nc r="L296" t="inlineStr">
      <is>
        <t>-</t>
      </is>
    </nc>
  </rcc>
  <rcc rId="11962" sId="2" quotePrefix="1">
    <nc r="L297" t="inlineStr">
      <is>
        <t>-</t>
      </is>
    </nc>
  </rcc>
  <rcc rId="11963" sId="2" quotePrefix="1">
    <nc r="L298" t="inlineStr">
      <is>
        <t>-</t>
      </is>
    </nc>
  </rcc>
  <rcc rId="11964" sId="2" quotePrefix="1">
    <nc r="L299" t="inlineStr">
      <is>
        <t>-</t>
      </is>
    </nc>
  </rcc>
  <rcc rId="11965" sId="2" quotePrefix="1">
    <nc r="L300" t="inlineStr">
      <is>
        <t>-</t>
      </is>
    </nc>
  </rcc>
  <rcc rId="11966" sId="2" quotePrefix="1">
    <nc r="L301" t="inlineStr">
      <is>
        <t>-</t>
      </is>
    </nc>
  </rcc>
  <rcc rId="11967" sId="2" quotePrefix="1">
    <nc r="L302" t="inlineStr">
      <is>
        <t>-</t>
      </is>
    </nc>
  </rcc>
  <rcc rId="11968" sId="2" quotePrefix="1">
    <nc r="L303" t="inlineStr">
      <is>
        <t>-</t>
      </is>
    </nc>
  </rcc>
  <rcc rId="11969" sId="2" quotePrefix="1">
    <nc r="L304" t="inlineStr">
      <is>
        <t>-</t>
      </is>
    </nc>
  </rcc>
  <rcc rId="11970" sId="2" quotePrefix="1">
    <nc r="L305" t="inlineStr">
      <is>
        <t>-</t>
      </is>
    </nc>
  </rcc>
  <rcc rId="11971" sId="2" quotePrefix="1">
    <nc r="L306" t="inlineStr">
      <is>
        <t>-</t>
      </is>
    </nc>
  </rcc>
  <rcc rId="11972" sId="2" quotePrefix="1">
    <nc r="L307" t="inlineStr">
      <is>
        <t>-</t>
      </is>
    </nc>
  </rcc>
  <rcc rId="11973" sId="2" quotePrefix="1">
    <nc r="L308" t="inlineStr">
      <is>
        <t>-</t>
      </is>
    </nc>
  </rcc>
  <rcc rId="11974" sId="2" quotePrefix="1">
    <nc r="L309" t="inlineStr">
      <is>
        <t>-</t>
      </is>
    </nc>
  </rcc>
  <rcc rId="11975" sId="2" quotePrefix="1">
    <nc r="L310" t="inlineStr">
      <is>
        <t>-</t>
      </is>
    </nc>
  </rcc>
  <rcc rId="11976" sId="2" quotePrefix="1">
    <nc r="L311" t="inlineStr">
      <is>
        <t>-</t>
      </is>
    </nc>
  </rcc>
  <rcc rId="11977" sId="2" quotePrefix="1">
    <nc r="L312" t="inlineStr">
      <is>
        <t>-</t>
      </is>
    </nc>
  </rcc>
  <rcc rId="11978" sId="2" quotePrefix="1">
    <nc r="L313" t="inlineStr">
      <is>
        <t>-</t>
      </is>
    </nc>
  </rcc>
  <rcc rId="11979" sId="2" quotePrefix="1">
    <nc r="L314" t="inlineStr">
      <is>
        <t>-</t>
      </is>
    </nc>
  </rcc>
  <rcc rId="11980" sId="2" quotePrefix="1">
    <nc r="L315" t="inlineStr">
      <is>
        <t>-</t>
      </is>
    </nc>
  </rcc>
  <rcc rId="11981" sId="2" quotePrefix="1">
    <nc r="L316" t="inlineStr">
      <is>
        <t>-</t>
      </is>
    </nc>
  </rcc>
  <rcc rId="11982" sId="2" quotePrefix="1">
    <nc r="L317" t="inlineStr">
      <is>
        <t>-</t>
      </is>
    </nc>
  </rcc>
  <rcc rId="11983" sId="2" quotePrefix="1">
    <nc r="L318" t="inlineStr">
      <is>
        <t>-</t>
      </is>
    </nc>
  </rcc>
  <rcc rId="11984" sId="2" quotePrefix="1">
    <nc r="L319" t="inlineStr">
      <is>
        <t>-</t>
      </is>
    </nc>
  </rcc>
  <rcc rId="11985" sId="2" quotePrefix="1">
    <nc r="L320" t="inlineStr">
      <is>
        <t>-</t>
      </is>
    </nc>
  </rcc>
  <rcc rId="11986" sId="2" quotePrefix="1">
    <nc r="L321" t="inlineStr">
      <is>
        <t>-</t>
      </is>
    </nc>
  </rcc>
  <rcc rId="11987" sId="2" quotePrefix="1">
    <nc r="L322" t="inlineStr">
      <is>
        <t>-</t>
      </is>
    </nc>
  </rcc>
  <rcc rId="11988" sId="2" quotePrefix="1">
    <nc r="L323" t="inlineStr">
      <is>
        <t>-</t>
      </is>
    </nc>
  </rcc>
  <rcc rId="11989" sId="2" quotePrefix="1">
    <nc r="L324" t="inlineStr">
      <is>
        <t>-</t>
      </is>
    </nc>
  </rcc>
  <rcc rId="11990" sId="2" quotePrefix="1">
    <nc r="L325" t="inlineStr">
      <is>
        <t>-</t>
      </is>
    </nc>
  </rcc>
  <rcc rId="11991" sId="2" quotePrefix="1">
    <nc r="L326" t="inlineStr">
      <is>
        <t>-</t>
      </is>
    </nc>
  </rcc>
  <rcc rId="11992" sId="2" quotePrefix="1">
    <nc r="L327" t="inlineStr">
      <is>
        <t>-</t>
      </is>
    </nc>
  </rcc>
  <rcc rId="11993" sId="2" quotePrefix="1">
    <nc r="L328" t="inlineStr">
      <is>
        <t>-</t>
      </is>
    </nc>
  </rcc>
  <rcc rId="11994" sId="2" quotePrefix="1">
    <nc r="L329" t="inlineStr">
      <is>
        <t>-</t>
      </is>
    </nc>
  </rcc>
  <rcc rId="11995" sId="2" quotePrefix="1">
    <nc r="F248" t="inlineStr">
      <is>
        <t>-</t>
      </is>
    </nc>
  </rcc>
  <rcc rId="11996" sId="2" quotePrefix="1">
    <nc r="F249" t="inlineStr">
      <is>
        <t>-</t>
      </is>
    </nc>
  </rcc>
  <rcc rId="11997" sId="2" quotePrefix="1">
    <nc r="F250" t="inlineStr">
      <is>
        <t>-</t>
      </is>
    </nc>
  </rcc>
  <rcc rId="11998" sId="2" quotePrefix="1">
    <nc r="F251" t="inlineStr">
      <is>
        <t>-</t>
      </is>
    </nc>
  </rcc>
  <rcc rId="11999" sId="2" quotePrefix="1">
    <nc r="F252" t="inlineStr">
      <is>
        <t>-</t>
      </is>
    </nc>
  </rcc>
  <rcc rId="12000" sId="2" quotePrefix="1">
    <nc r="F253" t="inlineStr">
      <is>
        <t>-</t>
      </is>
    </nc>
  </rcc>
  <rcc rId="12001" sId="2" quotePrefix="1">
    <nc r="F254" t="inlineStr">
      <is>
        <t>-</t>
      </is>
    </nc>
  </rcc>
  <rcc rId="12002" sId="2" quotePrefix="1">
    <nc r="F255" t="inlineStr">
      <is>
        <t>-</t>
      </is>
    </nc>
  </rcc>
  <rcc rId="12003" sId="2" quotePrefix="1">
    <nc r="F256" t="inlineStr">
      <is>
        <t>-</t>
      </is>
    </nc>
  </rcc>
  <rcc rId="12004" sId="2" quotePrefix="1">
    <nc r="F257" t="inlineStr">
      <is>
        <t>-</t>
      </is>
    </nc>
  </rcc>
  <rcc rId="12005" sId="2" quotePrefix="1">
    <nc r="F258" t="inlineStr">
      <is>
        <t>-</t>
      </is>
    </nc>
  </rcc>
  <rcc rId="12006" sId="2" quotePrefix="1">
    <nc r="F259" t="inlineStr">
      <is>
        <t>-</t>
      </is>
    </nc>
  </rcc>
  <rcc rId="12007" sId="2" quotePrefix="1">
    <nc r="F260" t="inlineStr">
      <is>
        <t>-</t>
      </is>
    </nc>
  </rcc>
  <rcc rId="12008" sId="2" quotePrefix="1">
    <nc r="F261" t="inlineStr">
      <is>
        <t>-</t>
      </is>
    </nc>
  </rcc>
  <rcc rId="12009" sId="2" quotePrefix="1">
    <nc r="F262" t="inlineStr">
      <is>
        <t>-</t>
      </is>
    </nc>
  </rcc>
  <rcc rId="12010" sId="2" quotePrefix="1">
    <nc r="F263" t="inlineStr">
      <is>
        <t>-</t>
      </is>
    </nc>
  </rcc>
  <rcc rId="12011" sId="2" quotePrefix="1">
    <nc r="F264" t="inlineStr">
      <is>
        <t>-</t>
      </is>
    </nc>
  </rcc>
  <rcc rId="12012" sId="2" quotePrefix="1">
    <nc r="F265" t="inlineStr">
      <is>
        <t>-</t>
      </is>
    </nc>
  </rcc>
  <rcc rId="12013" sId="2" quotePrefix="1">
    <nc r="F266" t="inlineStr">
      <is>
        <t>-</t>
      </is>
    </nc>
  </rcc>
  <rcc rId="12014" sId="2" quotePrefix="1">
    <nc r="F267" t="inlineStr">
      <is>
        <t>-</t>
      </is>
    </nc>
  </rcc>
  <rcc rId="12015" sId="2" quotePrefix="1">
    <nc r="F268" t="inlineStr">
      <is>
        <t>-</t>
      </is>
    </nc>
  </rcc>
  <rcc rId="12016" sId="2" quotePrefix="1">
    <nc r="F269" t="inlineStr">
      <is>
        <t>-</t>
      </is>
    </nc>
  </rcc>
  <rcc rId="12017" sId="2" quotePrefix="1">
    <nc r="F270" t="inlineStr">
      <is>
        <t>-</t>
      </is>
    </nc>
  </rcc>
  <rcc rId="12018" sId="2" quotePrefix="1">
    <nc r="F271" t="inlineStr">
      <is>
        <t>-</t>
      </is>
    </nc>
  </rcc>
  <rcc rId="12019" sId="2" quotePrefix="1">
    <nc r="F272" t="inlineStr">
      <is>
        <t>-</t>
      </is>
    </nc>
  </rcc>
  <rcc rId="12020" sId="2" quotePrefix="1">
    <nc r="F273" t="inlineStr">
      <is>
        <t>-</t>
      </is>
    </nc>
  </rcc>
  <rcc rId="12021" sId="2" quotePrefix="1">
    <nc r="F274" t="inlineStr">
      <is>
        <t>-</t>
      </is>
    </nc>
  </rcc>
  <rcc rId="12022" sId="2" quotePrefix="1">
    <nc r="F275" t="inlineStr">
      <is>
        <t>-</t>
      </is>
    </nc>
  </rcc>
  <rcc rId="12023" sId="2" quotePrefix="1">
    <nc r="F276" t="inlineStr">
      <is>
        <t>-</t>
      </is>
    </nc>
  </rcc>
  <rcc rId="12024" sId="2" quotePrefix="1">
    <nc r="F277" t="inlineStr">
      <is>
        <t>-</t>
      </is>
    </nc>
  </rcc>
  <rcc rId="12025" sId="2" quotePrefix="1">
    <nc r="F278" t="inlineStr">
      <is>
        <t>-</t>
      </is>
    </nc>
  </rcc>
  <rcc rId="12026" sId="2" quotePrefix="1">
    <nc r="F279" t="inlineStr">
      <is>
        <t>-</t>
      </is>
    </nc>
  </rcc>
  <rcc rId="12027" sId="2" quotePrefix="1">
    <nc r="F280" t="inlineStr">
      <is>
        <t>-</t>
      </is>
    </nc>
  </rcc>
  <rcc rId="12028" sId="2" quotePrefix="1">
    <nc r="F281" t="inlineStr">
      <is>
        <t>-</t>
      </is>
    </nc>
  </rcc>
  <rcc rId="12029" sId="2" quotePrefix="1">
    <nc r="F282" t="inlineStr">
      <is>
        <t>-</t>
      </is>
    </nc>
  </rcc>
  <rcc rId="12030" sId="2" quotePrefix="1">
    <nc r="F283" t="inlineStr">
      <is>
        <t>-</t>
      </is>
    </nc>
  </rcc>
  <rcc rId="12031" sId="2" quotePrefix="1">
    <nc r="F284" t="inlineStr">
      <is>
        <t>-</t>
      </is>
    </nc>
  </rcc>
  <rcc rId="12032" sId="2" quotePrefix="1">
    <nc r="F285" t="inlineStr">
      <is>
        <t>-</t>
      </is>
    </nc>
  </rcc>
  <rcc rId="12033" sId="2" quotePrefix="1">
    <nc r="F286" t="inlineStr">
      <is>
        <t>-</t>
      </is>
    </nc>
  </rcc>
  <rcc rId="12034" sId="2" quotePrefix="1">
    <nc r="F287" t="inlineStr">
      <is>
        <t>-</t>
      </is>
    </nc>
  </rcc>
  <rcc rId="12035" sId="2" quotePrefix="1">
    <nc r="F288" t="inlineStr">
      <is>
        <t>-</t>
      </is>
    </nc>
  </rcc>
  <rcc rId="12036" sId="2" quotePrefix="1">
    <nc r="F289" t="inlineStr">
      <is>
        <t>-</t>
      </is>
    </nc>
  </rcc>
  <rcc rId="12037" sId="2" quotePrefix="1">
    <nc r="F290" t="inlineStr">
      <is>
        <t>-</t>
      </is>
    </nc>
  </rcc>
  <rcc rId="12038" sId="2" quotePrefix="1">
    <nc r="F291" t="inlineStr">
      <is>
        <t>-</t>
      </is>
    </nc>
  </rcc>
  <rcc rId="12039" sId="2" quotePrefix="1">
    <nc r="F292" t="inlineStr">
      <is>
        <t>-</t>
      </is>
    </nc>
  </rcc>
  <rcc rId="12040" sId="2" quotePrefix="1">
    <nc r="F293" t="inlineStr">
      <is>
        <t>-</t>
      </is>
    </nc>
  </rcc>
  <rcc rId="12041" sId="2" quotePrefix="1">
    <nc r="F294" t="inlineStr">
      <is>
        <t>-</t>
      </is>
    </nc>
  </rcc>
  <rcc rId="12042" sId="2" quotePrefix="1">
    <nc r="F295" t="inlineStr">
      <is>
        <t>-</t>
      </is>
    </nc>
  </rcc>
  <rcc rId="12043" sId="2" quotePrefix="1">
    <nc r="F296" t="inlineStr">
      <is>
        <t>-</t>
      </is>
    </nc>
  </rcc>
  <rcc rId="12044" sId="2" quotePrefix="1">
    <nc r="F297" t="inlineStr">
      <is>
        <t>-</t>
      </is>
    </nc>
  </rcc>
  <rcc rId="12045" sId="2" quotePrefix="1">
    <nc r="F298" t="inlineStr">
      <is>
        <t>-</t>
      </is>
    </nc>
  </rcc>
  <rcc rId="12046" sId="2" quotePrefix="1">
    <nc r="F299" t="inlineStr">
      <is>
        <t>-</t>
      </is>
    </nc>
  </rcc>
  <rcc rId="12047" sId="2" quotePrefix="1">
    <nc r="F300" t="inlineStr">
      <is>
        <t>-</t>
      </is>
    </nc>
  </rcc>
  <rcc rId="12048" sId="2" quotePrefix="1">
    <nc r="F301" t="inlineStr">
      <is>
        <t>-</t>
      </is>
    </nc>
  </rcc>
  <rcc rId="12049" sId="2" quotePrefix="1">
    <nc r="F302" t="inlineStr">
      <is>
        <t>-</t>
      </is>
    </nc>
  </rcc>
  <rcc rId="12050" sId="2" quotePrefix="1">
    <nc r="F303" t="inlineStr">
      <is>
        <t>-</t>
      </is>
    </nc>
  </rcc>
  <rcc rId="12051" sId="2" quotePrefix="1">
    <nc r="F304" t="inlineStr">
      <is>
        <t>-</t>
      </is>
    </nc>
  </rcc>
  <rcc rId="12052" sId="2" quotePrefix="1">
    <nc r="F305" t="inlineStr">
      <is>
        <t>-</t>
      </is>
    </nc>
  </rcc>
  <rcc rId="12053" sId="2" quotePrefix="1">
    <nc r="F306" t="inlineStr">
      <is>
        <t>-</t>
      </is>
    </nc>
  </rcc>
  <rcc rId="12054" sId="2" quotePrefix="1">
    <nc r="F307" t="inlineStr">
      <is>
        <t>-</t>
      </is>
    </nc>
  </rcc>
  <rcc rId="12055" sId="2" quotePrefix="1">
    <nc r="F308" t="inlineStr">
      <is>
        <t>-</t>
      </is>
    </nc>
  </rcc>
  <rcc rId="12056" sId="2" quotePrefix="1">
    <nc r="F309" t="inlineStr">
      <is>
        <t>-</t>
      </is>
    </nc>
  </rcc>
  <rcc rId="12057" sId="2" quotePrefix="1">
    <nc r="F310" t="inlineStr">
      <is>
        <t>-</t>
      </is>
    </nc>
  </rcc>
  <rcc rId="12058" sId="2" quotePrefix="1">
    <nc r="F311" t="inlineStr">
      <is>
        <t>-</t>
      </is>
    </nc>
  </rcc>
  <rcc rId="12059" sId="2" quotePrefix="1">
    <nc r="F312" t="inlineStr">
      <is>
        <t>-</t>
      </is>
    </nc>
  </rcc>
  <rcc rId="12060" sId="2" quotePrefix="1">
    <nc r="F313" t="inlineStr">
      <is>
        <t>-</t>
      </is>
    </nc>
  </rcc>
  <rcc rId="12061" sId="2" quotePrefix="1">
    <nc r="F314" t="inlineStr">
      <is>
        <t>-</t>
      </is>
    </nc>
  </rcc>
  <rcc rId="12062" sId="2" quotePrefix="1">
    <nc r="F315" t="inlineStr">
      <is>
        <t>-</t>
      </is>
    </nc>
  </rcc>
  <rcc rId="12063" sId="2" quotePrefix="1">
    <nc r="F316" t="inlineStr">
      <is>
        <t>-</t>
      </is>
    </nc>
  </rcc>
  <rcc rId="12064" sId="2" quotePrefix="1">
    <nc r="F317" t="inlineStr">
      <is>
        <t>-</t>
      </is>
    </nc>
  </rcc>
  <rcc rId="12065" sId="2" quotePrefix="1">
    <nc r="F318" t="inlineStr">
      <is>
        <t>-</t>
      </is>
    </nc>
  </rcc>
  <rcc rId="12066" sId="2" quotePrefix="1">
    <nc r="F319" t="inlineStr">
      <is>
        <t>-</t>
      </is>
    </nc>
  </rcc>
  <rcc rId="12067" sId="2" quotePrefix="1">
    <nc r="F320" t="inlineStr">
      <is>
        <t>-</t>
      </is>
    </nc>
  </rcc>
  <rcc rId="12068" sId="2" quotePrefix="1">
    <nc r="F321" t="inlineStr">
      <is>
        <t>-</t>
      </is>
    </nc>
  </rcc>
  <rcc rId="12069" sId="2" quotePrefix="1">
    <nc r="F322" t="inlineStr">
      <is>
        <t>-</t>
      </is>
    </nc>
  </rcc>
  <rcc rId="12070" sId="2" quotePrefix="1">
    <nc r="F323" t="inlineStr">
      <is>
        <t>-</t>
      </is>
    </nc>
  </rcc>
  <rcc rId="12071" sId="2" quotePrefix="1">
    <nc r="F324" t="inlineStr">
      <is>
        <t>-</t>
      </is>
    </nc>
  </rcc>
  <rcc rId="12072" sId="2" quotePrefix="1">
    <nc r="F325" t="inlineStr">
      <is>
        <t>-</t>
      </is>
    </nc>
  </rcc>
  <rcc rId="12073" sId="2" quotePrefix="1">
    <nc r="F326" t="inlineStr">
      <is>
        <t>-</t>
      </is>
    </nc>
  </rcc>
  <rcc rId="12074" sId="2" quotePrefix="1">
    <nc r="F327" t="inlineStr">
      <is>
        <t>-</t>
      </is>
    </nc>
  </rcc>
  <rcc rId="12075" sId="2" quotePrefix="1">
    <nc r="F328" t="inlineStr">
      <is>
        <t>-</t>
      </is>
    </nc>
  </rcc>
  <rcc rId="12076" sId="2" quotePrefix="1">
    <nc r="F329" t="inlineStr">
      <is>
        <t>-</t>
      </is>
    </nc>
  </rcc>
  <rcc rId="12077" sId="2">
    <oc r="AA159" t="inlineStr">
      <is>
        <t>Ready for review</t>
      </is>
    </oc>
    <nc r="AA159" t="inlineStr">
      <is>
        <t>Ready for PLC</t>
      </is>
    </nc>
  </rcc>
  <rcc rId="12078" sId="2">
    <oc r="AA160" t="inlineStr">
      <is>
        <t>Ready for review</t>
      </is>
    </oc>
    <nc r="AA160" t="inlineStr">
      <is>
        <t>Ready for PLC</t>
      </is>
    </nc>
  </rcc>
  <rcc rId="12079" sId="2">
    <oc r="AA161" t="inlineStr">
      <is>
        <t>Ready for review</t>
      </is>
    </oc>
    <nc r="AA161" t="inlineStr">
      <is>
        <t>Ready for PLC</t>
      </is>
    </nc>
  </rcc>
  <rcc rId="12080" sId="2">
    <oc r="AA162" t="inlineStr">
      <is>
        <t>Ready for review</t>
      </is>
    </oc>
    <nc r="AA162" t="inlineStr">
      <is>
        <t>Ready for PLC</t>
      </is>
    </nc>
  </rcc>
  <rcc rId="12081" sId="2">
    <oc r="AA163" t="inlineStr">
      <is>
        <t>Ready for review</t>
      </is>
    </oc>
    <nc r="AA163" t="inlineStr">
      <is>
        <t>Ready for PLC</t>
      </is>
    </nc>
  </rcc>
  <rcc rId="12082" sId="2">
    <oc r="AA164" t="inlineStr">
      <is>
        <t>Ready for review</t>
      </is>
    </oc>
    <nc r="AA164" t="inlineStr">
      <is>
        <t>Ready for PLC</t>
      </is>
    </nc>
  </rcc>
  <rcc rId="12083" sId="2">
    <oc r="AA165" t="inlineStr">
      <is>
        <t>Ready for review</t>
      </is>
    </oc>
    <nc r="AA165" t="inlineStr">
      <is>
        <t>Ready for PLC</t>
      </is>
    </nc>
  </rcc>
  <rcc rId="12084" sId="2">
    <oc r="AA166" t="inlineStr">
      <is>
        <t>Ready for review</t>
      </is>
    </oc>
    <nc r="AA166" t="inlineStr">
      <is>
        <t>Ready for PLC</t>
      </is>
    </nc>
  </rcc>
  <rcc rId="12085" sId="2">
    <oc r="AA167" t="inlineStr">
      <is>
        <t>Ready for review</t>
      </is>
    </oc>
    <nc r="AA167" t="inlineStr">
      <is>
        <t>Ready for PLC</t>
      </is>
    </nc>
  </rcc>
  <rcc rId="12086" sId="2">
    <oc r="AA168" t="inlineStr">
      <is>
        <t>Ready for review</t>
      </is>
    </oc>
    <nc r="AA168" t="inlineStr">
      <is>
        <t>Ready for PLC</t>
      </is>
    </nc>
  </rcc>
  <rcc rId="12087" sId="2">
    <oc r="AA169" t="inlineStr">
      <is>
        <t>Ready for review</t>
      </is>
    </oc>
    <nc r="AA169" t="inlineStr">
      <is>
        <t>Ready for PLC</t>
      </is>
    </nc>
  </rcc>
  <rcc rId="12088" sId="2">
    <oc r="AA170" t="inlineStr">
      <is>
        <t>Ready for review</t>
      </is>
    </oc>
    <nc r="AA170" t="inlineStr">
      <is>
        <t>Ready for PLC</t>
      </is>
    </nc>
  </rcc>
  <rcc rId="12089" sId="2">
    <oc r="AA171" t="inlineStr">
      <is>
        <t>Ready for review</t>
      </is>
    </oc>
    <nc r="AA171" t="inlineStr">
      <is>
        <t>Ready for PLC</t>
      </is>
    </nc>
  </rcc>
  <rcc rId="12090" sId="2">
    <oc r="AA172" t="inlineStr">
      <is>
        <t>Ready for review</t>
      </is>
    </oc>
    <nc r="AA172" t="inlineStr">
      <is>
        <t>Ready for PLC</t>
      </is>
    </nc>
  </rcc>
  <rcc rId="12091" sId="2">
    <oc r="AA173" t="inlineStr">
      <is>
        <t>Ready for review</t>
      </is>
    </oc>
    <nc r="AA173" t="inlineStr">
      <is>
        <t>Ready for PLC</t>
      </is>
    </nc>
  </rcc>
  <rcc rId="12092" sId="2">
    <oc r="AA174" t="inlineStr">
      <is>
        <t>Ready for review</t>
      </is>
    </oc>
    <nc r="AA174" t="inlineStr">
      <is>
        <t>Ready for PLC</t>
      </is>
    </nc>
  </rcc>
  <rcc rId="12093" sId="2">
    <oc r="AA175" t="inlineStr">
      <is>
        <t>Ready for review</t>
      </is>
    </oc>
    <nc r="AA175" t="inlineStr">
      <is>
        <t>Ready for PLC</t>
      </is>
    </nc>
  </rcc>
  <rcc rId="12094" sId="2">
    <oc r="AA176" t="inlineStr">
      <is>
        <t>Ready for review</t>
      </is>
    </oc>
    <nc r="AA176" t="inlineStr">
      <is>
        <t>Ready for PLC</t>
      </is>
    </nc>
  </rcc>
  <rcc rId="12095" sId="2">
    <oc r="AA177" t="inlineStr">
      <is>
        <t>Ready for review</t>
      </is>
    </oc>
    <nc r="AA177" t="inlineStr">
      <is>
        <t>Ready for PLC</t>
      </is>
    </nc>
  </rcc>
  <rcc rId="12096" sId="2">
    <oc r="AA178" t="inlineStr">
      <is>
        <t>Ready for review</t>
      </is>
    </oc>
    <nc r="AA178" t="inlineStr">
      <is>
        <t>Ready for PLC</t>
      </is>
    </nc>
  </rcc>
  <rcc rId="12097" sId="2">
    <oc r="AA179" t="inlineStr">
      <is>
        <t>Ready for review</t>
      </is>
    </oc>
    <nc r="AA179" t="inlineStr">
      <is>
        <t>Ready for PLC</t>
      </is>
    </nc>
  </rcc>
  <rcc rId="12098" sId="2">
    <oc r="AA180" t="inlineStr">
      <is>
        <t>Ready for review</t>
      </is>
    </oc>
    <nc r="AA180" t="inlineStr">
      <is>
        <t>Ready for PLC</t>
      </is>
    </nc>
  </rcc>
  <rcc rId="12099" sId="2">
    <oc r="AA181" t="inlineStr">
      <is>
        <t>Ready for review</t>
      </is>
    </oc>
    <nc r="AA181" t="inlineStr">
      <is>
        <t>Ready for PLC</t>
      </is>
    </nc>
  </rcc>
  <rcc rId="12100" sId="2">
    <oc r="AA182" t="inlineStr">
      <is>
        <t>Ready for review</t>
      </is>
    </oc>
    <nc r="AA182" t="inlineStr">
      <is>
        <t>Ready for PLC</t>
      </is>
    </nc>
  </rcc>
  <rcc rId="12101" sId="2">
    <oc r="AA183" t="inlineStr">
      <is>
        <t>Ready for review</t>
      </is>
    </oc>
    <nc r="AA183" t="inlineStr">
      <is>
        <t>Ready for PLC</t>
      </is>
    </nc>
  </rcc>
  <rcc rId="12102" sId="2">
    <oc r="AA184" t="inlineStr">
      <is>
        <t>Ready for review</t>
      </is>
    </oc>
    <nc r="AA184" t="inlineStr">
      <is>
        <t>Ready for PLC</t>
      </is>
    </nc>
  </rcc>
  <rcc rId="12103" sId="2">
    <oc r="AA185" t="inlineStr">
      <is>
        <t>Ready for review</t>
      </is>
    </oc>
    <nc r="AA185" t="inlineStr">
      <is>
        <t>Ready for PLC</t>
      </is>
    </nc>
  </rcc>
  <rcc rId="12104" sId="2">
    <oc r="AA186" t="inlineStr">
      <is>
        <t>Ready for review</t>
      </is>
    </oc>
    <nc r="AA186" t="inlineStr">
      <is>
        <t>Ready for PLC</t>
      </is>
    </nc>
  </rcc>
  <rcc rId="12105" sId="2">
    <oc r="AA187" t="inlineStr">
      <is>
        <t>Ready for review</t>
      </is>
    </oc>
    <nc r="AA187" t="inlineStr">
      <is>
        <t>Ready for PLC</t>
      </is>
    </nc>
  </rcc>
  <rcc rId="12106" sId="2">
    <oc r="AA188" t="inlineStr">
      <is>
        <t>Ready for review</t>
      </is>
    </oc>
    <nc r="AA188" t="inlineStr">
      <is>
        <t>Ready for PLC</t>
      </is>
    </nc>
  </rcc>
  <rcc rId="12107" sId="2">
    <oc r="AA189" t="inlineStr">
      <is>
        <t>Ready for review</t>
      </is>
    </oc>
    <nc r="AA189" t="inlineStr">
      <is>
        <t>Ready for PLC</t>
      </is>
    </nc>
  </rcc>
  <rcc rId="12108" sId="2">
    <oc r="AA190" t="inlineStr">
      <is>
        <t>Ready for review</t>
      </is>
    </oc>
    <nc r="AA190" t="inlineStr">
      <is>
        <t>Ready for PLC</t>
      </is>
    </nc>
  </rcc>
  <rcc rId="12109" sId="2">
    <oc r="AA191" t="inlineStr">
      <is>
        <t>Ready for review</t>
      </is>
    </oc>
    <nc r="AA191" t="inlineStr">
      <is>
        <t>Ready for PLC</t>
      </is>
    </nc>
  </rcc>
  <rcc rId="12110" sId="2">
    <oc r="AA192" t="inlineStr">
      <is>
        <t>Ready for review</t>
      </is>
    </oc>
    <nc r="AA192" t="inlineStr">
      <is>
        <t>Ready for PLC</t>
      </is>
    </nc>
  </rcc>
  <rcc rId="12111" sId="2">
    <oc r="AA193" t="inlineStr">
      <is>
        <t>Ready for review</t>
      </is>
    </oc>
    <nc r="AA193" t="inlineStr">
      <is>
        <t>Ready for PLC</t>
      </is>
    </nc>
  </rcc>
  <rcc rId="12112" sId="2">
    <oc r="AA194" t="inlineStr">
      <is>
        <t>Ready for review</t>
      </is>
    </oc>
    <nc r="AA194" t="inlineStr">
      <is>
        <t>Ready for PLC</t>
      </is>
    </nc>
  </rcc>
  <rcc rId="12113" sId="2">
    <oc r="AA195" t="inlineStr">
      <is>
        <t>Ready for review</t>
      </is>
    </oc>
    <nc r="AA195" t="inlineStr">
      <is>
        <t>Ready for PLC</t>
      </is>
    </nc>
  </rcc>
  <rcc rId="12114" sId="2">
    <oc r="AA196" t="inlineStr">
      <is>
        <t>Ready for review</t>
      </is>
    </oc>
    <nc r="AA196" t="inlineStr">
      <is>
        <t>Ready for PLC</t>
      </is>
    </nc>
  </rcc>
  <rcc rId="12115" sId="2">
    <oc r="AA197" t="inlineStr">
      <is>
        <t>Ready for review</t>
      </is>
    </oc>
    <nc r="AA197" t="inlineStr">
      <is>
        <t>Ready for PLC</t>
      </is>
    </nc>
  </rcc>
  <rcc rId="12116" sId="2">
    <oc r="AA198" t="inlineStr">
      <is>
        <t>Ready for review</t>
      </is>
    </oc>
    <nc r="AA198" t="inlineStr">
      <is>
        <t>Ready for PLC</t>
      </is>
    </nc>
  </rcc>
  <rcc rId="12117" sId="2">
    <oc r="AA199" t="inlineStr">
      <is>
        <t>Ready for review</t>
      </is>
    </oc>
    <nc r="AA199" t="inlineStr">
      <is>
        <t>Ready for PLC</t>
      </is>
    </nc>
  </rcc>
  <rcc rId="12118" sId="2">
    <oc r="AA200" t="inlineStr">
      <is>
        <t>Ready for review</t>
      </is>
    </oc>
    <nc r="AA200" t="inlineStr">
      <is>
        <t>Ready for PLC</t>
      </is>
    </nc>
  </rcc>
  <rcc rId="12119" sId="2">
    <oc r="AA201" t="inlineStr">
      <is>
        <t>Ready for review</t>
      </is>
    </oc>
    <nc r="AA201" t="inlineStr">
      <is>
        <t>Ready for PLC</t>
      </is>
    </nc>
  </rcc>
  <rcc rId="12120" sId="2">
    <oc r="AA202" t="inlineStr">
      <is>
        <t>Ready for review</t>
      </is>
    </oc>
    <nc r="AA202" t="inlineStr">
      <is>
        <t>Ready for PLC</t>
      </is>
    </nc>
  </rcc>
  <rcc rId="12121" sId="2">
    <oc r="AA203" t="inlineStr">
      <is>
        <t>Ready for review</t>
      </is>
    </oc>
    <nc r="AA203" t="inlineStr">
      <is>
        <t>Ready for PLC</t>
      </is>
    </nc>
  </rcc>
  <rcc rId="12122" sId="2">
    <oc r="AA204" t="inlineStr">
      <is>
        <t>Ready for review</t>
      </is>
    </oc>
    <nc r="AA204" t="inlineStr">
      <is>
        <t>Ready for PLC</t>
      </is>
    </nc>
  </rcc>
  <rcc rId="12123" sId="2">
    <oc r="AA205" t="inlineStr">
      <is>
        <t>Ready for review</t>
      </is>
    </oc>
    <nc r="AA205" t="inlineStr">
      <is>
        <t>Ready for PLC</t>
      </is>
    </nc>
  </rcc>
  <rcc rId="12124" sId="2">
    <oc r="AA206" t="inlineStr">
      <is>
        <t>Ready for review</t>
      </is>
    </oc>
    <nc r="AA206" t="inlineStr">
      <is>
        <t>Ready for PLC</t>
      </is>
    </nc>
  </rcc>
  <rcc rId="12125" sId="2">
    <oc r="AA207" t="inlineStr">
      <is>
        <t>Ready for review</t>
      </is>
    </oc>
    <nc r="AA207" t="inlineStr">
      <is>
        <t>Ready for PLC</t>
      </is>
    </nc>
  </rcc>
  <rcc rId="12126" sId="2">
    <oc r="AA208" t="inlineStr">
      <is>
        <t>Ready for review</t>
      </is>
    </oc>
    <nc r="AA208" t="inlineStr">
      <is>
        <t>Ready for PLC</t>
      </is>
    </nc>
  </rcc>
  <rcc rId="12127" sId="2">
    <oc r="AA209" t="inlineStr">
      <is>
        <t>Ready for review</t>
      </is>
    </oc>
    <nc r="AA209" t="inlineStr">
      <is>
        <t>Ready for PLC</t>
      </is>
    </nc>
  </rcc>
  <rcc rId="12128" sId="2">
    <oc r="AA210" t="inlineStr">
      <is>
        <t>Ready for review</t>
      </is>
    </oc>
    <nc r="AA210" t="inlineStr">
      <is>
        <t>Ready for PLC</t>
      </is>
    </nc>
  </rcc>
  <rcc rId="12129" sId="2">
    <oc r="AA211" t="inlineStr">
      <is>
        <t>Ready for review</t>
      </is>
    </oc>
    <nc r="AA211" t="inlineStr">
      <is>
        <t>Ready for PLC</t>
      </is>
    </nc>
  </rcc>
  <rcc rId="12130" sId="2">
    <oc r="AA212" t="inlineStr">
      <is>
        <t>Ready for review</t>
      </is>
    </oc>
    <nc r="AA212" t="inlineStr">
      <is>
        <t>Ready for PLC</t>
      </is>
    </nc>
  </rcc>
  <rcc rId="12131" sId="2">
    <oc r="AA213" t="inlineStr">
      <is>
        <t>Ready for review</t>
      </is>
    </oc>
    <nc r="AA213" t="inlineStr">
      <is>
        <t>Ready for PLC</t>
      </is>
    </nc>
  </rcc>
  <rcc rId="12132" sId="2">
    <oc r="AA214" t="inlineStr">
      <is>
        <t>Ready for review</t>
      </is>
    </oc>
    <nc r="AA214" t="inlineStr">
      <is>
        <t>Ready for PLC</t>
      </is>
    </nc>
  </rcc>
  <rcc rId="12133" sId="2">
    <oc r="AA215" t="inlineStr">
      <is>
        <t>Ready for review</t>
      </is>
    </oc>
    <nc r="AA215" t="inlineStr">
      <is>
        <t>Ready for PLC</t>
      </is>
    </nc>
  </rcc>
  <rcc rId="12134" sId="2">
    <oc r="AA216" t="inlineStr">
      <is>
        <t>Ready for review</t>
      </is>
    </oc>
    <nc r="AA216" t="inlineStr">
      <is>
        <t>Ready for PLC</t>
      </is>
    </nc>
  </rcc>
  <rcc rId="12135" sId="2">
    <oc r="AA217" t="inlineStr">
      <is>
        <t>Ready for review</t>
      </is>
    </oc>
    <nc r="AA217" t="inlineStr">
      <is>
        <t>Ready for PLC</t>
      </is>
    </nc>
  </rcc>
  <rcc rId="12136" sId="2">
    <oc r="AA218" t="inlineStr">
      <is>
        <t>Ready for review</t>
      </is>
    </oc>
    <nc r="AA218" t="inlineStr">
      <is>
        <t>Ready for PLC</t>
      </is>
    </nc>
  </rcc>
  <rcc rId="12137" sId="2">
    <oc r="AA219" t="inlineStr">
      <is>
        <t>Ready for review</t>
      </is>
    </oc>
    <nc r="AA219" t="inlineStr">
      <is>
        <t>Ready for PLC</t>
      </is>
    </nc>
  </rcc>
  <rcc rId="12138" sId="2">
    <oc r="AA220" t="inlineStr">
      <is>
        <t>Ready for review</t>
      </is>
    </oc>
    <nc r="AA220" t="inlineStr">
      <is>
        <t>Ready for PLC</t>
      </is>
    </nc>
  </rcc>
  <rcc rId="12139" sId="2">
    <oc r="AA221" t="inlineStr">
      <is>
        <t>Ready for review</t>
      </is>
    </oc>
    <nc r="AA221" t="inlineStr">
      <is>
        <t>Ready for PLC</t>
      </is>
    </nc>
  </rcc>
  <rcc rId="12140" sId="2">
    <oc r="AA222" t="inlineStr">
      <is>
        <t>Ready for review</t>
      </is>
    </oc>
    <nc r="AA222" t="inlineStr">
      <is>
        <t>Ready for PLC</t>
      </is>
    </nc>
  </rcc>
  <rcc rId="12141" sId="2">
    <oc r="AA223" t="inlineStr">
      <is>
        <t>Ready for review</t>
      </is>
    </oc>
    <nc r="AA223" t="inlineStr">
      <is>
        <t>Ready for PLC</t>
      </is>
    </nc>
  </rcc>
  <rcc rId="12142" sId="2">
    <oc r="AA224" t="inlineStr">
      <is>
        <t>Ready for review</t>
      </is>
    </oc>
    <nc r="AA224" t="inlineStr">
      <is>
        <t>Ready for PLC</t>
      </is>
    </nc>
  </rcc>
  <rcc rId="12143" sId="2">
    <oc r="AA225" t="inlineStr">
      <is>
        <t>Ready for review</t>
      </is>
    </oc>
    <nc r="AA225" t="inlineStr">
      <is>
        <t>Ready for PLC</t>
      </is>
    </nc>
  </rcc>
  <rcc rId="12144" sId="2">
    <oc r="AA226" t="inlineStr">
      <is>
        <t>Ready for review</t>
      </is>
    </oc>
    <nc r="AA226" t="inlineStr">
      <is>
        <t>Ready for PLC</t>
      </is>
    </nc>
  </rcc>
  <rcc rId="12145" sId="2">
    <oc r="AA227" t="inlineStr">
      <is>
        <t>Ready for review</t>
      </is>
    </oc>
    <nc r="AA227" t="inlineStr">
      <is>
        <t>Ready for PLC</t>
      </is>
    </nc>
  </rcc>
  <rcc rId="12146" sId="2">
    <oc r="AA228" t="inlineStr">
      <is>
        <t>Ready for review</t>
      </is>
    </oc>
    <nc r="AA228" t="inlineStr">
      <is>
        <t>Ready for PLC</t>
      </is>
    </nc>
  </rcc>
  <rcc rId="12147" sId="2">
    <oc r="AA229" t="inlineStr">
      <is>
        <t>Ready for review</t>
      </is>
    </oc>
    <nc r="AA229" t="inlineStr">
      <is>
        <t>Ready for PLC</t>
      </is>
    </nc>
  </rcc>
  <rcc rId="12148" sId="2">
    <oc r="AA230" t="inlineStr">
      <is>
        <t>Ready for review</t>
      </is>
    </oc>
    <nc r="AA230" t="inlineStr">
      <is>
        <t>Ready for PLC</t>
      </is>
    </nc>
  </rcc>
  <rcc rId="12149" sId="2">
    <oc r="AA231" t="inlineStr">
      <is>
        <t>Ready for review</t>
      </is>
    </oc>
    <nc r="AA231" t="inlineStr">
      <is>
        <t>Ready for PLC</t>
      </is>
    </nc>
  </rcc>
  <rcc rId="12150" sId="2">
    <oc r="AA232" t="inlineStr">
      <is>
        <t>Ready for review</t>
      </is>
    </oc>
    <nc r="AA232" t="inlineStr">
      <is>
        <t>Ready for PLC</t>
      </is>
    </nc>
  </rcc>
  <rcc rId="12151" sId="2">
    <oc r="AA233" t="inlineStr">
      <is>
        <t>Ready for review</t>
      </is>
    </oc>
    <nc r="AA233" t="inlineStr">
      <is>
        <t>Ready for PLC</t>
      </is>
    </nc>
  </rcc>
  <rcc rId="12152" sId="2">
    <oc r="AA234" t="inlineStr">
      <is>
        <t>Ready for review</t>
      </is>
    </oc>
    <nc r="AA234" t="inlineStr">
      <is>
        <t>Ready for PLC</t>
      </is>
    </nc>
  </rcc>
  <rcc rId="12153" sId="2">
    <oc r="AA235" t="inlineStr">
      <is>
        <t>Ready for review</t>
      </is>
    </oc>
    <nc r="AA235" t="inlineStr">
      <is>
        <t>Ready for PLC</t>
      </is>
    </nc>
  </rcc>
  <rcc rId="12154" sId="2">
    <oc r="AA236" t="inlineStr">
      <is>
        <t>Ready for review</t>
      </is>
    </oc>
    <nc r="AA236" t="inlineStr">
      <is>
        <t>Ready for PLC</t>
      </is>
    </nc>
  </rcc>
  <rcc rId="12155" sId="2">
    <oc r="AA237" t="inlineStr">
      <is>
        <t>Ready for review</t>
      </is>
    </oc>
    <nc r="AA237" t="inlineStr">
      <is>
        <t>Ready for PLC</t>
      </is>
    </nc>
  </rcc>
  <rcc rId="12156" sId="2">
    <oc r="AA238" t="inlineStr">
      <is>
        <t>Ready for review</t>
      </is>
    </oc>
    <nc r="AA238" t="inlineStr">
      <is>
        <t>Ready for PLC</t>
      </is>
    </nc>
  </rcc>
  <rcc rId="12157" sId="2">
    <oc r="AA239" t="inlineStr">
      <is>
        <t>Ready for review</t>
      </is>
    </oc>
    <nc r="AA239" t="inlineStr">
      <is>
        <t>Ready for PLC</t>
      </is>
    </nc>
  </rcc>
  <rcc rId="12158" sId="2">
    <oc r="AA240" t="inlineStr">
      <is>
        <t>Ready for review</t>
      </is>
    </oc>
    <nc r="AA240" t="inlineStr">
      <is>
        <t>Ready for PLC</t>
      </is>
    </nc>
  </rcc>
  <rcc rId="12159" sId="2">
    <oc r="AA241" t="inlineStr">
      <is>
        <t>Ready for review</t>
      </is>
    </oc>
    <nc r="AA241" t="inlineStr">
      <is>
        <t>Ready for PLC</t>
      </is>
    </nc>
  </rcc>
  <rcc rId="12160" sId="2">
    <oc r="AA242" t="inlineStr">
      <is>
        <t>Ready for review</t>
      </is>
    </oc>
    <nc r="AA242" t="inlineStr">
      <is>
        <t>Ready for PLC</t>
      </is>
    </nc>
  </rcc>
  <rcc rId="12161" sId="2">
    <oc r="AA243" t="inlineStr">
      <is>
        <t>Ready for review</t>
      </is>
    </oc>
    <nc r="AA243" t="inlineStr">
      <is>
        <t>Ready for PLC</t>
      </is>
    </nc>
  </rcc>
  <rcc rId="12162" sId="2">
    <oc r="AA244" t="inlineStr">
      <is>
        <t>Ready for review</t>
      </is>
    </oc>
    <nc r="AA244" t="inlineStr">
      <is>
        <t>Ready for PLC</t>
      </is>
    </nc>
  </rcc>
  <rcc rId="12163" sId="2">
    <oc r="AA245" t="inlineStr">
      <is>
        <t>Ready for review</t>
      </is>
    </oc>
    <nc r="AA245" t="inlineStr">
      <is>
        <t>Ready for PLC</t>
      </is>
    </nc>
  </rcc>
  <rcc rId="12164" sId="2">
    <oc r="AA246" t="inlineStr">
      <is>
        <t>Ready for review</t>
      </is>
    </oc>
    <nc r="AA246" t="inlineStr">
      <is>
        <t>Ready for PLC</t>
      </is>
    </nc>
  </rcc>
  <rcc rId="12165" sId="2">
    <oc r="AA247" t="inlineStr">
      <is>
        <t>Ready for review</t>
      </is>
    </oc>
    <nc r="AA247" t="inlineStr">
      <is>
        <t>Ready for PLC</t>
      </is>
    </nc>
  </rcc>
  <rcv guid="{7ECC2B8E-6A82-42F5-8AB0-4A51C54EA5EC}" action="delete"/>
  <rdn rId="0" localSheetId="1" customView="1" name="Z_7ECC2B8E_6A82_42F5_8AB0_4A51C54EA5EC_.wvu.FilterData" hidden="1" oldHidden="1">
    <formula>Merged_COEM!$B$59:$AN$409</formula>
    <oldFormula>Merged_COEM!$B$59:$AN$409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8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96:I297">
    <dxf>
      <fill>
        <patternFill patternType="solid">
          <bgColor rgb="FFFFFF00"/>
        </patternFill>
      </fill>
    </dxf>
  </rfmt>
</revisions>
</file>

<file path=xl/revisions/revisionLog8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64">
    <dxf>
      <fill>
        <patternFill patternType="solid">
          <bgColor rgb="FFFFFF00"/>
        </patternFill>
      </fill>
    </dxf>
  </rfmt>
  <rfmt sheetId="2" sqref="I268">
    <dxf>
      <fill>
        <patternFill patternType="solid">
          <bgColor rgb="FFFFFF00"/>
        </patternFill>
      </fill>
    </dxf>
  </rfmt>
</revisions>
</file>

<file path=xl/revisions/revisionLog8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71">
    <dxf>
      <fill>
        <patternFill patternType="solid">
          <bgColor rgb="FFFFFF00"/>
        </patternFill>
      </fill>
    </dxf>
  </rfmt>
</revisions>
</file>

<file path=xl/revisions/revisionLog8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168" sId="2" numFmtId="14">
    <nc r="AH296">
      <v>0.86699999999999999</v>
    </nc>
  </rcc>
  <rcc rId="12169" sId="2" numFmtId="14">
    <nc r="AI296">
      <v>0.89500000000000002</v>
    </nc>
  </rcc>
  <rcc rId="12170" sId="2" numFmtId="14">
    <nc r="AJ296">
      <v>1</v>
    </nc>
  </rcc>
  <rcc rId="12171" sId="2" quotePrefix="1">
    <nc r="AK296" t="inlineStr">
      <is>
        <t>None</t>
      </is>
    </nc>
  </rcc>
  <rcc rId="12172" sId="2" xfDxf="1" dxf="1" quotePrefix="1">
    <nc r="AL296" t="inlineStr">
      <is>
        <t>Cannot cover full C0/C1 because of Param1D at line 4</t>
      </is>
    </nc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v guid="{336B6883-2145-4B58-921E-CEC7185A847E}" action="delete"/>
  <rdn rId="0" localSheetId="1" customView="1" name="Z_336B6883_2145_4B58_921E_CEC7185A847E_.wvu.FilterData" hidden="1" oldHidden="1">
    <formula>Merged_COEM!$P$59:$P$410</formula>
    <oldFormula>Merged_COEM!$P$59:$P$410</oldFormula>
  </rdn>
  <rdn rId="0" localSheetId="2" customView="1" name="Z_336B6883_2145_4B58_921E_CEC7185A847E_.wvu.FilterData" hidden="1" oldHidden="1">
    <formula>Merged_JOEM!$S$60:$S$352</formula>
    <oldFormula>Merged_JOEM!$S$60:$S$352</oldFormula>
  </rdn>
  <rcv guid="{336B6883-2145-4B58-921E-CEC7185A847E}" action="add"/>
</revisions>
</file>

<file path=xl/revisions/revisionLog8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175" sId="1">
    <nc r="X324">
      <f>W324</f>
    </nc>
  </rcc>
  <rcc rId="12176" sId="1">
    <nc r="AA324" t="inlineStr">
      <is>
        <t>Ready for review</t>
      </is>
    </nc>
  </rcc>
  <rcc rId="12177" sId="1">
    <nc r="Z324">
      <v>5</v>
    </nc>
  </rcc>
  <rcc rId="12178" sId="1" numFmtId="19">
    <nc r="AE324">
      <v>44018</v>
    </nc>
  </rcc>
  <rcc rId="12179" sId="1" numFmtId="19">
    <nc r="AF324">
      <v>44018</v>
    </nc>
  </rcc>
  <rcc rId="12180" sId="1">
    <nc r="AG324" t="inlineStr">
      <is>
        <t>OK</t>
      </is>
    </nc>
  </rcc>
  <rcc rId="12181" sId="1" numFmtId="14">
    <nc r="AH324">
      <v>1</v>
    </nc>
  </rcc>
  <rcc rId="12182" sId="1" numFmtId="14">
    <nc r="AI324">
      <v>1</v>
    </nc>
  </rcc>
  <rcc rId="12183" sId="1" numFmtId="14">
    <nc r="AJ324">
      <v>1</v>
    </nc>
  </rcc>
  <rcc rId="12184" sId="1">
    <nc r="AK324" t="inlineStr">
      <is>
        <t>None</t>
      </is>
    </nc>
  </rcc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Merged_JOEM!$S$60:$S$352</formula>
    <oldFormula>Merged_JOEM!$B$59:$AN$247</oldFormula>
  </rdn>
  <rcv guid="{970EE037-F5E5-47AF-896A-0F6222879EBC}" action="add"/>
</revisions>
</file>

<file path=xl/revisions/revisionLog8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Merged_JOEM!$S$60:$S$352</formula>
    <oldFormula>Merged_JOEM!$S$60:$S$352</oldFormula>
  </rdn>
  <rcv guid="{970EE037-F5E5-47AF-896A-0F6222879EBC}" action="add"/>
</revisions>
</file>

<file path=xl/revisions/revisionLog8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189" sId="1">
    <nc r="K399" t="inlineStr">
      <is>
        <t>Test: Manual; Cmt: Auto</t>
      </is>
    </nc>
  </rcc>
  <rcc rId="12190" sId="1">
    <nc r="X399">
      <f>W399</f>
    </nc>
  </rcc>
  <rcc rId="12191" sId="1">
    <nc r="Z399">
      <v>12</v>
    </nc>
  </rcc>
  <rcc rId="12192" sId="1">
    <nc r="AA399" t="inlineStr">
      <is>
        <t>Ready for review</t>
      </is>
    </nc>
  </rcc>
  <rcc rId="12193" sId="1" numFmtId="19">
    <nc r="AE399">
      <v>44018</v>
    </nc>
  </rcc>
  <rcc rId="12194" sId="1" numFmtId="19">
    <nc r="AF399">
      <v>44018</v>
    </nc>
  </rcc>
  <rcc rId="12195" sId="1">
    <nc r="AG399" t="inlineStr">
      <is>
        <t>OK</t>
      </is>
    </nc>
  </rcc>
  <rcc rId="12196" sId="1" numFmtId="14">
    <nc r="AH399">
      <v>1</v>
    </nc>
  </rcc>
  <rcc rId="12197" sId="1" numFmtId="14">
    <nc r="AI399">
      <v>1</v>
    </nc>
  </rcc>
  <rcc rId="12198" sId="1" numFmtId="14">
    <nc r="AJ399">
      <v>1</v>
    </nc>
  </rcc>
  <rcc rId="12199" sId="1">
    <nc r="AK399" t="inlineStr">
      <is>
        <t>None</t>
      </is>
    </nc>
  </rcc>
  <rcv guid="{C94451EF-7A3E-4D72-B5A4-3D1B193192CC}" action="delete"/>
  <rdn rId="0" localSheetId="1" customView="1" name="Z_C94451EF_7A3E_4D72_B5A4_3D1B193192CC_.wvu.FilterData" hidden="1" oldHidden="1">
    <formula>Merged_COEM!$B$59:$AN$409</formula>
    <oldFormula>Merged_COEM!$B$59:$AN$409</oldFormula>
  </rdn>
  <rdn rId="0" localSheetId="2" customView="1" name="Z_C94451EF_7A3E_4D72_B5A4_3D1B193192CC_.wvu.FilterData" hidden="1" oldHidden="1">
    <formula>Merged_JOEM!$B$59:$AN$329</formula>
    <oldFormula>Merged_JOEM!$B$59:$AN$247</oldFormula>
  </rdn>
  <rcv guid="{C94451EF-7A3E-4D72-B5A4-3D1B193192CC}" action="add"/>
</revisions>
</file>

<file path=xl/revisions/revisionLog8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202" sId="2">
    <nc r="Z286">
      <f>Y286</f>
    </nc>
  </rcc>
  <rcc rId="12203" sId="2">
    <nc r="AA286" t="inlineStr">
      <is>
        <t>Ready for review</t>
      </is>
    </nc>
  </rcc>
  <rcc rId="12204" sId="2" numFmtId="19">
    <nc r="AE286">
      <v>44018</v>
    </nc>
  </rcc>
  <rcc rId="12205" sId="2" numFmtId="19">
    <nc r="AF286">
      <v>44018</v>
    </nc>
  </rcc>
  <rcc rId="12206" sId="2">
    <nc r="AG286" t="inlineStr">
      <is>
        <t>OK</t>
      </is>
    </nc>
  </rcc>
  <rcc rId="12207" sId="2" quotePrefix="1">
    <nc r="AL286" t="inlineStr">
      <is>
        <t>Line #23, can't cover case false at Counter+dt_HAL =&lt; 255 because max value of Counter and dt_HAL are 1.275</t>
      </is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Merged_JOEM!$B$59:$AN$247</oldFormula>
  </rdn>
  <rcv guid="{A2E8CE38-D15E-4374-89B2-69D9421C4465}" action="add"/>
</revisions>
</file>

<file path=xl/revisions/revisionLog8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210" sId="2" numFmtId="14">
    <nc r="AH286">
      <v>0.92300000000000004</v>
    </nc>
  </rcc>
  <rcc rId="12211" sId="2" numFmtId="14">
    <nc r="AI286">
      <v>0.92900000000000005</v>
    </nc>
  </rcc>
  <rcc rId="12212" sId="2" numFmtId="14">
    <nc r="AJ286">
      <v>1</v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8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215" sId="2" xfDxf="1" dxf="1">
    <nc r="N248" t="inlineStr">
      <is>
        <t>RNM_CMP_Database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2216" sId="2">
    <nc r="N249" t="inlineStr">
      <is>
        <t>RNM_CMP_Database</t>
      </is>
    </nc>
  </rcc>
  <rcc rId="12217" sId="2">
    <nc r="N250" t="inlineStr">
      <is>
        <t>RNM_CMP_Database</t>
      </is>
    </nc>
  </rcc>
  <rcc rId="12218" sId="2">
    <nc r="N251" t="inlineStr">
      <is>
        <t>RNM_CMP_Database</t>
      </is>
    </nc>
  </rcc>
  <rcc rId="12219" sId="2">
    <nc r="N252" t="inlineStr">
      <is>
        <t>RNM_CMP_Database</t>
      </is>
    </nc>
  </rcc>
  <rcc rId="12220" sId="2">
    <nc r="N253" t="inlineStr">
      <is>
        <t>RNM_CMP_Database</t>
      </is>
    </nc>
  </rcc>
  <rcc rId="12221" sId="2">
    <nc r="N254" t="inlineStr">
      <is>
        <t>RNM_CMP_Database</t>
      </is>
    </nc>
  </rcc>
  <rcc rId="12222" sId="2">
    <nc r="N255" t="inlineStr">
      <is>
        <t>RNM_CMP_Database</t>
      </is>
    </nc>
  </rcc>
  <rcc rId="12223" sId="2">
    <nc r="N256" t="inlineStr">
      <is>
        <t>RNM_CMP_Database</t>
      </is>
    </nc>
  </rcc>
  <rcc rId="12224" sId="2">
    <nc r="N257" t="inlineStr">
      <is>
        <t>RNM_CMP_Database</t>
      </is>
    </nc>
  </rcc>
  <rcc rId="12225" sId="2">
    <nc r="N258" t="inlineStr">
      <is>
        <t>RNM_CMP_Database</t>
      </is>
    </nc>
  </rcc>
  <rcc rId="12226" sId="2">
    <nc r="N259" t="inlineStr">
      <is>
        <t>RNM_CMP_Database</t>
      </is>
    </nc>
  </rcc>
  <rcc rId="12227" sId="2">
    <nc r="N260" t="inlineStr">
      <is>
        <t>RNM_CMP_Database</t>
      </is>
    </nc>
  </rcc>
  <rcc rId="12228" sId="2">
    <nc r="N261" t="inlineStr">
      <is>
        <t>RNM_CMP_Database</t>
      </is>
    </nc>
  </rcc>
  <rcc rId="12229" sId="2">
    <nc r="N262" t="inlineStr">
      <is>
        <t>RNM_CMP_Database</t>
      </is>
    </nc>
  </rcc>
  <rcc rId="12230" sId="2">
    <nc r="N263" t="inlineStr">
      <is>
        <t>RNM_CMP_Database</t>
      </is>
    </nc>
  </rcc>
  <rcc rId="12231" sId="2">
    <nc r="N264" t="inlineStr">
      <is>
        <t>RNM_CMP_Database</t>
      </is>
    </nc>
  </rcc>
  <rcc rId="12232" sId="2">
    <nc r="N265" t="inlineStr">
      <is>
        <t>RNM_CMP_Database</t>
      </is>
    </nc>
  </rcc>
  <rcc rId="12233" sId="2">
    <nc r="N266" t="inlineStr">
      <is>
        <t>RNM_CMP_Database</t>
      </is>
    </nc>
  </rcc>
  <rcc rId="12234" sId="2">
    <nc r="N267" t="inlineStr">
      <is>
        <t>RNM_CMP_Database</t>
      </is>
    </nc>
  </rcc>
  <rcc rId="12235" sId="2">
    <nc r="N268" t="inlineStr">
      <is>
        <t>RNM_CMP_Database</t>
      </is>
    </nc>
  </rcc>
  <rcc rId="12236" sId="2">
    <nc r="N269" t="inlineStr">
      <is>
        <t>RNM_CMP_Database</t>
      </is>
    </nc>
  </rcc>
  <rcc rId="12237" sId="2">
    <nc r="N270" t="inlineStr">
      <is>
        <t>RNM_CMP_Database</t>
      </is>
    </nc>
  </rcc>
  <rcc rId="12238" sId="2">
    <nc r="N271" t="inlineStr">
      <is>
        <t>RNM_CMP_Database</t>
      </is>
    </nc>
  </rcc>
  <rcc rId="12239" sId="2">
    <nc r="N272" t="inlineStr">
      <is>
        <t>RNM_CMP_Database</t>
      </is>
    </nc>
  </rcc>
  <rcc rId="12240" sId="2">
    <nc r="N273" t="inlineStr">
      <is>
        <t>RNM_CMP_Database</t>
      </is>
    </nc>
  </rcc>
  <rcc rId="12241" sId="2">
    <nc r="N274" t="inlineStr">
      <is>
        <t>RNM_CMP_Database</t>
      </is>
    </nc>
  </rcc>
  <rcc rId="12242" sId="2">
    <nc r="N275" t="inlineStr">
      <is>
        <t>RNM_CMP_Database</t>
      </is>
    </nc>
  </rcc>
  <rcc rId="12243" sId="2">
    <nc r="N276" t="inlineStr">
      <is>
        <t>RNM_CMP_Database</t>
      </is>
    </nc>
  </rcc>
  <rcc rId="12244" sId="2">
    <nc r="N277" t="inlineStr">
      <is>
        <t>RNM_CMP_Database</t>
      </is>
    </nc>
  </rcc>
  <rcc rId="12245" sId="2">
    <nc r="N278" t="inlineStr">
      <is>
        <t>RNM_CMP_Database</t>
      </is>
    </nc>
  </rcc>
  <rcc rId="12246" sId="2">
    <nc r="N279" t="inlineStr">
      <is>
        <t>RNM_CMP_Database</t>
      </is>
    </nc>
  </rcc>
  <rcc rId="12247" sId="2">
    <nc r="N280" t="inlineStr">
      <is>
        <t>RNM_CMP_Database</t>
      </is>
    </nc>
  </rcc>
  <rcc rId="12248" sId="2">
    <nc r="N281" t="inlineStr">
      <is>
        <t>RNM_CMP_Database</t>
      </is>
    </nc>
  </rcc>
  <rcc rId="12249" sId="2">
    <nc r="N282" t="inlineStr">
      <is>
        <t>RNM_CMP_Database</t>
      </is>
    </nc>
  </rcc>
  <rcc rId="12250" sId="2">
    <nc r="N283" t="inlineStr">
      <is>
        <t>RNM_CMP_Database</t>
      </is>
    </nc>
  </rcc>
  <rcc rId="12251" sId="2">
    <nc r="N284" t="inlineStr">
      <is>
        <t>RNM_CMP_Database</t>
      </is>
    </nc>
  </rcc>
  <rcc rId="12252" sId="2">
    <nc r="N285" t="inlineStr">
      <is>
        <t>RNM_CMP_Database</t>
      </is>
    </nc>
  </rcc>
  <rcc rId="12253" sId="2">
    <nc r="N286" t="inlineStr">
      <is>
        <t>RNM_CMP_Database</t>
      </is>
    </nc>
  </rcc>
  <rcc rId="12254" sId="2">
    <nc r="N287" t="inlineStr">
      <is>
        <t>RNM_CMP_Database</t>
      </is>
    </nc>
  </rcc>
  <rcc rId="12255" sId="2">
    <nc r="N288" t="inlineStr">
      <is>
        <t>RNM_CMP_Database</t>
      </is>
    </nc>
  </rcc>
  <rcc rId="12256" sId="2">
    <nc r="N289" t="inlineStr">
      <is>
        <t>RNM_CMP_Database</t>
      </is>
    </nc>
  </rcc>
  <rcc rId="12257" sId="2">
    <nc r="N290" t="inlineStr">
      <is>
        <t>RNM_CMP_Database</t>
      </is>
    </nc>
  </rcc>
  <rcc rId="12258" sId="2">
    <nc r="N291" t="inlineStr">
      <is>
        <t>RNM_CMP_Database</t>
      </is>
    </nc>
  </rcc>
  <rcc rId="12259" sId="2">
    <nc r="N292" t="inlineStr">
      <is>
        <t>RNM_CMP_Database</t>
      </is>
    </nc>
  </rcc>
  <rcc rId="12260" sId="2">
    <nc r="N293" t="inlineStr">
      <is>
        <t>RNM_CMP_Database</t>
      </is>
    </nc>
  </rcc>
  <rcc rId="12261" sId="2">
    <nc r="N294" t="inlineStr">
      <is>
        <t>RNM_CMP_Database</t>
      </is>
    </nc>
  </rcc>
  <rcc rId="12262" sId="2">
    <nc r="N295" t="inlineStr">
      <is>
        <t>RNM_CMP_Database</t>
      </is>
    </nc>
  </rcc>
  <rcc rId="12263" sId="2">
    <nc r="N296" t="inlineStr">
      <is>
        <t>RNM_CMP_Database</t>
      </is>
    </nc>
  </rcc>
  <rcc rId="12264" sId="2">
    <nc r="N297" t="inlineStr">
      <is>
        <t>RNM_CMP_Database</t>
      </is>
    </nc>
  </rcc>
  <rcc rId="12265" sId="2">
    <nc r="N298" t="inlineStr">
      <is>
        <t>RNM_CMP_Database</t>
      </is>
    </nc>
  </rcc>
  <rcc rId="12266" sId="2">
    <nc r="N299" t="inlineStr">
      <is>
        <t>RNM_CMP_Database</t>
      </is>
    </nc>
  </rcc>
  <rcc rId="12267" sId="2">
    <nc r="N300" t="inlineStr">
      <is>
        <t>RNM_CMP_Database</t>
      </is>
    </nc>
  </rcc>
  <rcc rId="12268" sId="2">
    <nc r="N301" t="inlineStr">
      <is>
        <t>RNM_CMP_Database</t>
      </is>
    </nc>
  </rcc>
  <rcc rId="12269" sId="2">
    <nc r="N302" t="inlineStr">
      <is>
        <t>RNM_CMP_Database</t>
      </is>
    </nc>
  </rcc>
  <rcc rId="12270" sId="2">
    <nc r="N303" t="inlineStr">
      <is>
        <t>RNM_CMP_Database</t>
      </is>
    </nc>
  </rcc>
  <rcc rId="12271" sId="2">
    <nc r="N304" t="inlineStr">
      <is>
        <t>RNM_CMP_Database</t>
      </is>
    </nc>
  </rcc>
  <rcc rId="12272" sId="2">
    <nc r="N305" t="inlineStr">
      <is>
        <t>RNM_CMP_Database</t>
      </is>
    </nc>
  </rcc>
  <rcc rId="12273" sId="2">
    <nc r="N306" t="inlineStr">
      <is>
        <t>RNM_CMP_Database</t>
      </is>
    </nc>
  </rcc>
  <rcc rId="12274" sId="2">
    <nc r="N307" t="inlineStr">
      <is>
        <t>RNM_CMP_Database</t>
      </is>
    </nc>
  </rcc>
  <rcc rId="12275" sId="2">
    <nc r="N308" t="inlineStr">
      <is>
        <t>RNM_CMP_Database</t>
      </is>
    </nc>
  </rcc>
  <rcc rId="12276" sId="2">
    <nc r="N309" t="inlineStr">
      <is>
        <t>RNM_CMP_Database</t>
      </is>
    </nc>
  </rcc>
  <rcc rId="12277" sId="2">
    <nc r="N310" t="inlineStr">
      <is>
        <t>RNM_CMP_Database</t>
      </is>
    </nc>
  </rcc>
  <rcc rId="12278" sId="2">
    <nc r="N311" t="inlineStr">
      <is>
        <t>RNM_CMP_Database</t>
      </is>
    </nc>
  </rcc>
  <rcc rId="12279" sId="2">
    <nc r="N312" t="inlineStr">
      <is>
        <t>RNM_CMP_Database</t>
      </is>
    </nc>
  </rcc>
  <rcc rId="12280" sId="2">
    <nc r="N313" t="inlineStr">
      <is>
        <t>RNM_CMP_Database</t>
      </is>
    </nc>
  </rcc>
  <rcc rId="12281" sId="2">
    <nc r="N314" t="inlineStr">
      <is>
        <t>RNM_CMP_Database</t>
      </is>
    </nc>
  </rcc>
  <rcc rId="12282" sId="2">
    <nc r="N315" t="inlineStr">
      <is>
        <t>RNM_CMP_Database</t>
      </is>
    </nc>
  </rcc>
  <rcc rId="12283" sId="2">
    <nc r="N316" t="inlineStr">
      <is>
        <t>RNM_CMP_Database</t>
      </is>
    </nc>
  </rcc>
  <rcc rId="12284" sId="2">
    <nc r="N317" t="inlineStr">
      <is>
        <t>RNM_CMP_Database</t>
      </is>
    </nc>
  </rcc>
  <rcc rId="12285" sId="2">
    <nc r="N318" t="inlineStr">
      <is>
        <t>RNM_CMP_Database</t>
      </is>
    </nc>
  </rcc>
  <rcc rId="12286" sId="2">
    <nc r="N319" t="inlineStr">
      <is>
        <t>RNM_CMP_Database</t>
      </is>
    </nc>
  </rcc>
  <rcc rId="12287" sId="2">
    <nc r="N320" t="inlineStr">
      <is>
        <t>RNM_CMP_Database</t>
      </is>
    </nc>
  </rcc>
  <rcc rId="12288" sId="2">
    <nc r="N321" t="inlineStr">
      <is>
        <t>RNM_CMP_Database</t>
      </is>
    </nc>
  </rcc>
  <rcc rId="12289" sId="2">
    <nc r="N322" t="inlineStr">
      <is>
        <t>RNM_CMP_Database</t>
      </is>
    </nc>
  </rcc>
  <rcc rId="12290" sId="2">
    <nc r="N323" t="inlineStr">
      <is>
        <t>RNM_CMP_Database</t>
      </is>
    </nc>
  </rcc>
  <rcc rId="12291" sId="2">
    <nc r="N324" t="inlineStr">
      <is>
        <t>RNM_CMP_Database</t>
      </is>
    </nc>
  </rcc>
  <rcc rId="12292" sId="2">
    <nc r="N325" t="inlineStr">
      <is>
        <t>RNM_CMP_Database</t>
      </is>
    </nc>
  </rcc>
  <rcc rId="12293" sId="2">
    <nc r="N326" t="inlineStr">
      <is>
        <t>RNM_CMP_Database</t>
      </is>
    </nc>
  </rcc>
  <rcc rId="12294" sId="2">
    <nc r="N327" t="inlineStr">
      <is>
        <t>RNM_CMP_Database</t>
      </is>
    </nc>
  </rcc>
  <rcc rId="12295" sId="2">
    <nc r="N328" t="inlineStr">
      <is>
        <t>RNM_CMP_Database</t>
      </is>
    </nc>
  </rcc>
  <rcc rId="12296" sId="2">
    <nc r="N329" t="inlineStr">
      <is>
        <t>RNM_CMP_Database</t>
      </is>
    </nc>
  </rcc>
</revisions>
</file>

<file path=xl/revisions/revisionLog8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297" sId="1" quotePrefix="1">
    <oc r="AN323" t="inlineStr">
      <is>
        <t>Waiting owner</t>
      </is>
    </oc>
    <nc r="AN323" t="inlineStr">
      <is>
        <t>Owner confirm it's no impact</t>
      </is>
    </nc>
  </rcc>
  <rcv guid="{99BC1C51-34DC-4BF2-906C-1E31B6171D71}" action="delete"/>
  <rdn rId="0" localSheetId="1" customView="1" name="Z_99BC1C51_34DC_4BF2_906C_1E31B6171D71_.wvu.FilterData" hidden="1" oldHidden="1">
    <formula>Merged_COEM!$B$59:$AN$409</formula>
    <oldFormula>Merged_COEM!$B$59:$AN$409</oldFormula>
  </rdn>
  <rdn rId="0" localSheetId="2" customView="1" name="Z_99BC1C51_34DC_4BF2_906C_1E31B6171D71_.wvu.FilterData" hidden="1" oldHidden="1">
    <formula>Merged_JOEM!$B$59:$AN$329</formula>
    <oldFormula>Merged_JOEM!$B$59:$AN$247</oldFormula>
  </rdn>
  <rcv guid="{99BC1C51-34DC-4BF2-906C-1E31B6171D71}" action="add"/>
</revisions>
</file>

<file path=xl/revisions/revisionLog8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00" sId="1">
    <nc r="T94" t="inlineStr">
      <is>
        <t>huy.nguyen-hoang</t>
      </is>
    </nc>
  </rcc>
  <rcc rId="12301" sId="1">
    <nc r="T95" t="inlineStr">
      <is>
        <t>huy.nguyen-hoang</t>
      </is>
    </nc>
  </rcc>
  <rcc rId="12302" sId="1">
    <nc r="T96" t="inlineStr">
      <is>
        <t>huy.nguyen-hoang</t>
      </is>
    </nc>
  </rcc>
  <rcc rId="12303" sId="1">
    <nc r="T97" t="inlineStr">
      <is>
        <t>huy.nguyen-hoang</t>
      </is>
    </nc>
  </rcc>
  <rcc rId="12304" sId="1">
    <nc r="T98" t="inlineStr">
      <is>
        <t>huy.nguyen-hoang</t>
      </is>
    </nc>
  </rcc>
  <rcc rId="12305" sId="1">
    <nc r="T235" t="inlineStr">
      <is>
        <t>huy.nguyen-hoang</t>
      </is>
    </nc>
  </rcc>
  <rcc rId="12306" sId="1">
    <nc r="T236" t="inlineStr">
      <is>
        <t>huy.nguyen-hoang</t>
      </is>
    </nc>
  </rcc>
  <rcc rId="12307" sId="1">
    <nc r="T294" t="inlineStr">
      <is>
        <t>huy.nguyen-hoang</t>
      </is>
    </nc>
  </rcc>
  <rcc rId="12308" sId="1">
    <nc r="T295" t="inlineStr">
      <is>
        <t>huy.nguyen-hoang</t>
      </is>
    </nc>
  </rcc>
  <rcc rId="12309" sId="1">
    <nc r="T296" t="inlineStr">
      <is>
        <t>huy.nguyen-hoang</t>
      </is>
    </nc>
  </rcc>
  <rcc rId="12310" sId="1">
    <nc r="T297" t="inlineStr">
      <is>
        <t>huy.nguyen-hoang</t>
      </is>
    </nc>
  </rcc>
  <rcc rId="12311" sId="1">
    <nc r="T298" t="inlineStr">
      <is>
        <t>huy.nguyen-hoang</t>
      </is>
    </nc>
  </rcc>
  <rcc rId="12312" sId="1">
    <nc r="T299" t="inlineStr">
      <is>
        <t>huy.nguyen-hoang</t>
      </is>
    </nc>
  </rcc>
  <rcc rId="12313" sId="1">
    <nc r="T300" t="inlineStr">
      <is>
        <t>huy.nguyen-hoang</t>
      </is>
    </nc>
  </rcc>
  <rcc rId="12314" sId="1">
    <nc r="T301" t="inlineStr">
      <is>
        <t>huy.nguyen-hoang</t>
      </is>
    </nc>
  </rcc>
  <rcc rId="12315" sId="1">
    <nc r="T302" t="inlineStr">
      <is>
        <t>huy.nguyen-hoang</t>
      </is>
    </nc>
  </rcc>
  <rcc rId="12316" sId="1">
    <nc r="T320" t="inlineStr">
      <is>
        <t>huy.nguyen-hoang</t>
      </is>
    </nc>
  </rcc>
  <rcc rId="12317" sId="1">
    <nc r="T321" t="inlineStr">
      <is>
        <t>huy.nguyen-hoang</t>
      </is>
    </nc>
  </rcc>
  <rcc rId="12318" sId="1">
    <nc r="T322" t="inlineStr">
      <is>
        <t>huy.nguyen-hoang</t>
      </is>
    </nc>
  </rcc>
  <rcc rId="12319" sId="1">
    <nc r="T323" t="inlineStr">
      <is>
        <t>huy.nguyen-hoang</t>
      </is>
    </nc>
  </rcc>
  <rcc rId="12320" sId="1">
    <nc r="T324" t="inlineStr">
      <is>
        <t>huy.nguyen-hoang</t>
      </is>
    </nc>
  </rcc>
  <rcc rId="12321" sId="1">
    <nc r="T343" t="inlineStr">
      <is>
        <t>huy.nguyen-hoang</t>
      </is>
    </nc>
  </rcc>
  <rcc rId="12322" sId="1">
    <nc r="T344" t="inlineStr">
      <is>
        <t>huy.nguyen-hoang</t>
      </is>
    </nc>
  </rcc>
  <rcc rId="12323" sId="1">
    <nc r="T345" t="inlineStr">
      <is>
        <t>huy.nguyen-hoang</t>
      </is>
    </nc>
  </rcc>
  <rcc rId="12324" sId="1">
    <nc r="T346" t="inlineStr">
      <is>
        <t>huy.nguyen-hoang</t>
      </is>
    </nc>
  </rcc>
  <rcc rId="12325" sId="1">
    <nc r="T394" t="inlineStr">
      <is>
        <t>huy.nguyen-hoang</t>
      </is>
    </nc>
  </rcc>
  <rcc rId="12326" sId="1">
    <nc r="T395" t="inlineStr">
      <is>
        <t>huy.nguyen-hoang</t>
      </is>
    </nc>
  </rcc>
  <rcc rId="12327" sId="1">
    <nc r="T396" t="inlineStr">
      <is>
        <t>huy.nguyen-hoang</t>
      </is>
    </nc>
  </rcc>
  <rcc rId="12328" sId="1">
    <nc r="T397" t="inlineStr">
      <is>
        <t>huy.nguyen-hoang</t>
      </is>
    </nc>
  </rcc>
  <rcc rId="12329" sId="1">
    <nc r="T398" t="inlineStr">
      <is>
        <t>huy.nguyen-hoang</t>
      </is>
    </nc>
  </rcc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Merged_JOEM!$B$59:$AN$329</formula>
    <oldFormula>Merged_JOEM!$S$60:$S$352</oldFormula>
  </rdn>
  <rcv guid="{970EE037-F5E5-47AF-896A-0F6222879EBC}" action="add"/>
</revisions>
</file>

<file path=xl/revisions/revisionLog8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32" sId="1">
    <nc r="U294" t="inlineStr">
      <is>
        <t>Yes</t>
      </is>
    </nc>
  </rcc>
  <rcc rId="12333" sId="1">
    <nc r="U295" t="inlineStr">
      <is>
        <t>Yes</t>
      </is>
    </nc>
  </rcc>
  <rcc rId="12334" sId="1">
    <nc r="U296" t="inlineStr">
      <is>
        <t>Yes</t>
      </is>
    </nc>
  </rcc>
  <rcc rId="12335" sId="1">
    <nc r="U297" t="inlineStr">
      <is>
        <t>Yes</t>
      </is>
    </nc>
  </rcc>
  <rcc rId="12336" sId="1">
    <nc r="U298" t="inlineStr">
      <is>
        <t>Yes</t>
      </is>
    </nc>
  </rcc>
  <rcc rId="12337" sId="1">
    <nc r="U299" t="inlineStr">
      <is>
        <t>Yes</t>
      </is>
    </nc>
  </rcc>
  <rcc rId="12338" sId="1">
    <nc r="U300" t="inlineStr">
      <is>
        <t>Yes</t>
      </is>
    </nc>
  </rcc>
  <rcc rId="12339" sId="1">
    <nc r="U301" t="inlineStr">
      <is>
        <t>Yes</t>
      </is>
    </nc>
  </rcc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8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42" sId="1" quotePrefix="1">
    <oc r="AN399" t="inlineStr">
      <is>
        <t>-</t>
      </is>
    </oc>
    <nc r="AN399" t="inlineStr">
      <is>
        <t>-Chua peer review</t>
      </is>
    </nc>
  </rcc>
  <rcc rId="12343" sId="1" quotePrefix="1">
    <oc r="AN373" t="inlineStr">
      <is>
        <t>-</t>
      </is>
    </oc>
    <nc r="AN373" t="inlineStr">
      <is>
        <t>-Chua peer review</t>
      </is>
    </nc>
  </rcc>
  <rfmt sheetId="1" sqref="AN342" start="0" length="0">
    <dxf>
      <alignment wrapText="1" readingOrder="0"/>
    </dxf>
  </rfmt>
  <rcc rId="12344" sId="1">
    <oc r="AN342" t="inlineStr">
      <is>
        <t>Double effort 
Please comment follow ASPICE Standard
Wrong database =&gt; Hai confirm =&gt; Updated Esp9wAPBCPEncapSWCust_ECU_CSW_BB95572.axl</t>
      </is>
    </oc>
    <nc r="AN342" t="inlineStr">
      <is>
        <t>Double effort 
Please comment follow ASPICE Standard
Wrong database =&gt; Hai confirm =&gt; Updated Esp9wAPBCPEncapSWCust_ECU_CSW_BB95572.axl
-Chua peer review</t>
      </is>
    </nc>
  </rcc>
</revisions>
</file>

<file path=xl/revisions/revisionLog8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45" sId="1">
    <nc r="U302" t="inlineStr">
      <is>
        <t>Yes</t>
      </is>
    </nc>
  </rcc>
  <rcc rId="12346" sId="1">
    <nc r="U320" t="inlineStr">
      <is>
        <t>No</t>
      </is>
    </nc>
  </rcc>
  <rcc rId="12347" sId="1">
    <nc r="U321" t="inlineStr">
      <is>
        <t>No</t>
      </is>
    </nc>
  </rcc>
  <rcc rId="12348" sId="1">
    <nc r="U322" t="inlineStr">
      <is>
        <t>No</t>
      </is>
    </nc>
  </rcc>
  <rcc rId="12349" sId="1">
    <nc r="U323" t="inlineStr">
      <is>
        <t>No</t>
      </is>
    </nc>
  </rcc>
  <rcc rId="12350" sId="1">
    <nc r="U344" t="inlineStr">
      <is>
        <t>No</t>
      </is>
    </nc>
  </rcc>
  <rcc rId="12351" sId="1">
    <nc r="U345" t="inlineStr">
      <is>
        <t>No</t>
      </is>
    </nc>
  </rcc>
  <rcc rId="12352" sId="1">
    <nc r="U346" t="inlineStr">
      <is>
        <t>No</t>
      </is>
    </nc>
  </rcc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8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8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57" sId="1" xfDxf="1" dxf="1" quotePrefix="1">
    <oc r="F381" t="inlineStr">
      <is>
        <t>\MainstreamF30\rb\as\byd\Bydcarbon\app\asw\apbmi\host\PDM\APBHostData_Project_C\SRC\ApbHostData_Project.c</t>
      </is>
    </oc>
    <nc r="F381" t="inlineStr">
      <is>
        <t>MainstreamF30\rb\as\byd\Bydcarbon\app\asw\apbmi\host\PDM\APBHostData_Project_C\SRC\ApbHostData_Project.c</t>
      </is>
    </nc>
    <ndxf>
      <font>
        <b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2358" sId="1" xfDxf="1" dxf="1" quotePrefix="1">
    <oc r="F382" t="inlineStr">
      <is>
        <t>\MainstreamF30\rb\as\byd\Bydcarbon\app\dsm\RBWarningIndicator\src\Dem_PrjSpecificIndiHandling.c</t>
      </is>
    </oc>
    <nc r="F382" t="inlineStr">
      <is>
        <t>MainstreamF30\rb\as\byd\Bydcarbon\app\dsm\RBWarningIndicator\src\Dem_PrjSpecificIndiHandling.c</t>
      </is>
    </nc>
    <ndxf>
      <font>
        <b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2359" sId="1" xfDxf="1" dxf="1" quotePrefix="1">
    <oc r="F383" t="inlineStr">
      <is>
        <t>\MainstreamF30\rb\as\byd\Bydcarbon\app\dsm\RBDsmSim\RB_SimDsmCfg\PRJ_Specific\src\DSMSim_PRJ_Specific.c</t>
      </is>
    </oc>
    <nc r="F383" t="inlineStr">
      <is>
        <t>MainstreamF30\rb\as\byd\Bydcarbon\app\dsm\RBDsmSim\RB_SimDsmCfg\PRJ_Specific\src\DSMSim_PRJ_Specific.c</t>
      </is>
    </nc>
    <ndxf>
      <font>
        <b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2360" sId="1" xfDxf="1" dxf="1" quotePrefix="1">
    <oc r="F384" t="inlineStr">
      <is>
        <t>\MainstreamF30\rb\as\byd\Bydcarbon\app\net\RbNetPrj\RBNet_Can\src\NET_AliveCounterLib_CNMS.c</t>
      </is>
    </oc>
    <nc r="F384" t="inlineStr">
      <is>
        <t>MainstreamF30\rb\as\byd\Bydcarbon\app\net\RbNetPrj\RBNet_Can\src\NET_AliveCounterLib_CNMS.c</t>
      </is>
    </nc>
    <ndxf>
      <font>
        <b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2361" sId="1" xfDxf="1" dxf="1" quotePrefix="1">
    <oc r="F385" t="inlineStr">
      <is>
        <t>\MainstreamF30\rb\as\byd\Bydcarbon\app\net\RbNetPrj\RBNet_Can\src\NET_CheckSumLib_CNMS.c</t>
      </is>
    </oc>
    <nc r="F385" t="inlineStr">
      <is>
        <t>MainstreamF30\rb\as\byd\Bydcarbon\app\net\RbNetPrj\RBNet_Can\src\NET_CheckSumLib_CNMS.c</t>
      </is>
    </nc>
    <ndxf>
      <font>
        <b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2362" sId="1" xfDxf="1" dxf="1" quotePrefix="1">
    <oc r="F386" t="inlineStr">
      <is>
        <t>\MainstreamF30\rb\as\byd\Bydcarbon\app\net\RbNetPrj\RBNet_Can\src\NET_ChecksumLib_CNMS_Crc1850.c</t>
      </is>
    </oc>
    <nc r="F386" t="inlineStr">
      <is>
        <t>MainstreamF30\rb\as\byd\Bydcarbon\app\net\RbNetPrj\RBNet_Can\src\NET_ChecksumLib_CNMS_Crc1850.c</t>
      </is>
    </nc>
    <ndxf>
      <font>
        <b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2363" sId="1" xfDxf="1" dxf="1" quotePrefix="1">
    <oc r="F387" t="inlineStr">
      <is>
        <t>\MainstreamF30\rb\as\byd\Bydcarbon\app\obd\ObdCvnCalId\src\Obd_CalId.c</t>
      </is>
    </oc>
    <nc r="F387" t="inlineStr">
      <is>
        <t>MainstreamF30\rb\as\byd\Bydcarbon\app\obd\ObdCvnCalId\src\Obd_CalId.c</t>
      </is>
    </nc>
    <ndxf>
      <font>
        <b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2364" sId="1" xfDxf="1" dxf="1" quotePrefix="1">
    <oc r="F388" t="inlineStr">
      <is>
        <t>\MainstreamF30\rb\as\byd\Bydcarbon\dsmpr\src\Cubas\ESM\EcuM\src\EcuM_stub.c</t>
      </is>
    </oc>
    <nc r="F388" t="inlineStr">
      <is>
        <t>MainstreamF30\rb\as\byd\Bydcarbon\dsmpr\src\Cubas\ESM\EcuM\src\EcuM_stub.c</t>
      </is>
    </nc>
    <ndxf>
      <font>
        <b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2365" sId="1" xfDxf="1" dxf="1" quotePrefix="1">
    <oc r="F389" t="inlineStr">
      <is>
        <t>\MainstreamF30\rb\as\byd\core\app\dcom\RBAPLOBD\src\RBAPLOBD_Data.c</t>
      </is>
    </oc>
    <nc r="F389" t="inlineStr">
      <is>
        <t>MainstreamF30\rb\as\byd\core\app\dcom\RBAPLOBD\src\RBAPLOBD_Data.c</t>
      </is>
    </nc>
    <ndxf>
      <font>
        <b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2366" sId="1" xfDxf="1" dxf="1" quotePrefix="1">
    <oc r="F390" t="inlineStr">
      <is>
        <t>\MainstreamF30\rb\as\byd\core\app\dcom\RBAPLOBD\src\RBAPLOBD_Global.c</t>
      </is>
    </oc>
    <nc r="F390" t="inlineStr">
      <is>
        <t>MainstreamF30\rb\as\byd\core\app\dcom\RBAPLOBD\src\RBAPLOBD_Global.c</t>
      </is>
    </nc>
    <ndxf>
      <font>
        <b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</revisions>
</file>

<file path=xl/revisions/revisionLog8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67" sId="1" odxf="1" dxf="1" quotePrefix="1">
    <oc r="AN360" t="inlineStr">
      <is>
        <t>No have function to test</t>
      </is>
    </oc>
    <nc r="AN360" t="inlineStr">
      <is>
        <t>No function to test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</revisions>
</file>

<file path=xl/revisions/revisionLog8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68" sId="1">
    <nc r="T399" t="inlineStr">
      <is>
        <t>duong.nguyen-tuan</t>
      </is>
    </nc>
  </rcc>
  <rcc rId="12369" sId="1">
    <nc r="T317" t="inlineStr">
      <is>
        <t>duong.nguyen-tuan</t>
      </is>
    </nc>
  </rcc>
  <rcc rId="12370" sId="1">
    <nc r="T318" t="inlineStr">
      <is>
        <t>duong.nguyen-tuan</t>
      </is>
    </nc>
  </rcc>
  <rcc rId="12371" sId="1">
    <nc r="T319" t="inlineStr">
      <is>
        <t>duong.nguyen-tuan</t>
      </is>
    </nc>
  </rcc>
  <rcc rId="12372" sId="1">
    <nc r="T342" t="inlineStr">
      <is>
        <t>duong.nguyen-tuan</t>
      </is>
    </nc>
  </rcc>
  <rcc rId="12373" sId="1">
    <nc r="T355" t="inlineStr">
      <is>
        <t>duong.nguyen-tuan</t>
      </is>
    </nc>
  </rcc>
  <rcc rId="12374" sId="1">
    <nc r="T356" t="inlineStr">
      <is>
        <t>duong.nguyen-tuan</t>
      </is>
    </nc>
  </rcc>
  <rcc rId="12375" sId="1">
    <nc r="T357" t="inlineStr">
      <is>
        <t>duong.nguyen-tuan</t>
      </is>
    </nc>
  </rcc>
  <rcc rId="12376" sId="1">
    <nc r="T373" t="inlineStr">
      <is>
        <t>duong.nguyen-tuan</t>
      </is>
    </nc>
  </rcc>
  <rcc rId="12377" sId="1">
    <nc r="U317" t="inlineStr">
      <is>
        <t>Yes</t>
      </is>
    </nc>
  </rcc>
  <rcc rId="12378" sId="1">
    <nc r="U318" t="inlineStr">
      <is>
        <t>Yes</t>
      </is>
    </nc>
  </rcc>
  <rcc rId="12379" sId="1">
    <nc r="U319" t="inlineStr">
      <is>
        <t>Yes</t>
      </is>
    </nc>
  </rcc>
  <rcc rId="12380" sId="1">
    <nc r="U353" t="inlineStr">
      <is>
        <t>No</t>
      </is>
    </nc>
  </rcc>
  <rcc rId="12381" sId="1">
    <nc r="U355" t="inlineStr">
      <is>
        <t>No</t>
      </is>
    </nc>
  </rcc>
  <rcc rId="12382" sId="1">
    <nc r="U356" t="inlineStr">
      <is>
        <t>No</t>
      </is>
    </nc>
  </rcc>
  <rcc rId="12383" sId="1">
    <nc r="U357" t="inlineStr">
      <is>
        <t>No</t>
      </is>
    </nc>
  </rcc>
  <rcv guid="{C94451EF-7A3E-4D72-B5A4-3D1B193192CC}" action="delete"/>
  <rdn rId="0" localSheetId="1" customView="1" name="Z_C94451EF_7A3E_4D72_B5A4_3D1B193192CC_.wvu.FilterData" hidden="1" oldHidden="1">
    <formula>Merged_COEM!$B$59:$AN$409</formula>
    <oldFormula>Merged_COEM!$B$59:$AN$409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8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8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8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97">
    <dxf>
      <fill>
        <patternFill>
          <bgColor rgb="FFFF0000"/>
        </patternFill>
      </fill>
    </dxf>
  </rfmt>
</revisions>
</file>

<file path=xl/revisions/revisionLog8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90" sId="1">
    <oc r="C364">
      <v>20200307</v>
    </oc>
    <nc r="C364">
      <v>20200703</v>
    </nc>
  </rcc>
  <rcc rId="12391" sId="1">
    <oc r="C365">
      <v>20200307</v>
    </oc>
    <nc r="C365">
      <v>20200703</v>
    </nc>
  </rcc>
  <rcc rId="12392" sId="1">
    <oc r="C366">
      <v>20200307</v>
    </oc>
    <nc r="C366">
      <v>20200703</v>
    </nc>
  </rcc>
  <rcc rId="12393" sId="1">
    <oc r="C367">
      <v>20200307</v>
    </oc>
    <nc r="C367">
      <v>20200703</v>
    </nc>
  </rcc>
  <rcc rId="12394" sId="1">
    <oc r="C368">
      <v>20200307</v>
    </oc>
    <nc r="C368">
      <v>20200703</v>
    </nc>
  </rcc>
  <rcc rId="12395" sId="1">
    <oc r="C369">
      <v>20200307</v>
    </oc>
    <nc r="C369">
      <v>20200703</v>
    </nc>
  </rcc>
  <rcc rId="12396" sId="1">
    <oc r="C370">
      <v>20200307</v>
    </oc>
    <nc r="C370">
      <v>20200703</v>
    </nc>
  </rcc>
  <rcc rId="12397" sId="1">
    <oc r="C371">
      <v>20200307</v>
    </oc>
    <nc r="C371">
      <v>20200703</v>
    </nc>
  </rcc>
  <rcc rId="12398" sId="1">
    <oc r="C372">
      <v>20200307</v>
    </oc>
    <nc r="C372">
      <v>20200703</v>
    </nc>
  </rcc>
  <rcc rId="12399" sId="1">
    <oc r="C373">
      <v>20200307</v>
    </oc>
    <nc r="C373">
      <v>20200703</v>
    </nc>
  </rcc>
  <rcc rId="12400" sId="1">
    <oc r="C374">
      <v>20200307</v>
    </oc>
    <nc r="C374">
      <v>20200703</v>
    </nc>
  </rcc>
  <rcc rId="12401" sId="1">
    <oc r="C375">
      <v>20200307</v>
    </oc>
    <nc r="C375">
      <v>20200703</v>
    </nc>
  </rcc>
  <rcc rId="12402" sId="1">
    <oc r="C376">
      <v>20200307</v>
    </oc>
    <nc r="C376">
      <v>20200703</v>
    </nc>
  </rcc>
  <rcc rId="12403" sId="1">
    <oc r="C377">
      <v>20200307</v>
    </oc>
    <nc r="C377">
      <v>20200703</v>
    </nc>
  </rcc>
  <rcc rId="12404" sId="1">
    <oc r="C378">
      <v>20200307</v>
    </oc>
    <nc r="C378">
      <v>20200703</v>
    </nc>
  </rcc>
  <rcc rId="12405" sId="1">
    <oc r="C379">
      <v>20200307</v>
    </oc>
    <nc r="C379">
      <v>20200703</v>
    </nc>
  </rcc>
  <rcc rId="12406" sId="1">
    <oc r="C380">
      <v>20200307</v>
    </oc>
    <nc r="C380">
      <v>20200703</v>
    </nc>
  </rcc>
  <rcc rId="12407" sId="1">
    <oc r="C381">
      <v>20200307</v>
    </oc>
    <nc r="C381">
      <v>20200703</v>
    </nc>
  </rcc>
  <rcc rId="12408" sId="1">
    <oc r="C382">
      <v>20200307</v>
    </oc>
    <nc r="C382">
      <v>20200703</v>
    </nc>
  </rcc>
  <rcc rId="12409" sId="1">
    <oc r="C383">
      <v>20200307</v>
    </oc>
    <nc r="C383">
      <v>20200703</v>
    </nc>
  </rcc>
  <rcc rId="12410" sId="1">
    <oc r="C384">
      <v>20200307</v>
    </oc>
    <nc r="C384">
      <v>20200703</v>
    </nc>
  </rcc>
  <rcc rId="12411" sId="1">
    <oc r="C385">
      <v>20200307</v>
    </oc>
    <nc r="C385">
      <v>20200703</v>
    </nc>
  </rcc>
  <rcc rId="12412" sId="1">
    <oc r="C386">
      <v>20200307</v>
    </oc>
    <nc r="C386">
      <v>20200703</v>
    </nc>
  </rcc>
  <rcc rId="12413" sId="1">
    <oc r="C387">
      <v>20200307</v>
    </oc>
    <nc r="C387">
      <v>20200703</v>
    </nc>
  </rcc>
  <rcc rId="12414" sId="1">
    <oc r="C388">
      <v>20200307</v>
    </oc>
    <nc r="C388">
      <v>20200703</v>
    </nc>
  </rcc>
  <rcc rId="12415" sId="1">
    <oc r="C389">
      <v>20200307</v>
    </oc>
    <nc r="C389">
      <v>20200703</v>
    </nc>
  </rcc>
  <rcc rId="12416" sId="1">
    <oc r="C390">
      <v>20200307</v>
    </oc>
    <nc r="C390">
      <v>20200703</v>
    </nc>
  </rcc>
  <rcc rId="12417" sId="1">
    <oc r="C391">
      <v>20200307</v>
    </oc>
    <nc r="C391">
      <v>20200703</v>
    </nc>
  </rcc>
  <rcc rId="12418" sId="1">
    <oc r="C392">
      <v>20200307</v>
    </oc>
    <nc r="C392">
      <v>20200703</v>
    </nc>
  </rcc>
  <rcc rId="12419" sId="1">
    <oc r="C393">
      <v>20200307</v>
    </oc>
    <nc r="C393">
      <v>20200703</v>
    </nc>
  </rcc>
  <rcc rId="12420" sId="1">
    <oc r="C394">
      <v>20200307</v>
    </oc>
    <nc r="C394">
      <v>20200703</v>
    </nc>
  </rcc>
  <rcc rId="12421" sId="1">
    <oc r="C395">
      <v>20200307</v>
    </oc>
    <nc r="C395">
      <v>20200703</v>
    </nc>
  </rcc>
  <rcc rId="12422" sId="1">
    <oc r="C396">
      <v>20200307</v>
    </oc>
    <nc r="C396">
      <v>20200703</v>
    </nc>
  </rcc>
  <rcc rId="12423" sId="1">
    <oc r="C397">
      <v>20200307</v>
    </oc>
    <nc r="C397">
      <v>20200703</v>
    </nc>
  </rcc>
  <rcc rId="12424" sId="1">
    <oc r="C398">
      <v>20200307</v>
    </oc>
    <nc r="C398">
      <v>20200703</v>
    </nc>
  </rcc>
  <rcc rId="12425" sId="1">
    <oc r="C399">
      <v>20200307</v>
    </oc>
    <nc r="C399">
      <v>20200703</v>
    </nc>
  </rcc>
  <rcc rId="12426" sId="1">
    <oc r="C400">
      <v>20200307</v>
    </oc>
    <nc r="C400">
      <v>20200703</v>
    </nc>
  </rcc>
  <rcc rId="12427" sId="1">
    <oc r="C401">
      <v>20200307</v>
    </oc>
    <nc r="C401">
      <v>20200703</v>
    </nc>
  </rcc>
  <rcc rId="12428" sId="1">
    <oc r="C402">
      <v>20200307</v>
    </oc>
    <nc r="C402">
      <v>20200703</v>
    </nc>
  </rcc>
  <rcc rId="12429" sId="1">
    <oc r="C403">
      <v>20200307</v>
    </oc>
    <nc r="C403">
      <v>20200703</v>
    </nc>
  </rcc>
  <rcc rId="12430" sId="1">
    <oc r="C404">
      <v>20200307</v>
    </oc>
    <nc r="C404">
      <v>20200703</v>
    </nc>
  </rcc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8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xfDxf="1" sqref="F39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39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39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39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39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F394:F398" start="0" length="2147483647">
    <dxf>
      <font>
        <b/>
      </font>
    </dxf>
  </rfmt>
  <rcc rId="12433" sId="1" quotePrefix="1">
    <oc r="F394" t="inlineStr">
      <is>
        <t>\rb\as\fawMP\fawcore\app\dcom\RBAPLCust\src\common\</t>
      </is>
    </oc>
    <nc r="F394" t="inlineStr">
      <is>
        <t>FAW_MainPath_V2.0_Int\MainstreamF30\rb\as\fawMP\fawcore\app\dcom\RBAPLCust\src\common\RBAPLCUST_CNMSCORE_CallbackFun.c</t>
      </is>
    </nc>
  </rcc>
  <rcc rId="12434" sId="1" quotePrefix="1">
    <oc r="F395" t="inlineStr">
      <is>
        <t>\rb\as\fawMP\fawcore\app\dcom\RBAPLCust\src\common\</t>
      </is>
    </oc>
    <nc r="F395" t="inlineStr">
      <is>
        <t>FAW_MainPath_V2.0_Int\MainstreamF30\rb\as\fawMP\fawcore\app\dcom\RBAPLCust\src\common\RBAPLCUST_DiagnosticSessionControl.c</t>
      </is>
    </nc>
  </rcc>
  <rcc rId="12435" sId="1" quotePrefix="1">
    <oc r="F396" t="inlineStr">
      <is>
        <t>\rb\as\fawMP\fawcore\app\dcom\RBAPLCust\src\common\</t>
      </is>
    </oc>
    <nc r="F396" t="inlineStr">
      <is>
        <t>FAW_MainPath_V2.0_Int\MainstreamF30\rb\as\fawMP\fawcore\app\dcom\RBAPLCust\src\common\RBAPLCUST_RDBI_InputData.c</t>
      </is>
    </nc>
  </rcc>
  <rcc rId="12436" sId="1" quotePrefix="1">
    <oc r="F397" t="inlineStr">
      <is>
        <t>\rb\as\fawMP\fawcore\app\dcom\RBAPLCust\src\ESP\</t>
      </is>
    </oc>
    <nc r="F397" t="inlineStr">
      <is>
        <t>FAW_MainPath_V2.0_Int\MainstreamF30\rb\as\fawMP\fawcore\app\dcom\RBAPLCust\src\ESP\RBAPLCUST_RoutineControl_ConditionCheck.c</t>
      </is>
    </nc>
  </rcc>
  <rcc rId="12437" sId="1" quotePrefix="1">
    <oc r="F398" t="inlineStr">
      <is>
        <t>\rb\as\fawMP\fawcore\app\dcom\RBAPLCust\src\ESP\</t>
      </is>
    </oc>
    <nc r="F398" t="inlineStr">
      <is>
        <t>FAW_MainPath_V2.0_Int\MainstreamF30\rb\as\fawMP\fawcore\app\dcom\RBAPLCust\src\ESP\RBAPLCUST_WDBI_TPMS.c</t>
      </is>
    </nc>
  </rcc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8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40" sId="1">
    <oc r="W394">
      <f>V394</f>
    </oc>
    <nc r="W394">
      <v>42</v>
    </nc>
  </rcc>
  <rcc rId="12441" sId="1">
    <oc r="W396">
      <f>V396</f>
    </oc>
    <nc r="W396">
      <v>89</v>
    </nc>
  </rcc>
  <rcc rId="12442" sId="1">
    <oc r="W397">
      <f>V397</f>
    </oc>
    <nc r="W397">
      <v>62</v>
    </nc>
  </rcc>
  <rfmt sheetId="1" sqref="W394 W396 W397">
    <dxf>
      <fill>
        <patternFill patternType="solid">
          <bgColor rgb="FFFF0000"/>
        </patternFill>
      </fill>
    </dxf>
  </rfmt>
  <rcc rId="12443" sId="1">
    <oc r="W395">
      <f>V395</f>
    </oc>
    <nc r="W395">
      <v>269</v>
    </nc>
  </rcc>
  <rfmt sheetId="1" sqref="W395">
    <dxf>
      <fill>
        <patternFill patternType="solid">
          <bgColor rgb="FFFF0000"/>
        </patternFill>
      </fill>
    </dxf>
  </rfmt>
  <rcc rId="12444" sId="1" quotePrefix="1">
    <oc r="AN394" t="inlineStr">
      <is>
        <t>-</t>
      </is>
    </oc>
    <nc r="AN394" t="inlineStr">
      <is>
        <t>Actual LOC: 42</t>
      </is>
    </nc>
  </rcc>
  <rcc rId="12445" sId="1" quotePrefix="1">
    <oc r="AN395" t="inlineStr">
      <is>
        <t>-</t>
      </is>
    </oc>
    <nc r="AN395" t="inlineStr">
      <is>
        <t>Actual LOC: 269</t>
      </is>
    </nc>
  </rcc>
  <rcc rId="12446" sId="1" quotePrefix="1">
    <oc r="AN396" t="inlineStr">
      <is>
        <t>-</t>
      </is>
    </oc>
    <nc r="AN396" t="inlineStr">
      <is>
        <t>Actual LOC: 89</t>
      </is>
    </nc>
  </rcc>
  <rcc rId="12447" sId="1" quotePrefix="1">
    <oc r="AN397" t="inlineStr">
      <is>
        <t>-</t>
      </is>
    </oc>
    <nc r="AN397" t="inlineStr">
      <is>
        <t>Actual LOC: 62</t>
      </is>
    </nc>
  </rcc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8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8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52" sId="1">
    <nc r="T347" t="inlineStr">
      <is>
        <t>thanh.nguyen-kim</t>
      </is>
    </nc>
  </rcc>
  <rcc rId="12453" sId="1">
    <nc r="T348" t="inlineStr">
      <is>
        <t>thanh.nguyen-kim</t>
      </is>
    </nc>
  </rcc>
  <rcc rId="12454" sId="1">
    <nc r="T349" t="inlineStr">
      <is>
        <t>thanh.nguyen-kim</t>
      </is>
    </nc>
  </rcc>
  <rcc rId="12455" sId="1">
    <nc r="T350" t="inlineStr">
      <is>
        <t>thanh.nguyen-kim</t>
      </is>
    </nc>
  </rcc>
  <rcc rId="12456" sId="1">
    <nc r="U347" t="inlineStr">
      <is>
        <t>No</t>
      </is>
    </nc>
  </rcc>
  <rcc rId="12457" sId="1">
    <nc r="U348" t="inlineStr">
      <is>
        <t>No</t>
      </is>
    </nc>
  </rcc>
  <rcc rId="12458" sId="1">
    <nc r="U349" t="inlineStr">
      <is>
        <t>No</t>
      </is>
    </nc>
  </rcc>
  <rcc rId="12459" sId="1">
    <nc r="U350" t="inlineStr">
      <is>
        <t>No</t>
      </is>
    </nc>
  </rcc>
  <rcv guid="{4E06BDBF-2CED-473B-850B-2A6C7311FF41}" action="delete"/>
  <rdn rId="0" localSheetId="1" customView="1" name="Z_4E06BDBF_2CED_473B_850B_2A6C7311FF41_.wvu.FilterData" hidden="1" oldHidden="1">
    <formula>Merged_COEM!$A$59:$AN$409</formula>
    <oldFormula>Merged_COEM!$A$59:$AN$409</oldFormula>
  </rdn>
  <rdn rId="0" localSheetId="2" customView="1" name="Z_4E06BDBF_2CED_473B_850B_2A6C7311FF41_.wvu.FilterData" hidden="1" oldHidden="1">
    <formula>Merged_JOEM!$B$59:$AN$329</formula>
    <oldFormula>Merged_JOEM!$B$59:$AN$247</oldFormula>
  </rdn>
  <rcv guid="{4E06BDBF-2CED-473B-850B-2A6C7311FF41}" action="add"/>
</revisions>
</file>

<file path=xl/revisions/revisionLog8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62" sId="1">
    <nc r="T335" t="inlineStr">
      <is>
        <t>thanh.nguyen-kim</t>
      </is>
    </nc>
  </rcc>
  <rcc rId="12463" sId="1">
    <nc r="T336" t="inlineStr">
      <is>
        <t>thanh.nguyen-kim</t>
      </is>
    </nc>
  </rcc>
  <rcc rId="12464" sId="1">
    <nc r="T337" t="inlineStr">
      <is>
        <t>thanh.nguyen-kim</t>
      </is>
    </nc>
  </rcc>
  <rcc rId="12465" sId="1">
    <nc r="T338" t="inlineStr">
      <is>
        <t>thanh.nguyen-kim</t>
      </is>
    </nc>
  </rcc>
  <rcc rId="12466" sId="1">
    <nc r="T339" t="inlineStr">
      <is>
        <t>thanh.nguyen-kim</t>
      </is>
    </nc>
  </rcc>
  <rcc rId="12467" sId="1">
    <nc r="U335" t="inlineStr">
      <is>
        <t>No</t>
      </is>
    </nc>
  </rcc>
  <rcc rId="12468" sId="1">
    <nc r="U336" t="inlineStr">
      <is>
        <t>No</t>
      </is>
    </nc>
  </rcc>
  <rcc rId="12469" sId="1">
    <nc r="U337" t="inlineStr">
      <is>
        <t>No</t>
      </is>
    </nc>
  </rcc>
  <rcc rId="12470" sId="1">
    <nc r="U338" t="inlineStr">
      <is>
        <t>No</t>
      </is>
    </nc>
  </rcc>
  <rcc rId="12471" sId="1">
    <nc r="U339" t="inlineStr">
      <is>
        <t>No</t>
      </is>
    </nc>
  </rcc>
  <rcv guid="{4E06BDBF-2CED-473B-850B-2A6C7311FF41}" action="delete"/>
  <rdn rId="0" localSheetId="1" customView="1" name="Z_4E06BDBF_2CED_473B_850B_2A6C7311FF41_.wvu.FilterData" hidden="1" oldHidden="1">
    <formula>Merged_COEM!$A$59:$AN$409</formula>
    <oldFormula>Merged_COEM!$A$59:$AN$409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8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4E06BDBF-2CED-473B-850B-2A6C7311FF41}" action="delete"/>
  <rdn rId="0" localSheetId="1" customView="1" name="Z_4E06BDBF_2CED_473B_850B_2A6C7311FF41_.wvu.FilterData" hidden="1" oldHidden="1">
    <formula>Merged_COEM!$A$59:$AN$409</formula>
    <oldFormula>Merged_COEM!$A$59:$AN$409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8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76" sId="1">
    <nc r="X367">
      <f>W367</f>
    </nc>
  </rcc>
  <rcc rId="12477" sId="1">
    <nc r="Z367">
      <f>Y367</f>
    </nc>
  </rcc>
  <rcc rId="12478" sId="1">
    <nc r="AA367" t="inlineStr">
      <is>
        <t>Ready for review</t>
      </is>
    </nc>
  </rcc>
  <rcc rId="12479" sId="1" numFmtId="19">
    <nc r="AE367">
      <v>44018</v>
    </nc>
  </rcc>
  <rcc rId="12480" sId="1" odxf="1" dxf="1" numFmtId="19">
    <nc r="AF367">
      <v>44018</v>
    </nc>
    <odxf/>
    <ndxf/>
  </rcc>
  <rcv guid="{4E06BDBF-2CED-473B-850B-2A6C7311FF41}" action="delete"/>
  <rdn rId="0" localSheetId="1" customView="1" name="Z_4E06BDBF_2CED_473B_850B_2A6C7311FF41_.wvu.FilterData" hidden="1" oldHidden="1">
    <formula>Merged_COEM!$A$59:$AN$409</formula>
    <oldFormula>Merged_COEM!$A$59:$AN$409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8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83" sId="2">
    <nc r="Z285">
      <f>Y285</f>
    </nc>
  </rcc>
  <rcc rId="12484" sId="2">
    <nc r="AA285" t="inlineStr">
      <is>
        <t>Ready for review</t>
      </is>
    </nc>
  </rcc>
  <rcc rId="12485" sId="2" numFmtId="19">
    <nc r="AE285">
      <v>44018</v>
    </nc>
  </rcc>
  <rcc rId="12486" sId="2" numFmtId="19">
    <nc r="AF285">
      <v>44018</v>
    </nc>
  </rcc>
  <rcc rId="12487" sId="2">
    <nc r="AG285" t="inlineStr">
      <is>
        <t>OK</t>
      </is>
    </nc>
  </rcc>
  <rcc rId="12488" sId="2" numFmtId="14">
    <nc r="AH285">
      <v>1</v>
    </nc>
  </rcc>
  <rcc rId="12489" sId="2" numFmtId="14">
    <nc r="AI285">
      <v>1</v>
    </nc>
  </rcc>
  <rcc rId="12490" sId="2" numFmtId="14">
    <nc r="AJ285">
      <v>1</v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8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93" sId="1">
    <nc r="AG367" t="inlineStr">
      <is>
        <t>NG</t>
      </is>
    </nc>
  </rcc>
  <rcc rId="12494" sId="1" numFmtId="14">
    <nc r="AH367">
      <v>0.93</v>
    </nc>
  </rcc>
  <rcc rId="12495" sId="1" numFmtId="14">
    <nc r="AI367">
      <v>0.8</v>
    </nc>
  </rcc>
  <rcc rId="12496" sId="1" numFmtId="14">
    <nc r="AJ367">
      <v>1</v>
    </nc>
  </rcc>
  <rfmt sheetId="1" sqref="AL367" start="0" length="0">
    <dxf>
      <alignment wrapText="1" readingOrder="0"/>
    </dxf>
  </rfmt>
  <rcc rId="12497" sId="1" odxf="1" dxf="1" quotePrefix="1">
    <oc r="AL367" t="inlineStr">
      <is>
        <t>-</t>
      </is>
    </oc>
    <nc r="AL367" t="inlineStr">
      <is>
        <t>--Can't cover for true case of if (*length_pu16 &gt; maxLength_u16) at line#91. Because *length_pu16 equal to 0.
- Can't cover for false case of if (retValue == E_OK) ,because  retValue equal to E_OK.</t>
      </is>
    </nc>
    <ndxf>
      <alignment wrapText="0" readingOrder="0"/>
    </ndxf>
  </rcc>
  <rcc rId="12498" sId="1">
    <nc r="AK367" t="inlineStr">
      <is>
        <t>OPL</t>
      </is>
    </nc>
  </rcc>
  <rcv guid="{4E06BDBF-2CED-473B-850B-2A6C7311FF41}" action="delete"/>
  <rdn rId="0" localSheetId="1" customView="1" name="Z_4E06BDBF_2CED_473B_850B_2A6C7311FF41_.wvu.FilterData" hidden="1" oldHidden="1">
    <formula>Merged_COEM!$A$59:$AN$409</formula>
    <oldFormula>Merged_COEM!$A$59:$AN$409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8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501" sId="1">
    <oc r="U355" t="inlineStr">
      <is>
        <t>No</t>
      </is>
    </oc>
    <nc r="U355" t="inlineStr">
      <is>
        <t>Yes</t>
      </is>
    </nc>
  </rcc>
  <rcc rId="12502" sId="1">
    <oc r="U356" t="inlineStr">
      <is>
        <t>No</t>
      </is>
    </oc>
    <nc r="U356" t="inlineStr">
      <is>
        <t>Yes</t>
      </is>
    </nc>
  </rcc>
  <rcc rId="12503" sId="1">
    <oc r="U357" t="inlineStr">
      <is>
        <t>No</t>
      </is>
    </oc>
    <nc r="U357" t="inlineStr">
      <is>
        <t>Yes</t>
      </is>
    </nc>
  </rcc>
  <rcv guid="{C94451EF-7A3E-4D72-B5A4-3D1B193192CC}" action="delete"/>
  <rdn rId="0" localSheetId="1" customView="1" name="Z_C94451EF_7A3E_4D72_B5A4_3D1B193192CC_.wvu.FilterData" hidden="1" oldHidden="1">
    <formula>Merged_COEM!$B$59:$AN$409</formula>
    <oldFormula>Merged_COEM!$B$59:$AN$409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8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Merged_JOEM!$B$59:$AN$329</formula>
    <oldFormula>Merged_JOEM!$B$59:$AN$247</oldFormula>
  </rdn>
  <rcv guid="{7E0EA425-A420-4443-B9E0-CDF0AA9E5D09}" action="add"/>
</revisions>
</file>

<file path=xl/revisions/revisionLog8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508" sId="1">
    <nc r="T308" t="inlineStr">
      <is>
        <t>phuong.nguyen-thanh</t>
      </is>
    </nc>
  </rcc>
  <rcc rId="12509" sId="1">
    <nc r="T325" t="inlineStr">
      <is>
        <t>phuong.nguyen-thanh</t>
      </is>
    </nc>
  </rcc>
  <rcc rId="12510" sId="1">
    <nc r="T326" t="inlineStr">
      <is>
        <t>phuong.nguyen-thanh</t>
      </is>
    </nc>
  </rcc>
  <rcc rId="12511" sId="1">
    <nc r="T327" t="inlineStr">
      <is>
        <t>phuong.nguyen-thanh</t>
      </is>
    </nc>
  </rcc>
  <rcc rId="12512" sId="1">
    <nc r="T328" t="inlineStr">
      <is>
        <t>phuong.nguyen-thanh</t>
      </is>
    </nc>
  </rcc>
  <rcc rId="12513" sId="1">
    <nc r="T329" t="inlineStr">
      <is>
        <t>phuong.nguyen-thanh</t>
      </is>
    </nc>
  </rcc>
  <rcc rId="12514" sId="1">
    <nc r="T351" t="inlineStr">
      <is>
        <t>phuong.nguyen-thanh</t>
      </is>
    </nc>
  </rcc>
  <rcc rId="12515" sId="1">
    <nc r="T352" t="inlineStr">
      <is>
        <t>phuong.nguyen-thanh</t>
      </is>
    </nc>
  </rcc>
  <rcc rId="12516" sId="1">
    <nc r="T353" t="inlineStr">
      <is>
        <t>phuong.nguyen-thanh</t>
      </is>
    </nc>
  </rcc>
  <rcc rId="12517" sId="1">
    <nc r="T354" t="inlineStr">
      <is>
        <t>phuong.nguyen-thanh</t>
      </is>
    </nc>
  </rcc>
  <rcc rId="12518" sId="1">
    <nc r="T402" t="inlineStr">
      <is>
        <t>phuong.nguyen-thanh</t>
      </is>
    </nc>
  </rcc>
  <rcc rId="12519" sId="1">
    <nc r="T403" t="inlineStr">
      <is>
        <t>phuong.nguyen-thanh</t>
      </is>
    </nc>
  </rcc>
  <rcc rId="12520" sId="1">
    <nc r="T404" t="inlineStr">
      <is>
        <t>phuong.nguyen-thanh</t>
      </is>
    </nc>
  </rcc>
  <rfmt sheetId="1" sqref="T308">
    <dxf>
      <alignment wrapText="1" readingOrder="0"/>
    </dxf>
  </rfmt>
  <rfmt sheetId="1" sqref="T308">
    <dxf>
      <alignment wrapText="0" readingOrder="0"/>
    </dxf>
  </rfmt>
  <rcc rId="12521" sId="1">
    <nc r="U308" t="inlineStr">
      <is>
        <t>No</t>
      </is>
    </nc>
  </rcc>
  <rcc rId="12522" sId="1">
    <nc r="U351" t="inlineStr">
      <is>
        <t>No</t>
      </is>
    </nc>
  </rcc>
  <rcc rId="12523" sId="1">
    <nc r="U352" t="inlineStr">
      <is>
        <t>No</t>
      </is>
    </nc>
  </rcc>
  <rcc rId="12524" sId="1">
    <nc r="U354" t="inlineStr">
      <is>
        <t>No</t>
      </is>
    </nc>
  </rcc>
  <rfmt sheetId="1" sqref="I329">
    <dxf>
      <fill>
        <patternFill patternType="solid">
          <bgColor rgb="FFFFFF00"/>
        </patternFill>
      </fill>
    </dxf>
  </rfmt>
  <rcc rId="12525" sId="1">
    <nc r="AA326" t="inlineStr">
      <is>
        <t>Ready for review</t>
      </is>
    </nc>
  </rcc>
  <rcc rId="12526" sId="1">
    <nc r="AA328" t="inlineStr">
      <is>
        <t>Ready for review</t>
      </is>
    </nc>
  </rcc>
  <rcc rId="12527" sId="1">
    <nc r="AA329" t="inlineStr">
      <is>
        <t>Ready for review</t>
      </is>
    </nc>
  </rcc>
  <rcv guid="{89C03E1E-B6A8-49A1-B29C-5DC4FAB2FBC6}" action="delete"/>
  <rdn rId="0" localSheetId="1" customView="1" name="Z_89C03E1E_B6A8_49A1_B29C_5DC4FAB2FBC6_.wvu.FilterData" hidden="1" oldHidden="1">
    <formula>Merged_COEM!$B$59:$AN$409</formula>
    <oldFormula>Merged_COEM!$B$59:$AN$409</oldFormula>
  </rdn>
  <rdn rId="0" localSheetId="2" customView="1" name="Z_89C03E1E_B6A8_49A1_B29C_5DC4FAB2FBC6_.wvu.FilterData" hidden="1" oldHidden="1">
    <formula>Merged_JOEM!$B$59:$AN$247</formula>
    <oldFormula>Merged_JOEM!$B$59:$AN$247</oldFormula>
  </rdn>
  <rcv guid="{89C03E1E-B6A8-49A1-B29C-5DC4FAB2FBC6}" action="add"/>
</revisions>
</file>

<file path=xl/revisions/revisionLog8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530" sId="1">
    <nc r="X326">
      <f>W326</f>
    </nc>
  </rcc>
  <rcc rId="12531" sId="1">
    <oc r="X327">
      <f>W327</f>
    </oc>
    <nc r="X327">
      <f>W327</f>
    </nc>
  </rcc>
  <rcc rId="12532" sId="1">
    <nc r="X328">
      <f>W328</f>
    </nc>
  </rcc>
  <rcc rId="12533" sId="1">
    <nc r="Z326">
      <v>2.5</v>
    </nc>
  </rcc>
  <rcc rId="12534" sId="1">
    <nc r="Z328">
      <v>0.5</v>
    </nc>
  </rcc>
  <rcc rId="12535" sId="1">
    <nc r="Z329">
      <v>6</v>
    </nc>
  </rcc>
  <rcv guid="{89C03E1E-B6A8-49A1-B29C-5DC4FAB2FBC6}" action="delete"/>
  <rdn rId="0" localSheetId="1" customView="1" name="Z_89C03E1E_B6A8_49A1_B29C_5DC4FAB2FBC6_.wvu.FilterData" hidden="1" oldHidden="1">
    <formula>Merged_COEM!$B$59:$AN$409</formula>
    <oldFormula>Merged_COEM!$B$59:$AN$409</oldFormula>
  </rdn>
  <rdn rId="0" localSheetId="2" customView="1" name="Z_89C03E1E_B6A8_49A1_B29C_5DC4FAB2FBC6_.wvu.FilterData" hidden="1" oldHidden="1">
    <formula>Merged_JOEM!$B$59:$AN$329</formula>
    <oldFormula>Merged_JOEM!$B$59:$AN$247</oldFormula>
  </rdn>
  <rcv guid="{89C03E1E-B6A8-49A1-B29C-5DC4FAB2FBC6}" action="add"/>
</revisions>
</file>

<file path=xl/revisions/revisionLog8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9C03E1E-B6A8-49A1-B29C-5DC4FAB2FBC6}" action="delete"/>
  <rdn rId="0" localSheetId="1" customView="1" name="Z_89C03E1E_B6A8_49A1_B29C_5DC4FAB2FBC6_.wvu.FilterData" hidden="1" oldHidden="1">
    <formula>Merged_COEM!$B$59:$AN$409</formula>
    <oldFormula>Merged_COEM!$B$59:$AN$409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8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540" sId="1" numFmtId="19">
    <nc r="AE326">
      <v>44018</v>
    </nc>
  </rcc>
  <rcc rId="12541" sId="1" numFmtId="19">
    <nc r="AF326">
      <v>44018</v>
    </nc>
  </rcc>
  <rcc rId="12542" sId="1" numFmtId="19">
    <nc r="AE328">
      <v>44018</v>
    </nc>
  </rcc>
  <rcc rId="12543" sId="1" numFmtId="19">
    <nc r="AF328">
      <v>44018</v>
    </nc>
  </rcc>
  <rcc rId="12544" sId="1" numFmtId="19">
    <nc r="AF329">
      <v>44018</v>
    </nc>
  </rcc>
  <rcc rId="12545" sId="1" numFmtId="19">
    <nc r="AE329">
      <v>44018</v>
    </nc>
  </rcc>
  <rcc rId="12546" sId="1">
    <nc r="AG326" t="inlineStr">
      <is>
        <t>OK</t>
      </is>
    </nc>
  </rcc>
  <rcc rId="12547" sId="1" numFmtId="14">
    <nc r="AH326">
      <v>1</v>
    </nc>
  </rcc>
  <rcc rId="12548" sId="1" numFmtId="14">
    <nc r="AI326">
      <v>1</v>
    </nc>
  </rcc>
  <rcc rId="12549" sId="1" numFmtId="14">
    <nc r="AJ326">
      <v>1</v>
    </nc>
  </rcc>
  <rcc rId="12550" sId="1">
    <nc r="AG328" t="inlineStr">
      <is>
        <t>OK</t>
      </is>
    </nc>
  </rcc>
  <rcc rId="12551" sId="1" numFmtId="14">
    <nc r="AH328">
      <v>1</v>
    </nc>
  </rcc>
  <rcc rId="12552" sId="1" numFmtId="14">
    <nc r="AI328">
      <v>1</v>
    </nc>
  </rcc>
  <rcc rId="12553" sId="1" numFmtId="14">
    <nc r="AJ328">
      <v>1</v>
    </nc>
  </rcc>
  <rcc rId="12554" sId="1">
    <nc r="AG329" t="inlineStr">
      <is>
        <t>OK</t>
      </is>
    </nc>
  </rcc>
  <rcc rId="12555" sId="1" numFmtId="14">
    <nc r="AH329">
      <v>1</v>
    </nc>
  </rcc>
  <rcc rId="12556" sId="1" numFmtId="14">
    <nc r="AI329">
      <v>1</v>
    </nc>
  </rcc>
  <rcc rId="12557" sId="1" numFmtId="14">
    <nc r="AJ329">
      <v>1</v>
    </nc>
  </rcc>
  <rcc rId="12558" sId="1">
    <nc r="X329">
      <f>W329</f>
    </nc>
  </rcc>
  <rcv guid="{89C03E1E-B6A8-49A1-B29C-5DC4FAB2FBC6}" action="delete"/>
  <rdn rId="0" localSheetId="1" customView="1" name="Z_89C03E1E_B6A8_49A1_B29C_5DC4FAB2FBC6_.wvu.FilterData" hidden="1" oldHidden="1">
    <formula>Merged_COEM!$B$59:$AN$409</formula>
    <oldFormula>Merged_COEM!$B$59:$AN$409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8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561" sId="1">
    <nc r="AK351" t="inlineStr">
      <is>
        <t>None</t>
      </is>
    </nc>
  </rcc>
  <rcc rId="12562" sId="1">
    <nc r="AK352" t="inlineStr">
      <is>
        <t>None</t>
      </is>
    </nc>
  </rcc>
  <rcc rId="12563" sId="1">
    <nc r="AK353" t="inlineStr">
      <is>
        <t>None</t>
      </is>
    </nc>
  </rcc>
  <rcc rId="12564" sId="1">
    <nc r="AK354" t="inlineStr">
      <is>
        <t>None</t>
      </is>
    </nc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8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567" sId="1" quotePrefix="1">
    <oc r="AN390" t="inlineStr">
      <is>
        <t>-</t>
      </is>
    </oc>
    <nc r="AN390" t="inlineStr">
      <is>
        <t>-No function to test</t>
      </is>
    </nc>
  </rcc>
</revisions>
</file>

<file path=xl/revisions/revisionLog8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568" sId="1">
    <oc r="U344" t="inlineStr">
      <is>
        <t>No</t>
      </is>
    </oc>
    <nc r="U344" t="inlineStr">
      <is>
        <t>Yes</t>
      </is>
    </nc>
  </rcc>
  <rcc rId="12569" sId="1">
    <oc r="U345" t="inlineStr">
      <is>
        <t>No</t>
      </is>
    </oc>
    <nc r="U345" t="inlineStr">
      <is>
        <t>Yes</t>
      </is>
    </nc>
  </rcc>
  <rcc rId="12570" sId="1">
    <oc r="U346" t="inlineStr">
      <is>
        <t>No</t>
      </is>
    </oc>
    <nc r="U346" t="inlineStr">
      <is>
        <t>Yes</t>
      </is>
    </nc>
  </rcc>
  <rcc rId="12571" sId="1">
    <oc r="U347" t="inlineStr">
      <is>
        <t>No</t>
      </is>
    </oc>
    <nc r="U347" t="inlineStr">
      <is>
        <t>Yes</t>
      </is>
    </nc>
  </rcc>
  <rcc rId="12572" sId="1">
    <oc r="U348" t="inlineStr">
      <is>
        <t>No</t>
      </is>
    </oc>
    <nc r="U348" t="inlineStr">
      <is>
        <t>Yes</t>
      </is>
    </nc>
  </rcc>
  <rcc rId="12573" sId="1">
    <oc r="U349" t="inlineStr">
      <is>
        <t>No</t>
      </is>
    </oc>
    <nc r="U349" t="inlineStr">
      <is>
        <t>Yes</t>
      </is>
    </nc>
  </rcc>
  <rcc rId="12574" sId="1">
    <oc r="U350" t="inlineStr">
      <is>
        <t>No</t>
      </is>
    </oc>
    <nc r="U350" t="inlineStr">
      <is>
        <t>Yes</t>
      </is>
    </nc>
  </rcc>
  <rcc rId="12575" sId="1">
    <oc r="U351" t="inlineStr">
      <is>
        <t>No</t>
      </is>
    </oc>
    <nc r="U351" t="inlineStr">
      <is>
        <t>Yes</t>
      </is>
    </nc>
  </rcc>
  <rcc rId="12576" sId="1">
    <oc r="U352" t="inlineStr">
      <is>
        <t>No</t>
      </is>
    </oc>
    <nc r="U352" t="inlineStr">
      <is>
        <t>Yes</t>
      </is>
    </nc>
  </rcc>
  <rcc rId="12577" sId="1">
    <oc r="U353" t="inlineStr">
      <is>
        <t>No</t>
      </is>
    </oc>
    <nc r="U353" t="inlineStr">
      <is>
        <t>Yes</t>
      </is>
    </nc>
  </rcc>
  <rcc rId="12578" sId="1">
    <oc r="U354" t="inlineStr">
      <is>
        <t>No</t>
      </is>
    </oc>
    <nc r="U354" t="inlineStr">
      <is>
        <t>Yes</t>
      </is>
    </nc>
  </rcc>
  <rcc rId="12579" sId="1">
    <oc r="AA344" t="inlineStr">
      <is>
        <t>Ready for review</t>
      </is>
    </oc>
    <nc r="AA344" t="inlineStr">
      <is>
        <t>Ready for PLC</t>
      </is>
    </nc>
  </rcc>
  <rcc rId="12580" sId="1">
    <oc r="AA345" t="inlineStr">
      <is>
        <t>Ready for review</t>
      </is>
    </oc>
    <nc r="AA345" t="inlineStr">
      <is>
        <t>Ready for PLC</t>
      </is>
    </nc>
  </rcc>
  <rcc rId="12581" sId="1">
    <oc r="AA346" t="inlineStr">
      <is>
        <t>Ready for review</t>
      </is>
    </oc>
    <nc r="AA346" t="inlineStr">
      <is>
        <t>Ready for PLC</t>
      </is>
    </nc>
  </rcc>
  <rcc rId="12582" sId="1">
    <oc r="AA347" t="inlineStr">
      <is>
        <t>Ready for review</t>
      </is>
    </oc>
    <nc r="AA347" t="inlineStr">
      <is>
        <t>Ready for PLC</t>
      </is>
    </nc>
  </rcc>
  <rcc rId="12583" sId="1">
    <oc r="AA348" t="inlineStr">
      <is>
        <t>Ready for review</t>
      </is>
    </oc>
    <nc r="AA348" t="inlineStr">
      <is>
        <t>Ready for PLC</t>
      </is>
    </nc>
  </rcc>
  <rcc rId="12584" sId="1">
    <oc r="AA349" t="inlineStr">
      <is>
        <t>Ready for review</t>
      </is>
    </oc>
    <nc r="AA349" t="inlineStr">
      <is>
        <t>Ready for PLC</t>
      </is>
    </nc>
  </rcc>
  <rcc rId="12585" sId="1">
    <oc r="AA350" t="inlineStr">
      <is>
        <t>Ready for review</t>
      </is>
    </oc>
    <nc r="AA350" t="inlineStr">
      <is>
        <t>Ready for PLC</t>
      </is>
    </nc>
  </rcc>
  <rcc rId="12586" sId="1">
    <oc r="AA351" t="inlineStr">
      <is>
        <t>Ready for review</t>
      </is>
    </oc>
    <nc r="AA351" t="inlineStr">
      <is>
        <t>Ready for PLC</t>
      </is>
    </nc>
  </rcc>
  <rcc rId="12587" sId="1">
    <oc r="AA352" t="inlineStr">
      <is>
        <t>Ready for review</t>
      </is>
    </oc>
    <nc r="AA352" t="inlineStr">
      <is>
        <t>Ready for PLC</t>
      </is>
    </nc>
  </rcc>
  <rcc rId="12588" sId="1">
    <oc r="AA353" t="inlineStr">
      <is>
        <t>Ready for review</t>
      </is>
    </oc>
    <nc r="AA353" t="inlineStr">
      <is>
        <t>Ready for PLC</t>
      </is>
    </nc>
  </rcc>
  <rcc rId="12589" sId="1">
    <oc r="AA354" t="inlineStr">
      <is>
        <t>Ready for review</t>
      </is>
    </oc>
    <nc r="AA354" t="inlineStr">
      <is>
        <t>Ready for PLC</t>
      </is>
    </nc>
  </rcc>
  <rcc rId="12590" sId="1">
    <oc r="AA355" t="inlineStr">
      <is>
        <t>Ready for review</t>
      </is>
    </oc>
    <nc r="AA355" t="inlineStr">
      <is>
        <t>Ready for PLC</t>
      </is>
    </nc>
  </rcc>
  <rcc rId="12591" sId="1">
    <oc r="AA356" t="inlineStr">
      <is>
        <t>Ready for review</t>
      </is>
    </oc>
    <nc r="AA356" t="inlineStr">
      <is>
        <t>Ready for PLC</t>
      </is>
    </nc>
  </rcc>
  <rcc rId="12592" sId="1">
    <oc r="AA357" t="inlineStr">
      <is>
        <t>Ready for review</t>
      </is>
    </oc>
    <nc r="AA357" t="inlineStr">
      <is>
        <t>Ready for PLC</t>
      </is>
    </nc>
  </rcc>
  <rcc rId="12593" sId="1" numFmtId="19">
    <nc r="AB344">
      <v>44018</v>
    </nc>
  </rcc>
  <rcc rId="12594" sId="1" numFmtId="19">
    <nc r="AB345">
      <v>44018</v>
    </nc>
  </rcc>
  <rcc rId="12595" sId="1" numFmtId="19">
    <nc r="AB346">
      <v>44018</v>
    </nc>
  </rcc>
  <rcc rId="12596" sId="1" numFmtId="19">
    <nc r="AB347">
      <v>44018</v>
    </nc>
  </rcc>
  <rcc rId="12597" sId="1" numFmtId="19">
    <nc r="AB348">
      <v>44018</v>
    </nc>
  </rcc>
  <rcc rId="12598" sId="1" numFmtId="19">
    <nc r="AB349">
      <v>44018</v>
    </nc>
  </rcc>
  <rcc rId="12599" sId="1" numFmtId="19">
    <nc r="AB350">
      <v>44018</v>
    </nc>
  </rcc>
  <rcc rId="12600" sId="1" numFmtId="19">
    <nc r="AB351">
      <v>44018</v>
    </nc>
  </rcc>
  <rcc rId="12601" sId="1" numFmtId="19">
    <nc r="AB352">
      <v>44018</v>
    </nc>
  </rcc>
  <rcc rId="12602" sId="1" numFmtId="19">
    <nc r="AB353">
      <v>44018</v>
    </nc>
  </rcc>
  <rcc rId="12603" sId="1" numFmtId="19">
    <nc r="AB354">
      <v>44018</v>
    </nc>
  </rcc>
  <rcc rId="12604" sId="1" numFmtId="19">
    <nc r="AB355">
      <v>44018</v>
    </nc>
  </rcc>
  <rcc rId="12605" sId="1" numFmtId="19">
    <nc r="AB356">
      <v>44018</v>
    </nc>
  </rcc>
  <rcc rId="12606" sId="1" numFmtId="19">
    <nc r="AB357">
      <v>44018</v>
    </nc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9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09" sId="1" quotePrefix="1">
    <oc r="AN387" t="inlineStr">
      <is>
        <t>-</t>
      </is>
    </oc>
    <nc r="AN387" t="inlineStr">
      <is>
        <t>-No function to test</t>
      </is>
    </nc>
  </rcc>
</revisions>
</file>

<file path=xl/revisions/revisionLog9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9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D344:AD357">
    <dxf>
      <fill>
        <patternFill patternType="none">
          <bgColor auto="1"/>
        </patternFill>
      </fill>
    </dxf>
  </rfmt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9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9C03E1E-B6A8-49A1-B29C-5DC4FAB2FBC6}" action="delete"/>
  <rdn rId="0" localSheetId="1" customView="1" name="Z_89C03E1E_B6A8_49A1_B29C_5DC4FAB2FBC6_.wvu.FilterData" hidden="1" oldHidden="1">
    <formula>Merged_COEM!$B$59:$AN$409</formula>
    <oldFormula>Merged_COEM!$B$59:$AN$409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9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16" sId="2" odxf="1" s="1" dxf="1">
    <nc r="AL248" t="inlineStr">
      <is>
        <t>Param1D can't cover full C0,C1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248">
    <dxf>
      <alignment wrapText="0" readingOrder="0"/>
    </dxf>
  </rfmt>
  <rcc rId="12617" sId="2" numFmtId="14">
    <nc r="AH248">
      <v>0.96299999999999997</v>
    </nc>
  </rcc>
  <rcc rId="12618" sId="2" numFmtId="14">
    <nc r="AI248">
      <v>0.96699999999999997</v>
    </nc>
  </rcc>
  <rcc rId="12619" sId="2" numFmtId="14">
    <nc r="AJ248">
      <v>1</v>
    </nc>
  </rcc>
  <rcc rId="12620" sId="2" quotePrefix="1">
    <nc r="AK248" t="inlineStr">
      <is>
        <t>None</t>
      </is>
    </nc>
  </rcc>
  <rcc rId="12621" sId="2">
    <nc r="AG248" t="inlineStr">
      <is>
        <t>OK</t>
      </is>
    </nc>
  </rcc>
  <rcv guid="{7ECC2B8E-6A82-42F5-8AB0-4A51C54EA5EC}" action="delete"/>
  <rdn rId="0" localSheetId="1" customView="1" name="Z_7ECC2B8E_6A82_42F5_8AB0_4A51C54EA5EC_.wvu.FilterData" hidden="1" oldHidden="1">
    <formula>Merged_COEM!$B$59:$AN$409</formula>
    <oldFormula>Merged_COEM!$B$59:$AN$409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9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24" sId="2">
    <nc r="Z284">
      <f>Y284</f>
    </nc>
  </rcc>
  <rcc rId="12625" sId="2">
    <nc r="AA284" t="inlineStr">
      <is>
        <t>Ready for review</t>
      </is>
    </nc>
  </rcc>
  <rcc rId="12626" sId="2" numFmtId="19">
    <nc r="AE284">
      <v>44018</v>
    </nc>
  </rcc>
  <rcc rId="12627" sId="2" numFmtId="19">
    <nc r="AF284">
      <v>44018</v>
    </nc>
  </rcc>
  <rcc rId="12628" sId="2">
    <nc r="AG284" t="inlineStr">
      <is>
        <t>OK</t>
      </is>
    </nc>
  </rcc>
  <rcc rId="12629" sId="2" numFmtId="14">
    <nc r="AH284">
      <v>1</v>
    </nc>
  </rcc>
  <rcc rId="12630" sId="2" numFmtId="14">
    <nc r="AI284">
      <v>1</v>
    </nc>
  </rcc>
  <rcc rId="12631" sId="2" numFmtId="14">
    <nc r="AJ284">
      <v>1</v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9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34" sId="2" quotePrefix="1">
    <nc r="K249" t="inlineStr">
      <is>
        <t>2 implement sheet</t>
      </is>
    </nc>
  </rcc>
  <rcc rId="12635" sId="2" quotePrefix="1">
    <nc r="K254" t="inlineStr">
      <is>
        <t>too much easy</t>
      </is>
    </nc>
  </rcc>
  <rcc rId="12636" sId="2" quotePrefix="1">
    <nc r="K259" t="inlineStr">
      <is>
        <t>too much easy</t>
      </is>
    </nc>
  </rcc>
  <rcc rId="12637" sId="2" quotePrefix="1">
    <nc r="K260" t="inlineStr">
      <is>
        <t>too much easy</t>
      </is>
    </nc>
  </rcc>
  <rcc rId="12638" sId="2" quotePrefix="1">
    <nc r="K263" t="inlineStr">
      <is>
        <t>too much easy</t>
      </is>
    </nc>
  </rcc>
  <rcc rId="12639" sId="2" quotePrefix="1">
    <nc r="K276" t="inlineStr">
      <is>
        <t>2 data sheet + 2 implementation sheet</t>
      </is>
    </nc>
  </rcc>
  <rcc rId="12640" sId="2" quotePrefix="1">
    <nc r="K280" t="inlineStr">
      <is>
        <t>difficult</t>
      </is>
    </nc>
  </rcc>
  <rcc rId="12641" sId="2" quotePrefix="1">
    <nc r="K281" t="inlineStr">
      <is>
        <t>too much easy</t>
      </is>
    </nc>
  </rcc>
  <rcc rId="12642" sId="2" quotePrefix="1">
    <nc r="K285" t="inlineStr">
      <is>
        <t>2 datasheet but too much easy</t>
      </is>
    </nc>
  </rcc>
  <rcc rId="12643" sId="2" quotePrefix="1">
    <nc r="K288" t="inlineStr">
      <is>
        <t>2 data sheet + 2 implementation sheet</t>
      </is>
    </nc>
  </rcc>
  <rcc rId="12644" sId="2" quotePrefix="1">
    <nc r="K291" t="inlineStr">
      <is>
        <t>4.5.0.3.142.0 (change trigger)</t>
      </is>
    </nc>
  </rcc>
  <rcc rId="12645" sId="2" quotePrefix="1">
    <nc r="K293" t="inlineStr">
      <is>
        <t>4.21.144.0 ( change trigger Rampoffstate)</t>
      </is>
    </nc>
  </rcc>
  <rcc rId="12646" sId="2" quotePrefix="1">
    <nc r="K294" t="inlineStr">
      <is>
        <t>too much easy</t>
      </is>
    </nc>
  </rcc>
  <rcc rId="12647" sId="2" quotePrefix="1">
    <nc r="K295" t="inlineStr">
      <is>
        <t>state machine</t>
      </is>
    </nc>
  </rcc>
  <rcc rId="12648" sId="2" quotePrefix="1">
    <nc r="K298" t="inlineStr">
      <is>
        <t>3 data sheet + 2 implimentation sheet</t>
      </is>
    </nc>
  </rcc>
  <rcc rId="12649" sId="2" quotePrefix="1">
    <nc r="K299" t="inlineStr">
      <is>
        <t>too much easy</t>
      </is>
    </nc>
  </rcc>
  <rcc rId="12650" sId="2" quotePrefix="1">
    <nc r="K304" t="inlineStr">
      <is>
        <t>too much easy</t>
      </is>
    </nc>
  </rcc>
  <rcc rId="12651" sId="2" quotePrefix="1">
    <nc r="K305" t="inlineStr">
      <is>
        <t>too much easy</t>
      </is>
    </nc>
  </rcc>
  <rcc rId="12652" sId="2" quotePrefix="1">
    <nc r="K313" t="inlineStr">
      <is>
        <t>too much easy</t>
      </is>
    </nc>
  </rcc>
  <rcc rId="12653" sId="2" quotePrefix="1">
    <nc r="K316" t="inlineStr">
      <is>
        <t>too much easy</t>
      </is>
    </nc>
  </rcc>
  <rcc rId="12654" sId="2" quotePrefix="1">
    <nc r="K319" t="inlineStr">
      <is>
        <t>too much easy</t>
      </is>
    </nc>
  </rcc>
  <rcc rId="12655" sId="2" quotePrefix="1">
    <nc r="K321" t="inlineStr">
      <is>
        <t>too much easy</t>
      </is>
    </nc>
  </rcc>
  <rcc rId="12656" sId="2" quotePrefix="1">
    <nc r="K322" t="inlineStr">
      <is>
        <t>too much easy</t>
      </is>
    </nc>
  </rcc>
  <rcc rId="12657" sId="2" quotePrefix="1">
    <nc r="K324" t="inlineStr">
      <is>
        <t>too much easy</t>
      </is>
    </nc>
  </rcc>
  <rcc rId="12658" sId="2" quotePrefix="1">
    <nc r="K325" t="inlineStr">
      <is>
        <t>too much easy</t>
      </is>
    </nc>
  </rcc>
  <rcc rId="12659" sId="2" quotePrefix="1">
    <nc r="K326" t="inlineStr">
      <is>
        <t>too much easy</t>
      </is>
    </nc>
  </rcc>
  <rcc rId="12660" sId="2" quotePrefix="1">
    <nc r="K327" t="inlineStr">
      <is>
        <t>too much easy</t>
      </is>
    </nc>
  </rcc>
  <rcc rId="12661" sId="2" quotePrefix="1">
    <nc r="K329" t="inlineStr">
      <is>
        <t>1.0.112.0</t>
      </is>
    </nc>
  </rcc>
  <rfmt sheetId="2" sqref="K248:K329">
    <dxf>
      <fill>
        <patternFill patternType="none">
          <bgColor auto="1"/>
        </patternFill>
      </fill>
    </dxf>
  </rfmt>
  <rfmt sheetId="2" sqref="K249">
    <dxf>
      <fill>
        <patternFill patternType="solid">
          <bgColor rgb="FFFFFF00"/>
        </patternFill>
      </fill>
    </dxf>
  </rfmt>
  <rfmt sheetId="2" sqref="K276">
    <dxf>
      <fill>
        <patternFill patternType="solid">
          <bgColor rgb="FFFFFF00"/>
        </patternFill>
      </fill>
    </dxf>
  </rfmt>
  <rfmt sheetId="2" sqref="K285">
    <dxf>
      <fill>
        <patternFill patternType="solid">
          <bgColor rgb="FFFFFF00"/>
        </patternFill>
      </fill>
    </dxf>
  </rfmt>
  <rfmt sheetId="2" sqref="K288">
    <dxf>
      <fill>
        <patternFill patternType="solid">
          <bgColor rgb="FFFFFF00"/>
        </patternFill>
      </fill>
    </dxf>
  </rfmt>
  <rfmt sheetId="2" sqref="K249" start="0" length="2147483647">
    <dxf>
      <font>
        <color rgb="FFFF0000"/>
      </font>
    </dxf>
  </rfmt>
  <rfmt sheetId="2" sqref="K249" start="0" length="2147483647">
    <dxf>
      <font>
        <color auto="1"/>
      </font>
    </dxf>
  </rfmt>
  <rcv guid="{7ECC2B8E-6A82-42F5-8AB0-4A51C54EA5EC}" action="delete"/>
  <rdn rId="0" localSheetId="1" customView="1" name="Z_7ECC2B8E_6A82_42F5_8AB0_4A51C54EA5EC_.wvu.FilterData" hidden="1" oldHidden="1">
    <formula>Merged_COEM!$B$59:$AN$409</formula>
    <oldFormula>Merged_COEM!$B$59:$AN$409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9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325:I329">
    <dxf>
      <fill>
        <patternFill patternType="none">
          <bgColor auto="1"/>
        </patternFill>
      </fill>
    </dxf>
  </rfmt>
</revisions>
</file>

<file path=xl/revisions/revisionLog9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298">
    <dxf>
      <fill>
        <patternFill patternType="solid">
          <bgColor rgb="FFFFFF00"/>
        </patternFill>
      </fill>
    </dxf>
  </rfmt>
  <rcc rId="12664" sId="2" odxf="1" dxf="1" quotePrefix="1">
    <nc r="AL273" t="inlineStr">
      <is>
        <t>Can't cover outrange max at line #77 because if crb_FbHydTargetRaSamePressureFa = crb_FbHydTargetFaReBalanced*P_Ffa2Fra &gt; 131068 -&gt; crb_FbHydTargetFaReBalanced*P_Ffa2Fra &gt; crb_FbHydTargetRa_unlim -&gt; This line never reach
Can't cover outrange max at line #81,82 because P_Fges2Ffa = (ENV_rWheelRA*ENV_CpFA)/(ENV_rWheelFA*ENV_CpRA+ENV_rWheelRA*ENV_CpFA) (max = 1) and if crb_FbHydTargetFaReBalanced increase, crb_FbHydDelta will decrease</t>
      </is>
    </nc>
    <odxf>
      <alignment wrapText="0" readingOrder="0"/>
    </odxf>
    <ndxf>
      <alignment wrapText="1" readingOrder="0"/>
    </ndxf>
  </rcc>
  <rfmt sheetId="2" sqref="AL273">
    <dxf>
      <alignment wrapText="0" readingOrder="0"/>
    </dxf>
  </rfmt>
  <rcv guid="{D33AC7AF-C8AB-4CE9-94C7-9237011A5FC3}" action="delete"/>
  <rdn rId="0" localSheetId="1" customView="1" name="Z_D33AC7AF_C8AB_4CE9_94C7_9237011A5FC3_.wvu.FilterData" hidden="1" oldHidden="1">
    <formula>Merged_COEM!$B$59:$AN$363</formula>
    <oldFormula>Merged_COEM!$B$59:$AN$363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9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67" sId="2" numFmtId="19">
    <nc r="AE273">
      <v>44018</v>
    </nc>
  </rcc>
  <rcc rId="12668" sId="2" numFmtId="19">
    <nc r="AF273">
      <v>44018</v>
    </nc>
  </rcc>
  <rcv guid="{D33AC7AF-C8AB-4CE9-94C7-9237011A5FC3}" action="delete"/>
  <rdn rId="0" localSheetId="1" customView="1" name="Z_D33AC7AF_C8AB_4CE9_94C7_9237011A5FC3_.wvu.FilterData" hidden="1" oldHidden="1">
    <formula>Merged_COEM!$B$59:$AN$363</formula>
    <oldFormula>Merged_COEM!$B$59:$AN$363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9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71" sId="2">
    <nc r="X313">
      <v>26</v>
    </nc>
  </rcc>
  <rcc rId="12672" sId="2">
    <nc r="Z313">
      <v>1.6</v>
    </nc>
  </rcc>
  <rcc rId="12673" sId="2">
    <nc r="AA313" t="inlineStr">
      <is>
        <t>Ready for review</t>
      </is>
    </nc>
  </rcc>
  <rcc rId="12674" sId="2" numFmtId="19">
    <nc r="AE313">
      <v>44018</v>
    </nc>
  </rcc>
  <rcc rId="12675" sId="2" numFmtId="19">
    <nc r="AF313">
      <v>44018</v>
    </nc>
  </rcc>
  <rcc rId="12676" sId="2">
    <nc r="AG313" t="inlineStr">
      <is>
        <t>OK</t>
      </is>
    </nc>
  </rcc>
  <rcc rId="12677" sId="2" numFmtId="14">
    <nc r="AH313">
      <v>0.94199999999999995</v>
    </nc>
  </rcc>
  <rcc rId="12678" sId="2" numFmtId="14">
    <nc r="AI313">
      <v>0.94199999999999995</v>
    </nc>
  </rcc>
  <rcc rId="12679" sId="2" numFmtId="14">
    <nc r="AJ313">
      <v>0.93</v>
    </nc>
  </rcc>
  <rcc rId="12680" sId="2" quotePrefix="1">
    <nc r="AK313" t="inlineStr">
      <is>
        <t>None</t>
      </is>
    </nc>
  </rcc>
  <rcc rId="12681" sId="2" quotePrefix="1">
    <nc r="AL313" t="inlineStr">
      <is>
        <t>-</t>
      </is>
    </nc>
  </rcc>
  <rcc rId="12682" sId="2" odxf="1" dxf="1" quotePrefix="1">
    <nc r="AM313" t="inlineStr">
      <is>
        <t>-</t>
      </is>
    </nc>
    <odxf>
      <alignment horizontal="left" readingOrder="0"/>
    </odxf>
    <ndxf>
      <alignment horizontal="general" readingOrder="0"/>
    </ndxf>
  </rcc>
  <rcc rId="12683" sId="2" odxf="1" dxf="1" quotePrefix="1">
    <nc r="AN313" t="inlineStr">
      <is>
        <t>-</t>
      </is>
    </nc>
    <odxf>
      <alignment horizontal="left" readingOrder="0"/>
    </odxf>
    <ndxf>
      <alignment horizontal="general" readingOrder="0"/>
    </ndxf>
  </rcc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Merged_JOEM!$B$59:$AN$329</formula>
    <oldFormula>Merged_JOEM!$B$59:$AN$247</oldFormula>
  </rdn>
  <rcv guid="{3B3E6719-EACB-4D2C-89C1-05FFAB6020FD}" action="add"/>
</revisions>
</file>

<file path=xl/revisions/revisionLog9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86" sId="2" quotePrefix="1">
    <oc r="AN313" t="inlineStr">
      <is>
        <t>-</t>
      </is>
    </oc>
    <nc r="AN313" t="inlineStr">
      <is>
        <t>-Param1D, Can't cover full C0/C1</t>
      </is>
    </nc>
  </rcc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9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9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91" sId="2">
    <nc r="AG273" t="inlineStr">
      <is>
        <t>OK</t>
      </is>
    </nc>
  </rcc>
  <rcc rId="12692" sId="2" numFmtId="14">
    <nc r="AH273">
      <v>0.94599999999999995</v>
    </nc>
  </rcc>
  <rcc rId="12693" sId="2" numFmtId="14">
    <nc r="AI273">
      <v>0.94599999999999995</v>
    </nc>
  </rcc>
  <rcc rId="12694" sId="2" numFmtId="14">
    <nc r="AJ273">
      <v>1</v>
    </nc>
  </rcc>
  <rcc rId="12695" sId="2" quotePrefix="1">
    <nc r="AK273" t="inlineStr">
      <is>
        <t>None</t>
      </is>
    </nc>
  </rcc>
  <rcv guid="{D33AC7AF-C8AB-4CE9-94C7-9237011A5FC3}" action="delete"/>
  <rdn rId="0" localSheetId="1" customView="1" name="Z_D33AC7AF_C8AB_4CE9_94C7_9237011A5FC3_.wvu.FilterData" hidden="1" oldHidden="1">
    <formula>Merged_COEM!$B$59:$AN$363</formula>
    <oldFormula>Merged_COEM!$B$59:$AN$363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9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N313" start="0" length="0">
    <dxf>
      <alignment wrapText="1" readingOrder="0"/>
    </dxf>
  </rfmt>
  <rcc rId="12698" sId="2" quotePrefix="1">
    <oc r="AN313" t="inlineStr">
      <is>
        <t>-Param1D, Can't cover full C0/C1</t>
      </is>
    </oc>
    <nc r="AN313" t="inlineStr">
      <is>
        <t>-Param1D, Can't cover full C0/C1
Can't cover max value of ForceRatio at line #12 because P_g is constant (9.81), and maximum value of ayAck is 6400</t>
      </is>
    </nc>
  </rcc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9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N313">
    <dxf>
      <alignment wrapText="0" readingOrder="0"/>
    </dxf>
  </rfmt>
  <rfmt sheetId="2" sqref="AN313" start="0" length="0">
    <dxf>
      <alignment wrapText="1" readingOrder="0"/>
    </dxf>
  </rfmt>
  <rcc rId="12701" sId="2" quotePrefix="1">
    <oc r="AN313" t="inlineStr">
      <is>
        <t>-Param1D, Can't cover full C0/C1
Can't cover max value of ForceRatio at line #12 because P_g is constant (9.81), and maximum value of ayAck is 6400</t>
      </is>
    </oc>
    <nc r="AN313" t="inlineStr">
      <is>
        <t>-Param1D, Can't cover full C0/C1
Can't cover max value of ForceRatio at line #12 because P_g is constant (9.81), and maximum value of ayAck.abs()/(muSurfaceEst * P_g) is less than 2560</t>
      </is>
    </nc>
  </rcc>
</revisions>
</file>

<file path=xl/revisions/revisionLog9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N313">
    <dxf>
      <alignment wrapText="0" readingOrder="0"/>
    </dxf>
  </rfmt>
  <rcc rId="12702" sId="2" odxf="1" dxf="1" quotePrefix="1">
    <oc r="AN313" t="inlineStr">
      <is>
        <t>-Param1D, Can't cover full C0/C1
Can't cover max value of ForceRatio at line #12 because P_g is constant (9.81), and maximum value of ayAck.abs()/(muSurfaceEst * P_g) is less than 2560</t>
      </is>
    </oc>
    <nc r="AN313" t="inlineStr">
      <is>
        <t>-Param1D, Can't cover full C0/C1
Can't cover max value of ForceRatio at line #12 because maximum value of ayAck.abs()/(muSurfaceEst * P_g) is less than 2560</t>
      </is>
    </nc>
    <odxf>
      <alignment wrapText="0" readingOrder="0"/>
    </odxf>
    <ndxf>
      <alignment wrapText="1" readingOrder="0"/>
    </ndxf>
  </rcc>
</revisions>
</file>

<file path=xl/revisions/revisionLog9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03" sId="2" quotePrefix="1">
    <oc r="AN313" t="inlineStr">
      <is>
        <t>-Param1D, Can't cover full C0/C1
Can't cover max value of ForceRatio at line #12 because maximum value of ayAck.abs()/(muSurfaceEst * P_g) is less than 2560</t>
      </is>
    </oc>
    <nc r="AN313" t="inlineStr">
      <is>
        <t>-Param1D, Can't cover full C0/C1
Can't cover out max value of ForceRatio at line #12 because maximum value of ayAck.abs()/(muSurfaceEst * P_g) is less than 2560</t>
      </is>
    </nc>
  </rcc>
</revisions>
</file>

<file path=xl/revisions/revisionLog9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04" sId="2">
    <nc r="AN249" t="inlineStr">
      <is>
        <t>Fail</t>
      </is>
    </nc>
  </rcc>
  <rcc rId="12705" sId="2" odxf="1" s="1" dxf="1">
    <nc r="AL251" t="inlineStr">
      <is>
        <t>Line #32: Can't cover out range max assignment to t_StartDiffNeeded. Because condition at line #30 and max value of WaitTime is 1.
Line #53: Can't cover out range max  assignment to t_StopDiffNeeded. Because condition at line #51 and max value of P_DiffNeeded_tResetThr is 3.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251">
    <dxf>
      <alignment wrapText="0" readingOrder="0"/>
    </dxf>
  </rfmt>
  <rcc rId="12706" sId="2">
    <nc r="AG251" t="inlineStr">
      <is>
        <t>NG</t>
      </is>
    </nc>
  </rcc>
  <rcc rId="12707" sId="2" numFmtId="14">
    <nc r="AH251">
      <v>0.88900000000000001</v>
    </nc>
  </rcc>
  <rcc rId="12708" sId="2" numFmtId="14">
    <nc r="AI251">
      <v>0.88900000000000001</v>
    </nc>
  </rcc>
  <rcc rId="12709" sId="2" numFmtId="14">
    <nc r="AJ251">
      <v>1</v>
    </nc>
  </rcc>
  <rcc rId="12710" sId="2" quotePrefix="1">
    <nc r="AK251" t="inlineStr">
      <is>
        <t>None</t>
      </is>
    </nc>
  </rcc>
  <rcv guid="{7ECC2B8E-6A82-42F5-8AB0-4A51C54EA5EC}" action="delete"/>
  <rdn rId="0" localSheetId="1" customView="1" name="Z_7ECC2B8E_6A82_42F5_8AB0_4A51C54EA5EC_.wvu.FilterData" hidden="1" oldHidden="1">
    <formula>Merged_COEM!$B$59:$AN$409</formula>
    <oldFormula>Merged_COEM!$B$59:$AN$409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9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13" sId="2" numFmtId="14">
    <nc r="AH252">
      <v>0.8</v>
    </nc>
  </rcc>
  <rcc rId="12714" sId="2" numFmtId="14">
    <nc r="AI252">
      <v>0.8</v>
    </nc>
  </rcc>
  <rcc rId="12715" sId="2">
    <nc r="AJ252" t="inlineStr">
      <is>
        <t>NA</t>
      </is>
    </nc>
  </rcc>
  <rcc rId="12716" sId="2" odxf="1" s="1" dxf="1">
    <nc r="AL252" t="inlineStr">
      <is>
        <t>Param1D can't cover full C0,C1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</ndxf>
  </rcc>
  <rcc rId="12717" sId="2" quotePrefix="1">
    <nc r="AK252" t="inlineStr">
      <is>
        <t>None</t>
      </is>
    </nc>
  </rcc>
  <rcc rId="12718" sId="2">
    <nc r="AG252" t="inlineStr">
      <is>
        <t>OK</t>
      </is>
    </nc>
  </rcc>
  <rcv guid="{7ECC2B8E-6A82-42F5-8AB0-4A51C54EA5EC}" action="delete"/>
  <rdn rId="0" localSheetId="1" customView="1" name="Z_7ECC2B8E_6A82_42F5_8AB0_4A51C54EA5EC_.wvu.FilterData" hidden="1" oldHidden="1">
    <formula>Merged_COEM!$B$59:$AN$409</formula>
    <oldFormula>Merged_COEM!$B$59:$AN$409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9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21" sId="1">
    <nc r="X381">
      <f>W381</f>
    </nc>
  </rcc>
  <rcc rId="12722" sId="1">
    <nc r="X382">
      <f>W382</f>
    </nc>
  </rcc>
  <rcc rId="12723" sId="1">
    <nc r="X383">
      <f>W383</f>
    </nc>
  </rcc>
  <rcc rId="12724" sId="1">
    <nc r="X384">
      <f>W384</f>
    </nc>
  </rcc>
  <rcc rId="12725" sId="1">
    <nc r="X385">
      <f>W385</f>
    </nc>
  </rcc>
  <rcc rId="12726" sId="1">
    <nc r="X386">
      <f>W386</f>
    </nc>
  </rcc>
  <rcc rId="12727" sId="1">
    <nc r="X388">
      <f>W388</f>
    </nc>
  </rcc>
  <rcc rId="12728" sId="1">
    <nc r="X389">
      <f>W389</f>
    </nc>
  </rcc>
</revisions>
</file>

<file path=xl/revisions/revisionLog9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29" sId="1" quotePrefix="1">
    <oc r="AN367" t="inlineStr">
      <is>
        <t>-</t>
      </is>
    </oc>
    <nc r="AN367" t="inlineStr">
      <is>
        <t>No impact</t>
      </is>
    </nc>
  </rcc>
</revisions>
</file>

<file path=xl/revisions/revisionLog9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392" start="0" length="2147483647">
    <dxf>
      <font>
        <b/>
      </font>
    </dxf>
  </rfmt>
  <rcc rId="12730" sId="1" quotePrefix="1">
    <oc r="F392" t="inlineStr">
      <is>
        <t>\MainstreamF30\rb\as\BYD\core\app\dcom\RBAPLCust\src\RBAPLCUST_BYD_RDBI_NVMData.c</t>
      </is>
    </oc>
    <nc r="F392" t="inlineStr">
      <is>
        <t>MainstreamF30\rb\as\BYD\core\app\dcom\RBAPLCust\src\RBAPLCUST_BYD_RDBI_NVMData.c</t>
      </is>
    </nc>
  </rcc>
</revisions>
</file>

<file path=xl/revisions/revisionLog9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31" sId="1" quotePrefix="1">
    <oc r="F366" t="inlineStr">
      <is>
        <t>rba\Bldr_FOTON\config\ApplicationLayer\rba_BldrCmp\src\</t>
      </is>
    </oc>
    <nc r="F366" t="inlineStr">
      <is>
        <t>rba\Bldr\config\ApplicationLayer\rba_BldrCmp\src\</t>
      </is>
    </nc>
  </rcc>
  <rcc rId="12732" sId="1" quotePrefix="1">
    <oc r="F367" t="inlineStr">
      <is>
        <t>rba\Bldr_FOTON\config\ApplicationLayer\rba_BldrCmp\src\</t>
      </is>
    </oc>
    <nc r="F367" t="inlineStr">
      <is>
        <t>rba\Bldr\config\ApplicationLayer\rba_BldrCmp\src\</t>
      </is>
    </nc>
  </rcc>
</revisions>
</file>

<file path=xl/revisions/revisionLog9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N313">
    <dxf>
      <alignment wrapText="0" readingOrder="0"/>
    </dxf>
  </rfmt>
  <rcc rId="12733" sId="2">
    <nc r="X309">
      <v>35.1</v>
    </nc>
  </rcc>
  <rcc rId="12734" sId="2">
    <nc r="Z309">
      <v>1.5</v>
    </nc>
  </rcc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9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37" sId="2" numFmtId="19">
    <nc r="AE309">
      <v>44019</v>
    </nc>
  </rcc>
  <rcc rId="12738" sId="2" numFmtId="19">
    <nc r="AF309">
      <v>44019</v>
    </nc>
  </rcc>
  <rcc rId="12739" sId="2">
    <nc r="AG309" t="inlineStr">
      <is>
        <t>OK</t>
      </is>
    </nc>
  </rcc>
  <rcc rId="12740" sId="2" numFmtId="14">
    <nc r="AH309">
      <v>1</v>
    </nc>
  </rcc>
  <rcc rId="12741" sId="2" numFmtId="14">
    <nc r="AI309">
      <v>1</v>
    </nc>
  </rcc>
  <rcc rId="12742" sId="2" numFmtId="14">
    <nc r="AJ309">
      <v>1</v>
    </nc>
  </rcc>
  <rcc rId="12743" sId="2" quotePrefix="1">
    <nc r="AK309" t="inlineStr">
      <is>
        <t>None</t>
      </is>
    </nc>
  </rcc>
  <rcc rId="12744" sId="2" quotePrefix="1">
    <nc r="AL309" t="inlineStr">
      <is>
        <t>-</t>
      </is>
    </nc>
  </rcc>
  <rcc rId="12745" sId="2" odxf="1" dxf="1" quotePrefix="1">
    <nc r="AM309" t="inlineStr">
      <is>
        <t>-</t>
      </is>
    </nc>
    <odxf>
      <alignment horizontal="left" readingOrder="0"/>
    </odxf>
    <ndxf>
      <alignment horizontal="general" readingOrder="0"/>
    </ndxf>
  </rcc>
  <rcc rId="12746" sId="2" odxf="1" dxf="1" quotePrefix="1">
    <nc r="AN309" t="inlineStr">
      <is>
        <t>-</t>
      </is>
    </nc>
    <odxf>
      <alignment horizontal="left" readingOrder="0"/>
    </odxf>
    <ndxf>
      <alignment horizontal="general" readingOrder="0"/>
    </ndxf>
  </rcc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9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49" sId="1" quotePrefix="1">
    <oc r="F393" t="inlineStr">
      <is>
        <t>\MainstreamF30\rb\as\BYD\Mainstream151\dcompr\src\RBFSWBootInterface_BYD.c</t>
      </is>
    </oc>
    <nc r="F393" t="inlineStr">
      <is>
        <t>MainstreamF30\rb\as\BYD\Mainstream151\dcompr\src\RBFSWBootInterface_BYD.c</t>
      </is>
    </nc>
  </rcc>
  <rfmt sheetId="1" sqref="F393" start="0" length="2147483647">
    <dxf>
      <font>
        <b/>
      </font>
    </dxf>
  </rfmt>
</revisions>
</file>

<file path=xl/revisions/revisionLog9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82" start="0" length="0">
    <dxf>
      <alignment wrapText="1" readingOrder="0"/>
    </dxf>
  </rfmt>
  <rcc rId="12750" sId="2" quotePrefix="1">
    <nc r="AL282" t="inlineStr">
      <is>
        <t>Line #14, condition " dq==0 &amp;&amp; qTgtHelp!=qTgt " can't be true.Because, if dq==0, value of qTgtHelp will be equal qTgt ( at line dq = FilterCoef*(qTgtHelp - qTgt) FilterCoef can't euqal 0 by range ).
Line #16, cover for MCDC with case qTgt less than 0. Because qTgt can't less than 0; qTgt = qTgt + dq ( in line #12 we have dq = FilterCoef*(qTgtHelp - qTgt) ) =&gt; qTgt can't less than 0 when plus to FilterCoef*(qTgtHelp - qTgt).</t>
      </is>
    </nc>
  </rcc>
  <rfmt sheetId="2" sqref="AL282">
    <dxf>
      <alignment wrapText="0" readingOrder="0"/>
    </dxf>
  </rfmt>
</revisions>
</file>

<file path=xl/revisions/revisionLog9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51" sId="2" odxf="1" dxf="1" quotePrefix="1">
    <oc r="AL282" t="inlineStr">
      <is>
        <t>Line #14, condition " dq==0 &amp;&amp; qTgtHelp!=qTgt " can't be true.Because, if dq==0, value of qTgtHelp will be equal qTgt ( at line dq = FilterCoef*(qTgtHelp - qTgt) FilterCoef can't euqal 0 by range ).
Line #16, cover for MCDC with case qTgt less than 0. Because qTgt can't less than 0; qTgt = qTgt + dq ( in line #12 we have dq = FilterCoef*(qTgtHelp - qTgt) ) =&gt; qTgt can't less than 0 when plus to FilterCoef*(qTgtHelp - qTgt).</t>
      </is>
    </oc>
    <nc r="AL282" t="inlineStr">
      <is>
        <t>Line #14, condition " dq==0 &amp;&amp; qTgtHelp!=qTgt " can't be true.Because, if dq==0, value of qTgtHelp will be equal qTgt ( at line dq = FilterCoef*(qTgtHelp - qTgt) FilterCoef can't euqal 0 by range ).
Line #16, cover for MCDC with case qTgt less than 0. Because qTgt can't less than 0; qTgt = qTgt + dq ( in line #12 we have dq = FilterCoef*(qTgtHelp - qTgt) ) =&gt; qTgt can't less than 0 when plus to FilterCoef*(qTgtHelp - qTgt).
Line #</t>
      </is>
    </nc>
    <odxf>
      <alignment wrapText="0" readingOrder="0"/>
    </odxf>
    <ndxf>
      <alignment wrapText="1" readingOrder="0"/>
    </ndxf>
  </rcc>
  <rfmt sheetId="2" sqref="AL282">
    <dxf>
      <alignment wrapText="0" readingOrder="0"/>
    </dxf>
  </rfmt>
</revisions>
</file>

<file path=xl/revisions/revisionLog9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Merged_COEM!$B$59:$AN$409</formula>
    <oldFormula>Merged_COEM!$B$59:$AN$409</oldFormula>
  </rdn>
  <rdn rId="0" localSheetId="2" customView="1" name="Z_FECB4C41_27E8_4A22_AFB3_4F54CDD4960E_.wvu.FilterData" hidden="1" oldHidden="1">
    <formula>Merged_JOEM!$B$59:$AN$329</formula>
    <oldFormula>Merged_JOEM!$B$59:$AN$247</oldFormula>
  </rdn>
  <rcv guid="{FECB4C41-27E8-4A22-AFB3-4F54CDD4960E}" action="add"/>
</revisions>
</file>

<file path=xl/revisions/revisionLog9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82" start="0" length="0">
    <dxf>
      <alignment wrapText="1" readingOrder="0"/>
    </dxf>
  </rfmt>
  <rcc rId="12754" sId="2" quotePrefix="1">
    <oc r="AL282" t="inlineStr">
      <is>
        <t>Line #14, condition " dq==0 &amp;&amp; qTgtHelp!=qTgt " can't be true.Because, if dq==0, value of qTgtHelp will be equal qTgt ( at line dq = FilterCoef*(qTgtHelp - qTgt) FilterCoef can't euqal 0 by range ).
Line #16, cover for MCDC with case qTgt less than 0. Because qTgt can't less than 0; qTgt = qTgt + dq ( in line #12 we have dq = FilterCoef*(qTgtHelp - qTgt) ) =&gt; qTgt can't less than 0 when plus to FilterCoef*(qTgtHelp - qTgt).
Line #</t>
      </is>
    </oc>
    <nc r="AL282" t="inlineStr">
      <is>
        <t>Line #14, condition " dq==0 &amp;&amp; qTgtHelp!=qTgt " can't be true.Because, if dq==0, value of qTgtHelp will be equal qTgt ( at line dq = FilterCoef*(qTgtHelp - qTgt) FilterCoef can't euqal 0 by range ).
Line #16 and line #20, cover for MCDC with case qTgt less than 0. Because qTgt can't less than 0; qTgt = qTgt + dq ( in line #12 we have dq = FilterCoef*(qTgtHelp - qTgt) ) =&gt; qTgt can't less than 0 when plus to FilterCoef*(qTgtHelp - qTgt).</t>
      </is>
    </nc>
  </rcc>
</revisions>
</file>

<file path=xl/revisions/revisionLog9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95">
    <dxf>
      <fill>
        <patternFill patternType="solid">
          <bgColor rgb="FFFF0000"/>
        </patternFill>
      </fill>
    </dxf>
  </rfmt>
  <rcc rId="12755" sId="2" numFmtId="19">
    <nc r="AE296">
      <v>44019</v>
    </nc>
  </rcc>
  <rcc rId="12756" sId="2" numFmtId="19">
    <nc r="AF296">
      <v>44019</v>
    </nc>
  </rcc>
  <rcc rId="12757" sId="2">
    <nc r="AG296" t="inlineStr">
      <is>
        <t>OK</t>
      </is>
    </nc>
  </rcc>
  <rcc rId="12758" sId="2" xfDxf="1" dxf="1" quotePrefix="1">
    <nc r="AL294" t="inlineStr">
      <is>
        <t>Cannot cover MCDC case: TXFTXTX,TXFTXFT,FTFFFXX,FTFFFXX,FFXTXTX,FFXTXFT for (FS_hbbMode == HBBandHBC)  at line 27 because limited condition at line 19 and 20</t>
      </is>
    </nc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2759" sId="2" quotePrefix="1">
    <nc r="AK294" t="inlineStr">
      <is>
        <t>None</t>
      </is>
    </nc>
  </rcc>
  <rcc rId="12760" sId="2" numFmtId="14">
    <nc r="AJ294">
      <v>0.88900000000000001</v>
    </nc>
  </rcc>
  <rcc rId="12761" sId="2" numFmtId="14">
    <nc r="AH294">
      <v>1</v>
    </nc>
  </rcc>
  <rcc rId="12762" sId="2" numFmtId="14">
    <nc r="AI294">
      <v>1</v>
    </nc>
  </rcc>
  <rcc rId="12763" sId="2" numFmtId="19">
    <nc r="AE294">
      <v>44019</v>
    </nc>
  </rcc>
  <rcc rId="12764" sId="2" numFmtId="19">
    <nc r="AF294">
      <v>44019</v>
    </nc>
  </rcc>
  <rcc rId="12765" sId="2">
    <nc r="AG294" t="inlineStr">
      <is>
        <t>OK</t>
      </is>
    </nc>
  </rcc>
  <rcv guid="{336B6883-2145-4B58-921E-CEC7185A847E}" action="delete"/>
  <rdn rId="0" localSheetId="1" customView="1" name="Z_336B6883_2145_4B58_921E_CEC7185A847E_.wvu.FilterData" hidden="1" oldHidden="1">
    <formula>Merged_COEM!$P$59:$P$410</formula>
    <oldFormula>Merged_COEM!$P$59:$P$410</oldFormula>
  </rdn>
  <rdn rId="0" localSheetId="2" customView="1" name="Z_336B6883_2145_4B58_921E_CEC7185A847E_.wvu.FilterData" hidden="1" oldHidden="1">
    <formula>Merged_JOEM!$S$60:$S$352</formula>
    <oldFormula>Merged_JOEM!$S$60:$S$352</oldFormula>
  </rdn>
  <rcv guid="{336B6883-2145-4B58-921E-CEC7185A847E}" action="add"/>
</revisions>
</file>

<file path=xl/revisions/revisionLog9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94">
    <dxf>
      <fill>
        <patternFill patternType="solid">
          <bgColor rgb="FFFFFF00"/>
        </patternFill>
      </fill>
    </dxf>
  </rfmt>
  <rcv guid="{336B6883-2145-4B58-921E-CEC7185A847E}" action="delete"/>
  <rdn rId="0" localSheetId="1" customView="1" name="Z_336B6883_2145_4B58_921E_CEC7185A847E_.wvu.FilterData" hidden="1" oldHidden="1">
    <formula>Merged_COEM!$P$59:$P$410</formula>
    <oldFormula>Merged_COEM!$P$59:$P$410</oldFormula>
  </rdn>
  <rdn rId="0" localSheetId="2" customView="1" name="Z_336B6883_2145_4B58_921E_CEC7185A847E_.wvu.FilterData" hidden="1" oldHidden="1">
    <formula>Merged_JOEM!$S$60:$S$352</formula>
    <oldFormula>Merged_JOEM!$S$60:$S$352</oldFormula>
  </rdn>
  <rcv guid="{336B6883-2145-4B58-921E-CEC7185A847E}" action="add"/>
</revisions>
</file>

<file path=xl/revisions/revisionLog9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70" sId="2">
    <nc r="X316">
      <f>W316</f>
    </nc>
  </rcc>
  <rcc rId="12771" sId="2">
    <nc r="Z316">
      <v>2</v>
    </nc>
  </rcc>
  <rcc rId="12772" sId="2">
    <nc r="AA316" t="inlineStr">
      <is>
        <t>Ready for review</t>
      </is>
    </nc>
  </rcc>
  <rcc rId="12773" sId="2" numFmtId="19">
    <nc r="AE316">
      <v>44019</v>
    </nc>
  </rcc>
  <rcc rId="12774" sId="2" numFmtId="19">
    <nc r="AF316">
      <v>44019</v>
    </nc>
  </rcc>
  <rcc rId="12775" sId="2">
    <nc r="AG316" t="inlineStr">
      <is>
        <t>OK</t>
      </is>
    </nc>
  </rcc>
  <rcc rId="12776" sId="2" numFmtId="14">
    <nc r="AH316">
      <v>0.879</v>
    </nc>
  </rcc>
  <rcc rId="12777" sId="2" numFmtId="14">
    <nc r="AI316">
      <v>0.879</v>
    </nc>
  </rcc>
  <rcc rId="12778" sId="2" odxf="1" dxf="1" quotePrefix="1">
    <nc r="AJ316" t="inlineStr">
      <is>
        <t>-</t>
      </is>
    </nc>
    <odxf/>
    <ndxf/>
  </rcc>
  <rcc rId="12779" sId="2" quotePrefix="1">
    <nc r="AK316" t="inlineStr">
      <is>
        <t>None</t>
      </is>
    </nc>
  </rcc>
  <rcc rId="12780" sId="2" quotePrefix="1">
    <nc r="AL316" t="inlineStr">
      <is>
        <t>-Param 1D can't cover full C0/C1
-This class don't have MCDC</t>
      </is>
    </nc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9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36B6883-2145-4B58-921E-CEC7185A847E}" action="delete"/>
  <rdn rId="0" localSheetId="1" customView="1" name="Z_336B6883_2145_4B58_921E_CEC7185A847E_.wvu.FilterData" hidden="1" oldHidden="1">
    <formula>Merged_COEM!$P$59:$P$410</formula>
    <oldFormula>Merged_COEM!$P$59:$P$410</oldFormula>
  </rdn>
  <rdn rId="0" localSheetId="2" customView="1" name="Z_336B6883_2145_4B58_921E_CEC7185A847E_.wvu.FilterData" hidden="1" oldHidden="1">
    <formula>Merged_JOEM!$S$60:$S$352</formula>
    <oldFormula>Merged_JOEM!$S$60:$S$352</oldFormula>
  </rdn>
  <rcv guid="{336B6883-2145-4B58-921E-CEC7185A847E}" action="add"/>
</revisions>
</file>

<file path=xl/revisions/revisionLog9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85" sId="1">
    <oc r="I342" t="inlineStr">
      <is>
        <t xml:space="preserve">VLC_AxBaseValues_APA </t>
      </is>
    </oc>
    <nc r="I342" t="inlineStr">
      <is>
        <t>VLC_AxBaseValues_APA</t>
      </is>
    </nc>
  </rcc>
  <rcc rId="12786" sId="1">
    <oc r="W342">
      <f>V342</f>
    </oc>
    <nc r="W342">
      <f>V342*2</f>
    </nc>
  </rcc>
  <rcc rId="12787" sId="1" numFmtId="19">
    <nc r="AE342">
      <v>44018</v>
    </nc>
  </rcc>
  <rcc rId="12788" sId="1">
    <oc r="AN342" t="inlineStr">
      <is>
        <t>Double effort 
Please comment follow ASPICE Standard
Wrong database =&gt; Hai confirm =&gt; Updated Esp9wAPBCPEncapSWCust_ECU_CSW_BB95572.axl
-Chua peer review</t>
      </is>
    </oc>
    <nc r="AN342" t="inlineStr">
      <is>
        <t xml:space="preserve">Double effort 
Please comment follow ASPICE Standard
Wrong database =&gt; Hai confirm =&gt; Updated Esp9wAPBCPEncapSWCust_ECU_CSW_BB95572.axl
</t>
      </is>
    </nc>
  </rcc>
  <rcv guid="{C94451EF-7A3E-4D72-B5A4-3D1B193192CC}" action="delete"/>
  <rdn rId="0" localSheetId="1" customView="1" name="Z_C94451EF_7A3E_4D72_B5A4_3D1B193192CC_.wvu.FilterData" hidden="1" oldHidden="1">
    <formula>Merged_COEM!$B$59:$AN$409</formula>
    <oldFormula>Merged_COEM!$B$59:$AN$409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9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91" sId="1">
    <oc r="AN342" t="inlineStr">
      <is>
        <t xml:space="preserve">Double effort 
Please comment follow ASPICE Standard
Wrong database =&gt; Hai confirm =&gt; Updated Esp9wAPBCPEncapSWCust_ECU_CSW_BB95572.axl
</t>
      </is>
    </oc>
    <nc r="AN342" t="inlineStr">
      <is>
        <t>Double effort 
Please comment follow ASPICE Standard
Wrong database =&gt; Hai confirm =&gt; Updated Esp9wAPBCPEncapSWCust_ECU_CSW_BB95572.axl
Hai re-confirm use VLCAPA_ECU_CSW_BB00001.axl =]]]]</t>
      </is>
    </nc>
  </rcc>
  <rfmt sheetId="1" xfDxf="1" sqref="N342" start="0" length="0">
    <dxf>
      <font>
        <sz val="10"/>
        <name val="Arial"/>
        <scheme val="none"/>
      </font>
      <fill>
        <patternFill patternType="solid">
          <bgColor rgb="FFFFC000"/>
        </patternFill>
      </fill>
      <alignment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12792" sId="1" odxf="1" dxf="1">
    <oc r="N342" t="inlineStr">
      <is>
        <t>Esp9wAPBCPEncapSWCust_ECU_CSW_BB95572.axl</t>
      </is>
    </oc>
    <nc r="N342" t="inlineStr">
      <is>
        <t>VLCAPA_ECU_CSW_BB00001.axl</t>
      </is>
    </nc>
    <ndxf>
      <font>
        <sz val="10"/>
        <name val="Arial"/>
        <scheme val="none"/>
      </font>
    </ndxf>
  </rcc>
</revisions>
</file>

<file path=xl/revisions/revisionLog9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82">
    <dxf>
      <alignment wrapText="0" readingOrder="0"/>
    </dxf>
  </rfmt>
  <rfmt sheetId="2" sqref="AL282" start="0" length="0">
    <dxf>
      <alignment wrapText="1" readingOrder="0"/>
    </dxf>
  </rfmt>
  <rfmt sheetId="2" sqref="AL282">
    <dxf>
      <alignment wrapText="0" readingOrder="0"/>
    </dxf>
  </rfmt>
  <rcc rId="12793" sId="2">
    <nc r="AG282" t="inlineStr">
      <is>
        <t>OK</t>
      </is>
    </nc>
  </rcc>
  <rcc rId="12794" sId="2" numFmtId="14">
    <nc r="AJ282">
      <v>0.5</v>
    </nc>
  </rcc>
  <rcc rId="12795" sId="2" numFmtId="14">
    <nc r="AH282">
      <v>0.61499999999999999</v>
    </nc>
  </rcc>
  <rcc rId="12796" sId="2" numFmtId="14">
    <nc r="AI282">
      <v>0.63</v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9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99" sId="2" numFmtId="19">
    <nc r="AE282">
      <v>44019</v>
    </nc>
  </rcc>
  <rcc rId="12800" sId="2" numFmtId="19">
    <nc r="AF282">
      <v>44019</v>
    </nc>
  </rcc>
  <rcc rId="12801" sId="2">
    <nc r="AA282" t="inlineStr">
      <is>
        <t>Ready for review</t>
      </is>
    </nc>
  </rcc>
  <rcc rId="12802" sId="2">
    <nc r="Z282">
      <f>Y282</f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9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805" sId="1">
    <nc r="K402" t="inlineStr">
      <is>
        <t>Test: Manual; Cmt: Auto</t>
      </is>
    </nc>
  </rcc>
  <rcc rId="12806" sId="1">
    <nc r="X402">
      <f>W402</f>
    </nc>
  </rcc>
  <rcc rId="12807" sId="1">
    <nc r="Z402">
      <v>3</v>
    </nc>
  </rcc>
  <rcc rId="12808" sId="1">
    <nc r="AA402" t="inlineStr">
      <is>
        <t>Ready for review</t>
      </is>
    </nc>
  </rcc>
  <rcc rId="12809" sId="1" numFmtId="19">
    <nc r="AE402">
      <v>44019</v>
    </nc>
  </rcc>
  <rcc rId="12810" sId="1" numFmtId="19">
    <nc r="AF402">
      <v>44019</v>
    </nc>
  </rcc>
  <rcc rId="12811" sId="1">
    <nc r="AG402" t="inlineStr">
      <is>
        <t>NG</t>
      </is>
    </nc>
  </rcc>
  <rcc rId="12812" sId="1" numFmtId="14">
    <nc r="AH402">
      <v>0.98</v>
    </nc>
  </rcc>
  <rcc rId="12813" sId="1" numFmtId="14">
    <nc r="AI402">
      <v>0.96</v>
    </nc>
  </rcc>
  <rcc rId="12814" sId="1" numFmtId="14">
    <nc r="AJ402">
      <v>0.8</v>
    </nc>
  </rcc>
  <rcc rId="12815" sId="1">
    <nc r="AK402" t="inlineStr">
      <is>
        <t>OPL</t>
      </is>
    </nc>
  </rcc>
  <rcc rId="12816" sId="1" quotePrefix="1">
    <oc r="AN402" t="inlineStr">
      <is>
        <t>-</t>
      </is>
    </oc>
    <nc r="AN402" t="inlineStr">
      <is>
        <t>-Waiting owner confirm</t>
      </is>
    </nc>
  </rcc>
  <rcv guid="{89C03E1E-B6A8-49A1-B29C-5DC4FAB2FBC6}" action="delete"/>
  <rdn rId="0" localSheetId="1" customView="1" name="Z_89C03E1E_B6A8_49A1_B29C_5DC4FAB2FBC6_.wvu.FilterData" hidden="1" oldHidden="1">
    <formula>Merged_COEM!$B$59:$AN$409</formula>
    <oldFormula>Merged_COEM!$B$59:$AN$409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9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819" sId="1">
    <oc r="AK324" t="inlineStr">
      <is>
        <t>None</t>
      </is>
    </oc>
    <nc r="AK324" t="inlineStr">
      <is>
        <t>OPL</t>
      </is>
    </nc>
  </rcc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9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822" sId="1">
    <oc r="AK324" t="inlineStr">
      <is>
        <t>OPL</t>
      </is>
    </oc>
    <nc r="AK324" t="inlineStr">
      <is>
        <t>None</t>
      </is>
    </nc>
  </rcc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9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825" sId="2" numFmtId="14">
    <oc r="AH316">
      <v>0.879</v>
    </oc>
    <nc r="AH316">
      <v>0.83299999999999996</v>
    </nc>
  </rcc>
  <rcc rId="12826" sId="2" numFmtId="14">
    <oc r="AI316">
      <v>0.879</v>
    </oc>
    <nc r="AI316">
      <v>0.83299999999999996</v>
    </nc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9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829" sId="1">
    <oc r="AA402" t="inlineStr">
      <is>
        <t>Ready for review</t>
      </is>
    </oc>
    <nc r="AA402" t="inlineStr">
      <is>
        <t>Pending for OPL</t>
      </is>
    </nc>
  </rcc>
  <rcv guid="{89C03E1E-B6A8-49A1-B29C-5DC4FAB2FBC6}" action="delete"/>
  <rdn rId="0" localSheetId="1" customView="1" name="Z_89C03E1E_B6A8_49A1_B29C_5DC4FAB2FBC6_.wvu.FilterData" hidden="1" oldHidden="1">
    <formula>Merged_COEM!$B$59:$AN$409</formula>
    <oldFormula>Merged_COEM!$B$59:$AN$409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9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832" sId="1" quotePrefix="1">
    <oc r="AL402" t="inlineStr">
      <is>
        <t>-</t>
      </is>
    </oc>
    <nc r="AL402" t="inlineStr">
      <is>
        <t>-can’t cover case (F || F) of decision else if ((C_OK_ValidValue_u8 != ls_SCL_OK_u8) ||(C_TRIM_ValidValue_u8 != ls_SCL_TRIM_u8)) at line #314. These conditions can not be false simultaneously</t>
      </is>
    </nc>
  </rcc>
</revisions>
</file>

<file path=xl/revisions/revisionLog9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60D2C030-4E31-4E07-8E1C-44D2EE84B177}" action="delete"/>
  <rdn rId="0" localSheetId="1" customView="1" name="Z_60D2C030_4E31_4E07_8E1C_44D2EE84B177_.wvu.FilterData" hidden="1" oldHidden="1">
    <formula>Merged_COEM!$A$59:$AN$409</formula>
    <oldFormula>Merged_COEM!$A$59:$AN$409</oldFormula>
  </rdn>
  <rdn rId="0" localSheetId="2" customView="1" name="Z_60D2C030_4E31_4E07_8E1C_44D2EE84B177_.wvu.FilterData" hidden="1" oldHidden="1">
    <formula>Merged_JOEM!$B$59:$AN$329</formula>
    <oldFormula>Merged_JOEM!$B$59:$AN$247</oldFormula>
  </rdn>
  <rcv guid="{60D2C030-4E31-4E07-8E1C-44D2EE84B177}" action="add"/>
</revisions>
</file>

<file path=xl/revisions/revisionLog9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9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837" sId="1">
    <nc r="U330" t="inlineStr">
      <is>
        <t>Yes</t>
      </is>
    </nc>
  </rcc>
  <rcc rId="12838" sId="1">
    <nc r="U331" t="inlineStr">
      <is>
        <t>Yes</t>
      </is>
    </nc>
  </rcc>
  <rcc rId="12839" sId="1">
    <nc r="U332" t="inlineStr">
      <is>
        <t>Yes</t>
      </is>
    </nc>
  </rcc>
  <rcc rId="12840" sId="1">
    <nc r="U333" t="inlineStr">
      <is>
        <t>Yes</t>
      </is>
    </nc>
  </rcc>
  <rcc rId="12841" sId="1">
    <nc r="U334" t="inlineStr">
      <is>
        <t>Yes</t>
      </is>
    </nc>
  </rcc>
  <rcv guid="{FECB4C41-27E8-4A22-AFB3-4F54CDD4960E}" action="delete"/>
  <rdn rId="0" localSheetId="1" customView="1" name="Z_FECB4C41_27E8_4A22_AFB3_4F54CDD4960E_.wvu.FilterData" hidden="1" oldHidden="1">
    <formula>Merged_COEM!$B$59:$AN$409</formula>
    <oldFormula>Merged_COEM!$B$59:$AN$409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9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844" sId="2" numFmtId="19">
    <nc r="AE272">
      <v>44019</v>
    </nc>
  </rcc>
  <rcc rId="12845" sId="2" numFmtId="19">
    <nc r="AF272">
      <v>44019</v>
    </nc>
  </rcc>
  <rcc rId="12846" sId="2">
    <nc r="AG272" t="inlineStr">
      <is>
        <t>OK</t>
      </is>
    </nc>
  </rcc>
  <rcc rId="12847" sId="2" numFmtId="14">
    <nc r="AJ272">
      <v>1</v>
    </nc>
  </rcc>
  <rcc rId="12848" sId="2" quotePrefix="1">
    <nc r="AK272" t="inlineStr">
      <is>
        <t>None</t>
      </is>
    </nc>
  </rcc>
  <rcc rId="12849" sId="2" numFmtId="14">
    <nc r="AH272">
      <v>0.96699999999999997</v>
    </nc>
  </rcc>
  <rcc rId="12850" sId="2" numFmtId="14">
    <nc r="AI272">
      <v>0.96699999999999997</v>
    </nc>
  </rcc>
  <rcc rId="12851" sId="2" odxf="1" s="1" dxf="1">
    <nc r="AL272" t="inlineStr">
      <is>
        <t>Can't cover outrange max at line #42,#53 because P_Fges2Fra = (ENV_rWheelFA*ENV_CpRA)/(ENV_rWheelFA*ENV_CpRA+ENV_rWheelRA*ENV_CpFA) (max = 1) -&gt; crb_FbTargetRa = crb_FbTarget * P_Fges2Fra, crb_FbRegenTargetIdeal = crb_dFbTarget * P_Fges2Fra never &gt; 131068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272">
    <dxf>
      <alignment wrapText="0" readingOrder="0"/>
    </dxf>
  </rfmt>
  <rcv guid="{D33AC7AF-C8AB-4CE9-94C7-9237011A5FC3}" action="delete"/>
  <rdn rId="0" localSheetId="1" customView="1" name="Z_D33AC7AF_C8AB_4CE9_94C7_9237011A5FC3_.wvu.FilterData" hidden="1" oldHidden="1">
    <formula>Merged_COEM!$B$59:$AN$363</formula>
    <oldFormula>Merged_COEM!$B$59:$AN$363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9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Merged_COEM!$B$59:$AN$409</formula>
    <oldFormula>Merged_COEM!$B$59:$AN$409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9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856" sId="2">
    <nc r="AN272" t="inlineStr">
      <is>
        <t>Lock version can't save result to TCM sever</t>
      </is>
    </nc>
  </rcc>
  <rcv guid="{D33AC7AF-C8AB-4CE9-94C7-9237011A5FC3}" action="delete"/>
  <rdn rId="0" localSheetId="1" customView="1" name="Z_D33AC7AF_C8AB_4CE9_94C7_9237011A5FC3_.wvu.FilterData" hidden="1" oldHidden="1">
    <formula>Merged_COEM!$B$59:$AN$363</formula>
    <oldFormula>Merged_COEM!$B$59:$AN$363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9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9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861" sId="1">
    <nc r="X374">
      <f>W374</f>
    </nc>
  </rcc>
  <rcc rId="12862" sId="1">
    <nc r="Z374">
      <f>Y374</f>
    </nc>
  </rcc>
  <rcc rId="12863" sId="1">
    <nc r="AA374" t="inlineStr">
      <is>
        <t>Ready for review</t>
      </is>
    </nc>
  </rcc>
  <rcc rId="12864" sId="1" numFmtId="19">
    <nc r="AE374">
      <v>44019</v>
    </nc>
  </rcc>
  <rcc rId="12865" sId="1" numFmtId="19">
    <nc r="AF374">
      <v>44019</v>
    </nc>
  </rcc>
  <rcc rId="12866" sId="1">
    <nc r="AG374" t="inlineStr">
      <is>
        <t>OK</t>
      </is>
    </nc>
  </rcc>
  <rcc rId="12867" sId="1" numFmtId="14">
    <nc r="AH374">
      <v>1</v>
    </nc>
  </rcc>
  <rcc rId="12868" sId="1" numFmtId="14">
    <nc r="AI374">
      <v>1</v>
    </nc>
  </rcc>
  <rcc rId="12869" sId="1" numFmtId="14">
    <nc r="AJ374">
      <v>1</v>
    </nc>
  </rcc>
  <rcc rId="12870" sId="1">
    <nc r="AK374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Merged_COEM!$A$59:$AN$409</formula>
    <oldFormula>Merged_COEM!$A$59:$AN$409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9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9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9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9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879" sId="1">
    <oc r="U330" t="inlineStr">
      <is>
        <t>Yes</t>
      </is>
    </oc>
    <nc r="U330" t="inlineStr">
      <is>
        <t>No</t>
      </is>
    </nc>
  </rcc>
  <rcc rId="12880" sId="1">
    <oc r="U331" t="inlineStr">
      <is>
        <t>Yes</t>
      </is>
    </oc>
    <nc r="U331" t="inlineStr">
      <is>
        <t>No</t>
      </is>
    </nc>
  </rcc>
  <rcc rId="12881" sId="1">
    <oc r="U332" t="inlineStr">
      <is>
        <t>Yes</t>
      </is>
    </oc>
    <nc r="U332" t="inlineStr">
      <is>
        <t>No</t>
      </is>
    </nc>
  </rcc>
  <rcc rId="12882" sId="1">
    <oc r="U333" t="inlineStr">
      <is>
        <t>Yes</t>
      </is>
    </oc>
    <nc r="U333" t="inlineStr">
      <is>
        <t>No</t>
      </is>
    </nc>
  </rcc>
  <rcc rId="12883" sId="1">
    <oc r="U334" t="inlineStr">
      <is>
        <t>Yes</t>
      </is>
    </oc>
    <nc r="U334" t="inlineStr">
      <is>
        <t>No</t>
      </is>
    </nc>
  </rcc>
  <rcv guid="{FECB4C41-27E8-4A22-AFB3-4F54CDD4960E}" action="delete"/>
  <rdn rId="0" localSheetId="1" customView="1" name="Z_FECB4C41_27E8_4A22_AFB3_4F54CDD4960E_.wvu.FilterData" hidden="1" oldHidden="1">
    <formula>Merged_COEM!$B$59:$AN$409</formula>
    <oldFormula>Merged_COEM!$B$59:$AN$409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9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886" sId="1" quotePrefix="1">
    <oc r="AN403" t="inlineStr">
      <is>
        <t>-</t>
      </is>
    </oc>
    <nc r="AN403" t="inlineStr">
      <is>
        <t xml:space="preserve">- Don't have function to test </t>
      </is>
    </nc>
  </rcc>
  <rcc rId="12887" sId="1">
    <nc r="X403">
      <f>W403</f>
    </nc>
  </rcc>
  <rcc rId="12888" sId="1">
    <nc r="Z403">
      <v>0</v>
    </nc>
  </rcc>
  <rfmt sheetId="1" sqref="AN403">
    <dxf>
      <fill>
        <patternFill patternType="solid">
          <bgColor rgb="FFFFFF00"/>
        </patternFill>
      </fill>
    </dxf>
  </rfmt>
  <rcv guid="{89C03E1E-B6A8-49A1-B29C-5DC4FAB2FBC6}" action="delete"/>
  <rdn rId="0" localSheetId="1" customView="1" name="Z_89C03E1E_B6A8_49A1_B29C_5DC4FAB2FBC6_.wvu.FilterData" hidden="1" oldHidden="1">
    <formula>Merged_COEM!$B$59:$AN$409</formula>
    <oldFormula>Merged_COEM!$B$59:$AN$409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9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891" sId="1">
    <nc r="T330" t="inlineStr">
      <is>
        <t>loc.do-phu</t>
      </is>
    </nc>
  </rcc>
  <rcc rId="12892" sId="1">
    <nc r="T331" t="inlineStr">
      <is>
        <t>loc.do-phu</t>
      </is>
    </nc>
  </rcc>
  <rcc rId="12893" sId="1">
    <nc r="T332" t="inlineStr">
      <is>
        <t>loc.do-phu</t>
      </is>
    </nc>
  </rcc>
  <rcc rId="12894" sId="1">
    <nc r="T333" t="inlineStr">
      <is>
        <t>loc.do-phu</t>
      </is>
    </nc>
  </rcc>
  <rcc rId="12895" sId="1">
    <nc r="T334" t="inlineStr">
      <is>
        <t>loc.do-phu</t>
      </is>
    </nc>
  </rcc>
  <rcv guid="{FECB4C41-27E8-4A22-AFB3-4F54CDD4960E}" action="delete"/>
  <rdn rId="0" localSheetId="1" customView="1" name="Z_FECB4C41_27E8_4A22_AFB3_4F54CDD4960E_.wvu.FilterData" hidden="1" oldHidden="1">
    <formula>Merged_COEM!$B$59:$AN$409</formula>
    <oldFormula>Merged_COEM!$B$59:$AN$409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9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Merged_COEM!$B$59:$AN$409</formula>
    <oldFormula>Merged_COEM!$B$59:$AN$409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9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00" sId="1" quotePrefix="1">
    <oc r="AN393" t="inlineStr">
      <is>
        <t>-</t>
      </is>
    </oc>
    <nc r="AN393" t="inlineStr">
      <is>
        <t>- No function to test</t>
      </is>
    </nc>
  </rcc>
</revisions>
</file>

<file path=xl/revisions/revisionLog9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9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9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9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07" sId="2" odxf="1" dxf="1" quotePrefix="1">
    <oc r="AL282" t="inlineStr">
      <is>
        <t>Line #14, condition " dq==0 &amp;&amp; qTgtHelp!=qTgt " can't be true.Because, if dq==0, value of qTgtHelp will be equal qTgt ( at line dq = FilterCoef*(qTgtHelp - qTgt) FilterCoef can't euqal 0 by range ).
Line #16 and line #20, cover for MCDC with case qTgt less than 0. Because qTgt can't less than 0; qTgt = qTgt + dq ( in line #12 we have dq = FilterCoef*(qTgtHelp - qTgt) ) =&gt; qTgt can't less than 0 when plus to FilterCoef*(qTgtHelp - qTgt).</t>
      </is>
    </oc>
    <nc r="AL282" t="inlineStr">
      <is>
        <t>Line #14, condition " dq==0 &amp;&amp; qTgtHelp!=qTgt " can't be true.Because, if dq==0, value of qTgtHelp will be equal qTgt ( at line dq = FilterCoef*(qTgtHelp - qTgt) FilterCoef can't euqal 0 by range ).
Line #16 and line #20, cover for MCDC with case qTgt less than 0. Because qTgt can't less than 0 (base on value range); qTgt = qTgt + dq ( in line #12 we have dq = FilterCoef*(qTgtHelp - qTgt) ) =&gt; qTgt can't less than 0 when plus to FilterCoef*(qTgtHelp - qTgt).</t>
      </is>
    </nc>
    <odxf>
      <alignment wrapText="0" readingOrder="0"/>
    </odxf>
    <ndxf>
      <alignment wrapText="1" readingOrder="0"/>
    </ndxf>
  </rcc>
  <rfmt sheetId="2" sqref="AL282">
    <dxf>
      <alignment wrapText="0" readingOrder="0"/>
    </dxf>
  </rfmt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9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10" sId="2" quotePrefix="1">
    <nc r="AL281" t="inlineStr">
      <is>
        <t>Line #9, value of ClutchEngPoint can't less than 0. Because ClutchEngPoint, C_ClutchFilterConstantCEP, ClutchEngPointEst, ClutchEngPoint greater than 0 and C_ClutchFilterConstantCEP less than 1.</t>
      </is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9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13" sId="1" quotePrefix="1">
    <oc r="AN391" t="inlineStr">
      <is>
        <t>-</t>
      </is>
    </oc>
    <nc r="AN391" t="inlineStr">
      <is>
        <t>-Waiting for owner cònirm</t>
      </is>
    </nc>
  </rcc>
  <rcc rId="12914" sId="1">
    <nc r="X391">
      <f>W391</f>
    </nc>
  </rcc>
</revisions>
</file>

<file path=xl/revisions/revisionLog9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15" sId="1">
    <nc r="Z381">
      <v>0.1</v>
    </nc>
  </rcc>
  <rcc rId="12916" sId="1">
    <nc r="Z382">
      <v>2.5</v>
    </nc>
  </rcc>
  <rcc rId="12917" sId="1">
    <nc r="Z383">
      <v>0.1</v>
    </nc>
  </rcc>
  <rcc rId="12918" sId="1">
    <nc r="Z384">
      <v>1</v>
    </nc>
  </rcc>
  <rcc rId="12919" sId="1">
    <nc r="Z385">
      <v>1</v>
    </nc>
  </rcc>
  <rcc rId="12920" sId="1">
    <nc r="Z386">
      <v>1</v>
    </nc>
  </rcc>
  <rcc rId="12921" sId="1">
    <nc r="Z388">
      <v>0.05</v>
    </nc>
  </rcc>
  <rcc rId="12922" sId="1">
    <nc r="Z391">
      <v>2.2000000000000002</v>
    </nc>
  </rcc>
  <rcc rId="12923" sId="1">
    <nc r="Z389">
      <v>3</v>
    </nc>
  </rcc>
  <rcc rId="12924" sId="1">
    <nc r="Z392">
      <v>1.5</v>
    </nc>
  </rcc>
</revisions>
</file>

<file path=xl/revisions/revisionLog9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25" sId="1">
    <oc r="W375">
      <f>V375</f>
    </oc>
    <nc r="W375">
      <v>52</v>
    </nc>
  </rcc>
  <rfmt sheetId="1" sqref="W375">
    <dxf>
      <fill>
        <patternFill patternType="solid">
          <bgColor rgb="FFFF0000"/>
        </patternFill>
      </fill>
    </dxf>
  </rfmt>
  <rcc rId="12926" sId="1">
    <nc r="X375">
      <f>W375</f>
    </nc>
  </rcc>
  <rcc rId="12927" sId="1">
    <nc r="Z375">
      <f>Y375</f>
    </nc>
  </rcc>
  <rcc rId="12928" sId="1">
    <nc r="AA375" t="inlineStr">
      <is>
        <t>Ready for review</t>
      </is>
    </nc>
  </rcc>
  <rcc rId="12929" sId="1" numFmtId="19">
    <nc r="AE375">
      <v>44019</v>
    </nc>
  </rcc>
  <rcc rId="12930" sId="1" odxf="1" dxf="1" numFmtId="19">
    <nc r="AF375">
      <v>44019</v>
    </nc>
    <odxf/>
    <ndxf/>
  </rcc>
  <rcc rId="12931" sId="1">
    <nc r="AG375" t="inlineStr">
      <is>
        <t>OK</t>
      </is>
    </nc>
  </rcc>
  <rcc rId="12932" sId="1" numFmtId="14">
    <nc r="AH375">
      <v>1</v>
    </nc>
  </rcc>
  <rcc rId="12933" sId="1" numFmtId="14">
    <nc r="AI375">
      <v>1</v>
    </nc>
  </rcc>
  <rcc rId="12934" sId="1" numFmtId="14">
    <nc r="AJ375">
      <v>1</v>
    </nc>
  </rcc>
  <rcc rId="12935" sId="1">
    <nc r="AK375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Merged_COEM!$A$59:$AN$409</formula>
    <oldFormula>Merged_COEM!$A$59:$AN$409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9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38" sId="1">
    <nc r="K404" t="inlineStr">
      <is>
        <t>Test: Manual; Cmt: Auto</t>
      </is>
    </nc>
  </rcc>
  <rcc rId="12939" sId="1">
    <nc r="X404">
      <f>W404</f>
    </nc>
  </rcc>
  <rcc rId="12940" sId="1">
    <nc r="Z404">
      <v>0.5</v>
    </nc>
  </rcc>
  <rcc rId="12941" sId="1">
    <nc r="AA404" t="inlineStr">
      <is>
        <t>Ready for review</t>
      </is>
    </nc>
  </rcc>
  <rcc rId="12942" sId="1" numFmtId="19">
    <nc r="AE404">
      <v>44019</v>
    </nc>
  </rcc>
  <rcc rId="12943" sId="1" numFmtId="19">
    <nc r="AF404">
      <v>44019</v>
    </nc>
  </rcc>
  <rcc rId="12944" sId="1">
    <nc r="AG404" t="inlineStr">
      <is>
        <t>OK</t>
      </is>
    </nc>
  </rcc>
  <rcc rId="12945" sId="1" numFmtId="14">
    <nc r="AH404">
      <v>1</v>
    </nc>
  </rcc>
  <rcc rId="12946" sId="1" numFmtId="14">
    <nc r="AI404">
      <v>1</v>
    </nc>
  </rcc>
  <rcc rId="12947" sId="1" numFmtId="14">
    <nc r="AJ404">
      <v>1</v>
    </nc>
  </rcc>
  <rcc rId="12948" sId="1">
    <nc r="AK404" t="inlineStr">
      <is>
        <t>None</t>
      </is>
    </nc>
  </rcc>
  <rcc rId="12949" sId="1">
    <nc r="AK308" t="inlineStr">
      <is>
        <t>None</t>
      </is>
    </nc>
  </rcc>
  <rcc rId="12950" sId="1">
    <nc r="AK325" t="inlineStr">
      <is>
        <t>None</t>
      </is>
    </nc>
  </rcc>
  <rcc rId="12951" sId="1">
    <nc r="AK326" t="inlineStr">
      <is>
        <t>None</t>
      </is>
    </nc>
  </rcc>
  <rcc rId="12952" sId="1">
    <nc r="AK327" t="inlineStr">
      <is>
        <t>None</t>
      </is>
    </nc>
  </rcc>
  <rcc rId="12953" sId="1">
    <nc r="AK328" t="inlineStr">
      <is>
        <t>None</t>
      </is>
    </nc>
  </rcc>
  <rcc rId="12954" sId="1">
    <nc r="AK329" t="inlineStr">
      <is>
        <t>None</t>
      </is>
    </nc>
  </rcc>
  <rcv guid="{89C03E1E-B6A8-49A1-B29C-5DC4FAB2FBC6}" action="delete"/>
  <rdn rId="0" localSheetId="1" customView="1" name="Z_89C03E1E_B6A8_49A1_B29C_5DC4FAB2FBC6_.wvu.FilterData" hidden="1" oldHidden="1">
    <formula>Merged_COEM!$B$59:$AN$409</formula>
    <oldFormula>Merged_COEM!$B$59:$AN$409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9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57" sId="1" quotePrefix="1">
    <oc r="AN403" t="inlineStr">
      <is>
        <t xml:space="preserve">- Don't have function to test </t>
      </is>
    </oc>
    <nc r="AN403" t="inlineStr">
      <is>
        <t>- No function to test</t>
      </is>
    </nc>
  </rcc>
  <rcc rId="12958" sId="1">
    <nc r="AH403" t="inlineStr">
      <is>
        <t>-</t>
      </is>
    </nc>
  </rcc>
  <rcc rId="12959" sId="1">
    <nc r="AI403" t="inlineStr">
      <is>
        <t>-</t>
      </is>
    </nc>
  </rcc>
  <rcc rId="12960" sId="1">
    <nc r="AJ403" t="inlineStr">
      <is>
        <t>-</t>
      </is>
    </nc>
  </rcc>
  <rcc rId="12961" sId="1">
    <nc r="AG403" t="inlineStr">
      <is>
        <t>OK</t>
      </is>
    </nc>
  </rcc>
  <rcc rId="12962" sId="1" numFmtId="19">
    <nc r="AE403">
      <v>44019</v>
    </nc>
  </rcc>
  <rcc rId="12963" sId="1" numFmtId="19">
    <nc r="AF403">
      <v>44019</v>
    </nc>
  </rcc>
  <rcc rId="12964" sId="1">
    <nc r="AA403" t="inlineStr">
      <is>
        <t>Ready for review</t>
      </is>
    </nc>
  </rcc>
  <rcv guid="{89C03E1E-B6A8-49A1-B29C-5DC4FAB2FBC6}" action="delete"/>
  <rdn rId="0" localSheetId="1" customView="1" name="Z_89C03E1E_B6A8_49A1_B29C_5DC4FAB2FBC6_.wvu.FilterData" hidden="1" oldHidden="1">
    <formula>Merged_COEM!$B$59:$AN$409</formula>
    <oldFormula>Merged_COEM!$B$59:$AN$409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9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67" sId="1">
    <nc r="AK403" t="inlineStr">
      <is>
        <t>None</t>
      </is>
    </nc>
  </rcc>
  <rcc rId="12968" sId="1">
    <nc r="K403" t="inlineStr">
      <is>
        <t>Test: Manual; Cmt: Auto</t>
      </is>
    </nc>
  </rcc>
  <rcv guid="{89C03E1E-B6A8-49A1-B29C-5DC4FAB2FBC6}" action="delete"/>
  <rdn rId="0" localSheetId="1" customView="1" name="Z_89C03E1E_B6A8_49A1_B29C_5DC4FAB2FBC6_.wvu.FilterData" hidden="1" oldHidden="1">
    <formula>Merged_COEM!$B$59:$AN$409</formula>
    <oldFormula>Merged_COEM!$B$59:$AN$409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9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CC2B8E-6A82-42F5-8AB0-4A51C54EA5EC}" action="delete"/>
  <rdn rId="0" localSheetId="1" customView="1" name="Z_7ECC2B8E_6A82_42F5_8AB0_4A51C54EA5EC_.wvu.FilterData" hidden="1" oldHidden="1">
    <formula>Merged_COEM!$B$59:$AN$409</formula>
    <oldFormula>Merged_COEM!$B$59:$AN$409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9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73" sId="2" numFmtId="14">
    <nc r="AH281">
      <v>0.8</v>
    </nc>
  </rcc>
  <rcc rId="12974" sId="2" numFmtId="14">
    <nc r="AI281">
      <v>0.83299999999999996</v>
    </nc>
  </rcc>
  <rcc rId="12975" sId="2" numFmtId="14">
    <nc r="AJ281">
      <v>1</v>
    </nc>
  </rcc>
  <rcc rId="12976" sId="2">
    <nc r="AG281" t="inlineStr">
      <is>
        <t>OK</t>
      </is>
    </nc>
  </rcc>
  <rcc rId="12977" sId="2" numFmtId="19">
    <nc r="AE281">
      <v>44019</v>
    </nc>
  </rcc>
  <rcc rId="12978" sId="2" numFmtId="19">
    <nc r="AF281">
      <v>44019</v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9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9C03E1E-B6A8-49A1-B29C-5DC4FAB2FBC6}" action="delete"/>
  <rdn rId="0" localSheetId="1" customView="1" name="Z_89C03E1E_B6A8_49A1_B29C_5DC4FAB2FBC6_.wvu.FilterData" hidden="1" oldHidden="1">
    <formula>Merged_COEM!$B$59:$AN$409</formula>
    <oldFormula>Merged_COEM!$B$59:$AN$409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9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83" sId="2">
    <nc r="AA281" t="inlineStr">
      <is>
        <t>Ready for review</t>
      </is>
    </nc>
  </rcc>
  <rcc rId="12984" sId="2">
    <nc r="Z281">
      <f>Y281</f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9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87" sId="1">
    <nc r="U325" t="inlineStr">
      <is>
        <t>No</t>
      </is>
    </nc>
  </rcc>
  <rcc rId="12988" sId="1">
    <nc r="U326" t="inlineStr">
      <is>
        <t>No</t>
      </is>
    </nc>
  </rcc>
  <rcc rId="12989" sId="1">
    <nc r="U327" t="inlineStr">
      <is>
        <t>No</t>
      </is>
    </nc>
  </rcc>
  <rcc rId="12990" sId="1">
    <nc r="U328" t="inlineStr">
      <is>
        <t>No</t>
      </is>
    </nc>
  </rcc>
  <rcc rId="12991" sId="1">
    <nc r="U329" t="inlineStr">
      <is>
        <t>No</t>
      </is>
    </nc>
  </rcc>
  <rcv guid="{89C03E1E-B6A8-49A1-B29C-5DC4FAB2FBC6}" action="delete"/>
  <rdn rId="0" localSheetId="1" customView="1" name="Z_89C03E1E_B6A8_49A1_B29C_5DC4FAB2FBC6_.wvu.FilterData" hidden="1" oldHidden="1">
    <formula>Merged_COEM!$B$59:$AN$409</formula>
    <oldFormula>Merged_COEM!$B$59:$AN$409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9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94" sId="1">
    <nc r="X376">
      <f>W376</f>
    </nc>
  </rcc>
  <rcc rId="12995" sId="1">
    <nc r="Z376">
      <f>Y376</f>
    </nc>
  </rcc>
  <rcc rId="12996" sId="1">
    <nc r="AA376" t="inlineStr">
      <is>
        <t>Ready for review</t>
      </is>
    </nc>
  </rcc>
  <rcc rId="12997" sId="1" numFmtId="19">
    <nc r="AE376">
      <v>44019</v>
    </nc>
  </rcc>
  <rcc rId="12998" sId="1" odxf="1" dxf="1" numFmtId="19">
    <nc r="AF376">
      <v>44019</v>
    </nc>
    <odxf/>
    <ndxf/>
  </rcc>
  <rcc rId="12999" sId="1">
    <nc r="AG376" t="inlineStr">
      <is>
        <t>OK</t>
      </is>
    </nc>
  </rcc>
  <rcc rId="13000" sId="1" numFmtId="14">
    <nc r="AH376">
      <v>1</v>
    </nc>
  </rcc>
  <rcc rId="13001" sId="1" numFmtId="14">
    <nc r="AI376">
      <v>1</v>
    </nc>
  </rcc>
  <rcc rId="13002" sId="1" numFmtId="14">
    <nc r="AJ376">
      <v>1</v>
    </nc>
  </rcc>
  <rcc rId="13003" sId="1">
    <nc r="AK376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Merged_COEM!$A$59:$AN$409</formula>
    <oldFormula>Merged_COEM!$A$59:$AN$409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9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06" sId="2" odxf="1" dxf="1" quotePrefix="1">
    <nc r="AM316" t="inlineStr">
      <is>
        <t>-</t>
      </is>
    </nc>
    <odxf>
      <alignment horizontal="left" readingOrder="0"/>
    </odxf>
    <ndxf>
      <alignment horizontal="general" readingOrder="0"/>
    </ndxf>
  </rcc>
  <rcc rId="13007" sId="2" odxf="1" dxf="1" quotePrefix="1">
    <nc r="AN316" t="inlineStr">
      <is>
        <t>-</t>
      </is>
    </nc>
    <odxf>
      <alignment horizontal="left" readingOrder="0"/>
    </odxf>
    <ndxf>
      <alignment horizontal="general" readingOrder="0"/>
    </ndxf>
  </rcc>
  <rcv guid="{7E0EA425-A420-4443-B9E0-CDF0AA9E5D09}" action="delete"/>
  <rdn rId="0" localSheetId="1" customView="1" name="Z_7E0EA425_A420_4443_B9E0_CDF0AA9E5D09_.wvu.FilterData" hidden="1" oldHidden="1">
    <formula>Merged_COEM!$B$59:$AN$409</formula>
    <oldFormula>Merged_COEM!$B$59:$AN$409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9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10" sId="2">
    <nc r="X310">
      <v>35.1</v>
    </nc>
  </rcc>
  <rcc rId="13011" sId="2">
    <nc r="Z310">
      <v>2.2000000000000002</v>
    </nc>
  </rcc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9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14" sId="2">
    <oc r="Z310">
      <v>2.2000000000000002</v>
    </oc>
    <nc r="Z310">
      <v>2.1</v>
    </nc>
  </rcc>
</revisions>
</file>

<file path=xl/revisions/revisionLog9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15" sId="2" numFmtId="19">
    <nc r="AE310">
      <v>44019</v>
    </nc>
  </rcc>
  <rcc rId="13016" sId="2" numFmtId="19">
    <nc r="AF310">
      <v>44019</v>
    </nc>
  </rcc>
  <rcc rId="13017" sId="2">
    <nc r="AG310" t="inlineStr">
      <is>
        <t>OK</t>
      </is>
    </nc>
  </rcc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9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20" sId="2" numFmtId="14">
    <oc r="AH309">
      <v>1</v>
    </oc>
    <nc r="AH309">
      <v>0.90600000000000003</v>
    </nc>
  </rcc>
  <rcc rId="13021" sId="2" numFmtId="14">
    <oc r="AI309">
      <v>1</v>
    </oc>
    <nc r="AI309">
      <v>0.90600000000000003</v>
    </nc>
  </rcc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9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24" sId="2" numFmtId="19">
    <nc r="AE298">
      <v>44019</v>
    </nc>
  </rcc>
  <rcc rId="13025" sId="2" numFmtId="19">
    <nc r="AF298">
      <v>44019</v>
    </nc>
  </rcc>
  <rcc rId="13026" sId="2">
    <nc r="AG298" t="inlineStr">
      <is>
        <t>OK</t>
      </is>
    </nc>
  </rcc>
  <rcc rId="13027" sId="2" numFmtId="14">
    <nc r="AJ298">
      <v>1</v>
    </nc>
  </rcc>
  <rcc rId="13028" sId="2" quotePrefix="1">
    <nc r="AK298" t="inlineStr">
      <is>
        <t>None</t>
      </is>
    </nc>
  </rcc>
  <rcc rId="13029" sId="2" numFmtId="14">
    <nc r="AH298">
      <v>0.88900000000000001</v>
    </nc>
  </rcc>
  <rcc rId="13030" sId="2" numFmtId="14">
    <nc r="AI298">
      <v>0.89500000000000002</v>
    </nc>
  </rcc>
  <rcv guid="{D33AC7AF-C8AB-4CE9-94C7-9237011A5FC3}" action="delete"/>
  <rdn rId="0" localSheetId="1" customView="1" name="Z_D33AC7AF_C8AB_4CE9_94C7_9237011A5FC3_.wvu.FilterData" hidden="1" oldHidden="1">
    <formula>Merged_COEM!$B$59:$AN$363</formula>
    <oldFormula>Merged_COEM!$B$59:$AN$363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9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xfDxf="1" sqref="AL298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xfDxf="1" sqref="AL299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AL298" start="0" length="0">
    <dxf>
      <alignment wrapText="1" readingOrder="0"/>
    </dxf>
  </rfmt>
  <rfmt sheetId="2" sqref="AL298">
    <dxf>
      <alignment wrapText="0" readingOrder="0"/>
    </dxf>
  </rfmt>
  <rcc rId="13033" sId="2" odxf="1" dxf="1" quotePrefix="1">
    <nc r="AL298" t="inlineStr">
      <is>
        <t>Can't cover division by zero at line #16 because NrSteps is non-calibration value
'Can't cover outrange max at line #16 because delta = (in_SlowTask(max: 30000) - out_FastTask(min: -200))/NrSteps (min: 2) never &gt; 30000</t>
      </is>
    </nc>
    <ndxf>
      <alignment wrapText="1" readingOrder="0"/>
    </ndxf>
  </rcc>
  <rfmt sheetId="2" sqref="AL298">
    <dxf>
      <alignment wrapText="0" readingOrder="0"/>
    </dxf>
  </rfmt>
  <rcv guid="{D33AC7AF-C8AB-4CE9-94C7-9237011A5FC3}" action="delete"/>
  <rdn rId="0" localSheetId="1" customView="1" name="Z_D33AC7AF_C8AB_4CE9_94C7_9237011A5FC3_.wvu.FilterData" hidden="1" oldHidden="1">
    <formula>Merged_COEM!$B$59:$AN$363</formula>
    <oldFormula>Merged_COEM!$B$59:$AN$363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9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36" sId="2" quotePrefix="1">
    <oc r="AN309" t="inlineStr">
      <is>
        <t>-</t>
      </is>
    </oc>
    <nc r="AN309" t="inlineStr">
      <is>
        <t>-Can't cover max value of vSlipTarMinModeOffSet_OS at line #12. Because method Ps_MTC_ETR_OS_vSlipTarMinOffset() of subclass _Ps_Switcher can return value greater than 1280</t>
      </is>
    </nc>
  </rcc>
  <rcv guid="{3B3E6719-EACB-4D2C-89C1-05FFAB6020FD}" action="delete"/>
  <rdn rId="0" localSheetId="1" customView="1" name="Z_3B3E6719_EACB_4D2C_89C1_05FFAB6020FD_.wvu.FilterData" hidden="1" oldHidden="1">
    <formula>Merged_COEM!$B$59:$AN$409</formula>
    <oldFormula>Merged_COEM!$B$59:$AN$409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9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63">
    <dxf>
      <fill>
        <patternFill patternType="solid">
          <bgColor theme="6" tint="0.59999389629810485"/>
        </patternFill>
      </fill>
    </dxf>
  </rfmt>
  <rfmt sheetId="2" sqref="I267">
    <dxf>
      <fill>
        <patternFill patternType="solid">
          <bgColor theme="6" tint="0.59999389629810485"/>
        </patternFill>
      </fill>
    </dxf>
  </rfmt>
  <rfmt sheetId="2" sqref="I265">
    <dxf>
      <fill>
        <patternFill patternType="solid">
          <bgColor theme="6" tint="0.59999389629810485"/>
        </patternFill>
      </fill>
    </dxf>
  </rfmt>
</revisions>
</file>

<file path=xl/revisions/revisionLog9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66" start="0" length="2147483647">
    <dxf>
      <font>
        <color rgb="FFFF0000"/>
      </font>
    </dxf>
  </rfmt>
</revisions>
</file>

<file path=xl/revisions/revisionLog9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39" sId="1">
    <nc r="X392">
      <f>W392</f>
    </nc>
  </rcc>
  <rcc rId="13040" sId="1">
    <nc r="U343" t="inlineStr">
      <is>
        <t>No</t>
      </is>
    </nc>
  </rcc>
  <rcv guid="{99BC1C51-34DC-4BF2-906C-1E31B6171D71}" action="delete"/>
  <rdn rId="0" localSheetId="1" customView="1" name="Z_99BC1C51_34DC_4BF2_906C_1E31B6171D71_.wvu.FilterData" hidden="1" oldHidden="1">
    <formula>Merged_COEM!$B$59:$AN$409</formula>
    <oldFormula>Merged_COEM!$B$59:$AN$409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9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43" sId="1">
    <nc r="U324" t="inlineStr">
      <is>
        <t>No</t>
      </is>
    </nc>
  </rcc>
  <rcv guid="{99BC1C51-34DC-4BF2-906C-1E31B6171D71}" action="delete"/>
  <rdn rId="0" localSheetId="1" customView="1" name="Z_99BC1C51_34DC_4BF2_906C_1E31B6171D71_.wvu.FilterData" hidden="1" oldHidden="1">
    <formula>Merged_COEM!$B$59:$AN$409</formula>
    <oldFormula>Merged_COEM!$B$59:$AN$409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9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46" sId="2" odxf="1" s="1" dxf="1" quotePrefix="1">
    <oc r="AN309" t="inlineStr">
      <is>
        <t>-Can't cover max value of vSlipTarMinModeOffSet_OS at line #12. Because method Ps_MTC_ETR_OS_vSlipTarMinOffset() of subclass _Ps_Switcher can return value greater than 1280</t>
      </is>
    </oc>
    <nc r="AN309" t="inlineStr">
      <is>
        <t>-Can't cover max value of vSlipTarMinModeOffSet_OS at line #12. Because method Ps_MTC_ETR_OS_vSlipTarMinOffset() of subclass _Ps_Switcher can return value greater than 1280
Parm2D can't cover full C0/C1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N309">
    <dxf>
      <alignment wrapText="0" readingOrder="0"/>
    </dxf>
  </rfmt>
</revisions>
</file>

<file path=xl/revisions/revisionLog9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47" sId="1">
    <nc r="X377">
      <f>W377</f>
    </nc>
  </rcc>
  <rcc rId="13048" sId="1">
    <nc r="Z377">
      <f>Y377</f>
    </nc>
  </rcc>
  <rcc rId="13049" sId="1">
    <nc r="AA377" t="inlineStr">
      <is>
        <t>Ready for review</t>
      </is>
    </nc>
  </rcc>
  <rcc rId="13050" sId="1" numFmtId="19">
    <nc r="AE377">
      <v>44019</v>
    </nc>
  </rcc>
  <rcc rId="13051" sId="1" odxf="1" dxf="1" numFmtId="19">
    <nc r="AF377">
      <v>44019</v>
    </nc>
    <odxf/>
    <ndxf/>
  </rcc>
  <rcc rId="13052" sId="1">
    <nc r="AG377" t="inlineStr">
      <is>
        <t>OK</t>
      </is>
    </nc>
  </rcc>
  <rcc rId="13053" sId="1" numFmtId="14">
    <nc r="AH377">
      <v>1</v>
    </nc>
  </rcc>
  <rcc rId="13054" sId="1" numFmtId="14">
    <nc r="AI377">
      <v>1</v>
    </nc>
  </rcc>
  <rcc rId="13055" sId="1" numFmtId="14">
    <nc r="AJ377">
      <v>1</v>
    </nc>
  </rcc>
  <rcc rId="13056" sId="1">
    <nc r="AK377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Merged_COEM!$A$59:$AN$409</formula>
    <oldFormula>Merged_COEM!$A$59:$AN$409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9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59" sId="1" quotePrefix="1">
    <oc r="F378" t="inlineStr">
      <is>
        <t>rb\as\gaig\ESPLean\dsmpr\src</t>
      </is>
    </oc>
    <nc r="F378" t="inlineStr">
      <is>
        <t>rb\as\gaig\A12ESP\dsmpr\src</t>
      </is>
    </nc>
  </rcc>
  <rcc rId="13060" sId="1" quotePrefix="1">
    <oc r="F379" t="inlineStr">
      <is>
        <t>rb\as\gaig\ESPLean\dsmpr\src\RBEMM</t>
      </is>
    </oc>
    <nc r="F379" t="inlineStr">
      <is>
        <t>rb\as\gaig\A12ESP\dsmpr\src\RBEMM</t>
      </is>
    </nc>
  </rcc>
  <rfmt sheetId="1" sqref="F378:F379" start="0" length="2147483647">
    <dxf>
      <font>
        <b/>
      </font>
    </dxf>
  </rfmt>
  <rfmt sheetId="1" sqref="F364:F367" start="0" length="2147483647">
    <dxf>
      <font>
        <b/>
      </font>
    </dxf>
  </rfmt>
  <rcc rId="13061" sId="1" odxf="1" dxf="1" quotePrefix="1">
    <oc r="AN364" t="inlineStr">
      <is>
        <t>Reuse OPL</t>
      </is>
    </oc>
    <nc r="AN364" t="inlineStr">
      <is>
        <t>Reuse OPL
-Update path</t>
      </is>
    </nc>
    <odxf>
      <alignment wrapText="0" readingOrder="0"/>
    </odxf>
    <ndxf>
      <alignment wrapText="1" readingOrder="0"/>
    </ndxf>
  </rcc>
  <rcc rId="13062" sId="1" quotePrefix="1">
    <oc r="AN365" t="inlineStr">
      <is>
        <t>-</t>
      </is>
    </oc>
    <nc r="AN365" t="inlineStr">
      <is>
        <t>--Update path</t>
      </is>
    </nc>
  </rcc>
  <rcc rId="13063" sId="1" odxf="1" dxf="1" quotePrefix="1">
    <oc r="AN366" t="inlineStr">
      <is>
        <t>Reuse OPL</t>
      </is>
    </oc>
    <nc r="AN366" t="inlineStr">
      <is>
        <t>Reuse OPL
-Update path</t>
      </is>
    </nc>
    <odxf>
      <alignment wrapText="0" readingOrder="0"/>
    </odxf>
    <ndxf>
      <alignment wrapText="1" readingOrder="0"/>
    </ndxf>
  </rcc>
  <rcc rId="13064" sId="1" odxf="1" dxf="1" quotePrefix="1">
    <oc r="AN367" t="inlineStr">
      <is>
        <t>No impact</t>
      </is>
    </oc>
    <nc r="AN367" t="inlineStr">
      <is>
        <t>No impact
-Update path</t>
      </is>
    </nc>
    <odxf>
      <alignment wrapText="0" readingOrder="0"/>
    </odxf>
    <ndxf>
      <alignment wrapText="1" readingOrder="0"/>
    </ndxf>
  </rcc>
  <rcc rId="13065" sId="1" quotePrefix="1">
    <oc r="AN378" t="inlineStr">
      <is>
        <t>-</t>
      </is>
    </oc>
    <nc r="AN378" t="inlineStr">
      <is>
        <t>-Update path'-</t>
      </is>
    </nc>
  </rcc>
  <rcc rId="13066" sId="1" quotePrefix="1">
    <oc r="AN379" t="inlineStr">
      <is>
        <t>-</t>
      </is>
    </oc>
    <nc r="AN379" t="inlineStr">
      <is>
        <t>--Update path</t>
      </is>
    </nc>
  </rcc>
</revisions>
</file>

<file path=xl/revisions/revisionLog9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67" sId="1" quotePrefix="1">
    <oc r="AN379" t="inlineStr">
      <is>
        <t>--Update path</t>
      </is>
    </oc>
    <nc r="AN379" t="inlineStr">
      <is>
        <t>-Update path</t>
      </is>
    </nc>
  </rcc>
  <rcc rId="13068" sId="1" quotePrefix="1">
    <oc r="AN365" t="inlineStr">
      <is>
        <t>--Update path</t>
      </is>
    </oc>
    <nc r="AN365" t="inlineStr">
      <is>
        <t>-Update path</t>
      </is>
    </nc>
  </rcc>
</revisions>
</file>

<file path=xl/revisions/revisionLog9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69" sId="1">
    <nc r="AA381" t="inlineStr">
      <is>
        <t>Ready for review</t>
      </is>
    </nc>
  </rcc>
  <rcc rId="13070" sId="1">
    <nc r="AA382" t="inlineStr">
      <is>
        <t>Ready for review</t>
      </is>
    </nc>
  </rcc>
  <rcc rId="13071" sId="1">
    <nc r="AA383" t="inlineStr">
      <is>
        <t>Ready for review</t>
      </is>
    </nc>
  </rcc>
  <rcc rId="13072" sId="1">
    <nc r="AA384" t="inlineStr">
      <is>
        <t>Ready for review</t>
      </is>
    </nc>
  </rcc>
  <rcc rId="13073" sId="1">
    <nc r="AA385" t="inlineStr">
      <is>
        <t>Ready for review</t>
      </is>
    </nc>
  </rcc>
  <rcc rId="13074" sId="1">
    <nc r="AA386" t="inlineStr">
      <is>
        <t>Ready for review</t>
      </is>
    </nc>
  </rcc>
  <rcc rId="13075" sId="1">
    <nc r="AA387" t="inlineStr">
      <is>
        <t>Ready for review</t>
      </is>
    </nc>
  </rcc>
  <rcc rId="13076" sId="1">
    <nc r="AA388" t="inlineStr">
      <is>
        <t>Ready for review</t>
      </is>
    </nc>
  </rcc>
  <rcc rId="13077" sId="1">
    <nc r="AA389" t="inlineStr">
      <is>
        <t>Ready for review</t>
      </is>
    </nc>
  </rcc>
  <rcc rId="13078" sId="1">
    <nc r="AA390" t="inlineStr">
      <is>
        <t>Ready for review</t>
      </is>
    </nc>
  </rcc>
  <rcc rId="13079" sId="1">
    <nc r="AA391" t="inlineStr">
      <is>
        <t>Ready for review</t>
      </is>
    </nc>
  </rcc>
  <rcc rId="13080" sId="1">
    <nc r="AA392" t="inlineStr">
      <is>
        <t>Ready for review</t>
      </is>
    </nc>
  </rcc>
  <rcc rId="13081" sId="1">
    <nc r="AA393" t="inlineStr">
      <is>
        <t>Ready for review</t>
      </is>
    </nc>
  </rcc>
  <rcc rId="13082" sId="1" numFmtId="19">
    <nc r="AE391">
      <v>44019</v>
    </nc>
  </rcc>
  <rcc rId="13083" sId="1" numFmtId="19">
    <nc r="AF391">
      <v>44019</v>
    </nc>
  </rcc>
  <rcc rId="13084" sId="1" numFmtId="19">
    <nc r="AE392">
      <v>44019</v>
    </nc>
  </rcc>
  <rcc rId="13085" sId="1" numFmtId="19">
    <nc r="AF392">
      <v>44019</v>
    </nc>
  </rcc>
  <rcc rId="13086" sId="1" numFmtId="19">
    <nc r="AE381">
      <v>44018</v>
    </nc>
  </rcc>
  <rcc rId="13087" sId="1" odxf="1" dxf="1" numFmtId="19">
    <nc r="AF381">
      <v>44018</v>
    </nc>
    <odxf/>
    <ndxf/>
  </rcc>
  <rcc rId="13088" sId="1" numFmtId="19">
    <nc r="AE382">
      <v>44018</v>
    </nc>
  </rcc>
  <rcc rId="13089" sId="1" numFmtId="19">
    <nc r="AF382">
      <v>44018</v>
    </nc>
  </rcc>
  <rcc rId="13090" sId="1" numFmtId="19">
    <nc r="AE383">
      <v>44018</v>
    </nc>
  </rcc>
  <rcc rId="13091" sId="1" numFmtId="19">
    <nc r="AE384">
      <v>44018</v>
    </nc>
  </rcc>
  <rcc rId="13092" sId="1" numFmtId="19">
    <nc r="AE385">
      <v>44018</v>
    </nc>
  </rcc>
  <rcc rId="13093" sId="1" numFmtId="19">
    <nc r="AF383">
      <v>44018</v>
    </nc>
  </rcc>
  <rcc rId="13094" sId="1" numFmtId="19">
    <nc r="AF384">
      <v>44018</v>
    </nc>
  </rcc>
  <rcc rId="13095" sId="1" numFmtId="19">
    <nc r="AF385">
      <v>44018</v>
    </nc>
  </rcc>
  <rcc rId="13096" sId="1" numFmtId="19">
    <nc r="AF386">
      <v>44018</v>
    </nc>
  </rcc>
  <rcc rId="13097" sId="1" numFmtId="19">
    <nc r="AF387">
      <v>44018</v>
    </nc>
  </rcc>
  <rcc rId="13098" sId="1" numFmtId="19">
    <nc r="AF388">
      <v>44018</v>
    </nc>
  </rcc>
  <rcc rId="13099" sId="1" numFmtId="19">
    <nc r="AF389">
      <v>44018</v>
    </nc>
  </rcc>
  <rcc rId="13100" sId="1" numFmtId="19">
    <nc r="AE386">
      <v>44018</v>
    </nc>
  </rcc>
  <rcc rId="13101" sId="1" numFmtId="19">
    <nc r="AE387">
      <v>44018</v>
    </nc>
  </rcc>
  <rcc rId="13102" sId="1" numFmtId="19">
    <nc r="AE388">
      <v>44018</v>
    </nc>
  </rcc>
  <rcc rId="13103" sId="1" numFmtId="19">
    <nc r="AE389">
      <v>44018</v>
    </nc>
  </rcc>
  <rcc rId="13104" sId="1" numFmtId="19">
    <nc r="AE390">
      <v>44018</v>
    </nc>
  </rcc>
  <rcc rId="13105" sId="1" numFmtId="19">
    <nc r="AF390">
      <v>44018</v>
    </nc>
  </rcc>
  <rcc rId="13106" sId="1" numFmtId="19">
    <nc r="AE393">
      <v>44019</v>
    </nc>
  </rcc>
  <rcc rId="13107" sId="1" numFmtId="19">
    <nc r="AF393">
      <v>44019</v>
    </nc>
  </rcc>
  <rcc rId="13108" sId="1">
    <nc r="AG387" t="inlineStr">
      <is>
        <t>OK</t>
      </is>
    </nc>
  </rcc>
  <rcc rId="13109" sId="1">
    <nc r="AG388" t="inlineStr">
      <is>
        <t>OK</t>
      </is>
    </nc>
  </rcc>
  <rcc rId="13110" sId="1">
    <nc r="AG389" t="inlineStr">
      <is>
        <t>OK</t>
      </is>
    </nc>
  </rcc>
  <rcc rId="13111" sId="1">
    <nc r="AG390" t="inlineStr">
      <is>
        <t>OK</t>
      </is>
    </nc>
  </rcc>
  <rcc rId="13112" sId="1">
    <nc r="AG391" t="inlineStr">
      <is>
        <t>OK</t>
      </is>
    </nc>
  </rcc>
  <rcc rId="13113" sId="1">
    <nc r="AG392" t="inlineStr">
      <is>
        <t>OK</t>
      </is>
    </nc>
  </rcc>
  <rcc rId="13114" sId="1">
    <nc r="AG393" t="inlineStr">
      <is>
        <t>OK</t>
      </is>
    </nc>
  </rcc>
  <rcc rId="13115" sId="1">
    <nc r="AG381" t="inlineStr">
      <is>
        <t>OK</t>
      </is>
    </nc>
  </rcc>
  <rcc rId="13116" sId="1" numFmtId="14">
    <nc r="AH381">
      <v>1</v>
    </nc>
  </rcc>
  <rcc rId="13117" sId="1" numFmtId="14">
    <nc r="AI381">
      <v>1</v>
    </nc>
  </rcc>
  <rcc rId="13118" sId="1" numFmtId="14">
    <nc r="AJ381">
      <v>1</v>
    </nc>
  </rcc>
  <rcc rId="13119" sId="1">
    <nc r="AK381" t="inlineStr">
      <is>
        <t>None</t>
      </is>
    </nc>
  </rcc>
  <rcc rId="13120" sId="1">
    <nc r="AG382" t="inlineStr">
      <is>
        <t>OK</t>
      </is>
    </nc>
  </rcc>
  <rcc rId="13121" sId="1" numFmtId="14">
    <nc r="AH382">
      <v>1</v>
    </nc>
  </rcc>
  <rcc rId="13122" sId="1" numFmtId="14">
    <nc r="AI382">
      <v>1</v>
    </nc>
  </rcc>
  <rcc rId="13123" sId="1" numFmtId="14">
    <nc r="AJ382">
      <v>1</v>
    </nc>
  </rcc>
  <rcc rId="13124" sId="1">
    <nc r="AK382" t="inlineStr">
      <is>
        <t>None</t>
      </is>
    </nc>
  </rcc>
  <rcc rId="13125" sId="1">
    <nc r="AG383" t="inlineStr">
      <is>
        <t>OK</t>
      </is>
    </nc>
  </rcc>
  <rcc rId="13126" sId="1" numFmtId="14">
    <nc r="AH383">
      <v>1</v>
    </nc>
  </rcc>
  <rcc rId="13127" sId="1" numFmtId="14">
    <nc r="AI383">
      <v>1</v>
    </nc>
  </rcc>
  <rcc rId="13128" sId="1" numFmtId="14">
    <nc r="AJ383">
      <v>1</v>
    </nc>
  </rcc>
  <rcc rId="13129" sId="1">
    <nc r="AK383" t="inlineStr">
      <is>
        <t>None</t>
      </is>
    </nc>
  </rcc>
  <rcc rId="13130" sId="1">
    <nc r="AG384" t="inlineStr">
      <is>
        <t>OK</t>
      </is>
    </nc>
  </rcc>
  <rcc rId="13131" sId="1" numFmtId="14">
    <nc r="AH384">
      <v>1</v>
    </nc>
  </rcc>
  <rcc rId="13132" sId="1" numFmtId="14">
    <nc r="AI384">
      <v>1</v>
    </nc>
  </rcc>
  <rcc rId="13133" sId="1" numFmtId="14">
    <nc r="AJ384">
      <v>1</v>
    </nc>
  </rcc>
  <rcc rId="13134" sId="1">
    <nc r="AK384" t="inlineStr">
      <is>
        <t>None</t>
      </is>
    </nc>
  </rcc>
  <rcc rId="13135" sId="1">
    <nc r="AG385" t="inlineStr">
      <is>
        <t>OK</t>
      </is>
    </nc>
  </rcc>
  <rcc rId="13136" sId="1" numFmtId="14">
    <nc r="AH385">
      <v>1</v>
    </nc>
  </rcc>
  <rcc rId="13137" sId="1" numFmtId="14">
    <nc r="AI385">
      <v>1</v>
    </nc>
  </rcc>
  <rcc rId="13138" sId="1" numFmtId="14">
    <nc r="AJ385">
      <v>1</v>
    </nc>
  </rcc>
  <rcc rId="13139" sId="1">
    <nc r="AK385" t="inlineStr">
      <is>
        <t>None</t>
      </is>
    </nc>
  </rcc>
  <rcc rId="13140" sId="1">
    <nc r="AG386" t="inlineStr">
      <is>
        <t>OK</t>
      </is>
    </nc>
  </rcc>
  <rcc rId="13141" sId="1" numFmtId="14">
    <nc r="AH386">
      <v>1</v>
    </nc>
  </rcc>
  <rcc rId="13142" sId="1" numFmtId="14">
    <nc r="AI386">
      <v>1</v>
    </nc>
  </rcc>
  <rcc rId="13143" sId="1" numFmtId="14">
    <nc r="AJ386">
      <v>1</v>
    </nc>
  </rcc>
  <rcc rId="13144" sId="1">
    <nc r="AK386" t="inlineStr">
      <is>
        <t>None</t>
      </is>
    </nc>
  </rcc>
  <rcc rId="13145" sId="1">
    <nc r="AH387" t="inlineStr">
      <is>
        <t>-</t>
      </is>
    </nc>
  </rcc>
  <rcc rId="13146" sId="1">
    <nc r="AI387" t="inlineStr">
      <is>
        <t>-</t>
      </is>
    </nc>
  </rcc>
  <rcc rId="13147" sId="1">
    <nc r="AJ387" t="inlineStr">
      <is>
        <t>-</t>
      </is>
    </nc>
  </rcc>
  <rcc rId="13148" sId="1">
    <nc r="AK387" t="inlineStr">
      <is>
        <t>None</t>
      </is>
    </nc>
  </rcc>
  <rcc rId="13149" sId="1">
    <nc r="AH390" t="inlineStr">
      <is>
        <t>-</t>
      </is>
    </nc>
  </rcc>
  <rcc rId="13150" sId="1">
    <nc r="AI390" t="inlineStr">
      <is>
        <t>-</t>
      </is>
    </nc>
  </rcc>
  <rcc rId="13151" sId="1">
    <nc r="AJ390" t="inlineStr">
      <is>
        <t>-</t>
      </is>
    </nc>
  </rcc>
  <rcc rId="13152" sId="1">
    <nc r="AK390" t="inlineStr">
      <is>
        <t>None</t>
      </is>
    </nc>
  </rcc>
  <rcc rId="13153" sId="1">
    <nc r="AH393" t="inlineStr">
      <is>
        <t>-</t>
      </is>
    </nc>
  </rcc>
  <rcc rId="13154" sId="1">
    <nc r="AI393" t="inlineStr">
      <is>
        <t>-</t>
      </is>
    </nc>
  </rcc>
  <rcc rId="13155" sId="1">
    <nc r="AJ393" t="inlineStr">
      <is>
        <t>-</t>
      </is>
    </nc>
  </rcc>
  <rcc rId="13156" sId="1">
    <nc r="AK393" t="inlineStr">
      <is>
        <t>None</t>
      </is>
    </nc>
  </rcc>
  <rcc rId="13157" sId="1" numFmtId="14">
    <nc r="AH388">
      <v>1</v>
    </nc>
  </rcc>
  <rcc rId="13158" sId="1" numFmtId="14">
    <nc r="AI388">
      <v>1</v>
    </nc>
  </rcc>
  <rcc rId="13159" sId="1" numFmtId="14">
    <nc r="AJ388">
      <v>1</v>
    </nc>
  </rcc>
  <rcc rId="13160" sId="1">
    <nc r="AK388" t="inlineStr">
      <is>
        <t>None</t>
      </is>
    </nc>
  </rcc>
  <rcc rId="13161" sId="1" numFmtId="14">
    <nc r="AH389">
      <v>1</v>
    </nc>
  </rcc>
  <rcc rId="13162" sId="1" numFmtId="14">
    <nc r="AI389">
      <v>1</v>
    </nc>
  </rcc>
  <rcc rId="13163" sId="1" numFmtId="14">
    <nc r="AJ389">
      <v>1</v>
    </nc>
  </rcc>
  <rcc rId="13164" sId="1">
    <nc r="AK389" t="inlineStr">
      <is>
        <t>None</t>
      </is>
    </nc>
  </rcc>
  <rcc rId="13165" sId="1" numFmtId="14">
    <nc r="AH392">
      <v>1</v>
    </nc>
  </rcc>
  <rcc rId="13166" sId="1" numFmtId="14">
    <nc r="AI392">
      <v>1</v>
    </nc>
  </rcc>
  <rcc rId="13167" sId="1" numFmtId="14">
    <nc r="AJ392">
      <v>1</v>
    </nc>
  </rcc>
  <rcc rId="13168" sId="1">
    <nc r="AK392" t="inlineStr">
      <is>
        <t>None</t>
      </is>
    </nc>
  </rcc>
  <rcc rId="13169" sId="1" numFmtId="14">
    <nc r="AH391">
      <v>1</v>
    </nc>
  </rcc>
  <rcc rId="13170" sId="1" quotePrefix="1">
    <oc r="AN391" t="inlineStr">
      <is>
        <t>-Waiting for owner cònirm</t>
      </is>
    </oc>
    <nc r="AN391" t="inlineStr">
      <is>
        <t>-Owner feedback is no impact</t>
      </is>
    </nc>
  </rcc>
  <rcv guid="{99BC1C51-34DC-4BF2-906C-1E31B6171D71}" action="delete"/>
  <rdn rId="0" localSheetId="1" customView="1" name="Z_99BC1C51_34DC_4BF2_906C_1E31B6171D71_.wvu.FilterData" hidden="1" oldHidden="1">
    <formula>Merged_COEM!$B$59:$AN$409</formula>
    <oldFormula>Merged_COEM!$B$59:$AN$409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9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173" sId="1" numFmtId="14">
    <nc r="AI391">
      <v>0.94399999999999995</v>
    </nc>
  </rcc>
  <rcc rId="13174" sId="1">
    <nc r="AK391" t="inlineStr">
      <is>
        <t>OPL</t>
      </is>
    </nc>
  </rcc>
  <rcc rId="13175" sId="1" numFmtId="14">
    <nc r="AJ391">
      <v>0.63600000000000001</v>
    </nc>
  </rcc>
  <rcv guid="{99BC1C51-34DC-4BF2-906C-1E31B6171D71}" action="delete"/>
  <rdn rId="0" localSheetId="1" customView="1" name="Z_99BC1C51_34DC_4BF2_906C_1E31B6171D71_.wvu.FilterData" hidden="1" oldHidden="1">
    <formula>Merged_COEM!$B$59:$AN$409</formula>
    <oldFormula>Merged_COEM!$B$59:$AN$409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9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178" sId="1">
    <oc r="I343" t="inlineStr">
      <is>
        <t xml:space="preserve">ParkFcnApbActuatorFdbck </t>
      </is>
    </oc>
    <nc r="I343" t="inlineStr">
      <is>
        <t>ParkFcnApbActuatorFdbck</t>
      </is>
    </nc>
  </rcc>
  <rcv guid="{970EE037-F5E5-47AF-896A-0F6222879EBC}" action="delete"/>
  <rdn rId="0" localSheetId="1" customView="1" name="Z_970EE037_F5E5_47AF_896A_0F6222879EBC_.wvu.FilterData" hidden="1" oldHidden="1">
    <formula>Merged_COEM!$B$59:$AN$409</formula>
    <oldFormula>Merged_COEM!$B$59:$AN$409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9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181" sId="1">
    <nc r="K381" t="inlineStr">
      <is>
        <t>Test: Manual; Cmt: Auto</t>
      </is>
    </nc>
  </rcc>
  <rcc rId="13182" sId="1">
    <nc r="K382" t="inlineStr">
      <is>
        <t>Test: Manual; Cmt: Auto</t>
      </is>
    </nc>
  </rcc>
  <rcc rId="13183" sId="1">
    <nc r="K383" t="inlineStr">
      <is>
        <t>Test: Manual; Cmt: Auto</t>
      </is>
    </nc>
  </rcc>
  <rcc rId="13184" sId="1">
    <nc r="K384" t="inlineStr">
      <is>
        <t>Test: Manual; Cmt: Auto</t>
      </is>
    </nc>
  </rcc>
  <rcc rId="13185" sId="1">
    <nc r="K385" t="inlineStr">
      <is>
        <t>Test: Manual; Cmt: Auto</t>
      </is>
    </nc>
  </rcc>
  <rcc rId="13186" sId="1">
    <nc r="K386" t="inlineStr">
      <is>
        <t>Test: Manual; Cmt: Auto</t>
      </is>
    </nc>
  </rcc>
  <rcc rId="13187" sId="1">
    <nc r="K387" t="inlineStr">
      <is>
        <t>Test: Manual; Cmt: Auto</t>
      </is>
    </nc>
  </rcc>
  <rcc rId="13188" sId="1">
    <nc r="K388" t="inlineStr">
      <is>
        <t>Test: Manual; Cmt: Auto</t>
      </is>
    </nc>
  </rcc>
  <rcc rId="13189" sId="1">
    <nc r="K389" t="inlineStr">
      <is>
        <t>Test: Manual; Cmt: Auto</t>
      </is>
    </nc>
  </rcc>
  <rcc rId="13190" sId="1">
    <nc r="K390" t="inlineStr">
      <is>
        <t>Test: Manual; Cmt: Auto</t>
      </is>
    </nc>
  </rcc>
  <rcc rId="13191" sId="1">
    <nc r="K392" t="inlineStr">
      <is>
        <t>Test: Manual; Cmt: Auto</t>
      </is>
    </nc>
  </rcc>
  <rcc rId="13192" sId="1">
    <nc r="K393" t="inlineStr">
      <is>
        <t>Test: Manual; Cmt: Auto</t>
      </is>
    </nc>
  </rcc>
  <rcc rId="13193" sId="1">
    <nc r="K391" t="inlineStr">
      <is>
        <t>Test: Manual; Cmt: Manual</t>
      </is>
    </nc>
  </rcc>
  <rcv guid="{99BC1C51-34DC-4BF2-906C-1E31B6171D71}" action="delete"/>
  <rdn rId="0" localSheetId="1" customView="1" name="Z_99BC1C51_34DC_4BF2_906C_1E31B6171D71_.wvu.FilterData" hidden="1" oldHidden="1">
    <formula>Merged_COEM!$B$59:$AN$409</formula>
    <oldFormula>Merged_COEM!$B$59:$AN$409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9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92">
    <dxf>
      <fill>
        <patternFill patternType="solid">
          <bgColor rgb="FFFFFF00"/>
        </patternFill>
      </fill>
    </dxf>
  </rfmt>
  <rcc rId="13196" sId="2" odxf="1" dxf="1" quotePrefix="1">
    <nc r="AL292" t="inlineStr">
      <is>
        <t>- Cannot cover hbbpActlevel + C_hbbActLevel &lt; -640 at line 21 because P_hbbActLevel always greater than 0 ( C_hbbActLevel = P_hbbActLevel)
- Cannot cover out range max at line 42 because hbbMaxCurrPressdiff always greater than hbbCurrMaxpMC
- Cannot cover (hbbpTargetLim -(hbbpTargetk1-hbbpTarget)) &gt; 12800 at line 88 because (hbbpTargetk1-hbbpTarget) alway greater than 0 following codition at line 26
- Cannot cover out range max min at line 40 because C_hbbMaxAllowedRed = P_hbbMaxAllowedRed *  0.01
- Cannot cover full C0/C1 because of Param1D at line 22, 43, 62</t>
      </is>
    </nc>
    <odxf>
      <alignment wrapText="0" readingOrder="0"/>
    </odxf>
    <ndxf>
      <alignment wrapText="1" readingOrder="0"/>
    </ndxf>
  </rcc>
  <rfmt sheetId="2" sqref="AL292">
    <dxf>
      <alignment wrapText="0" readingOrder="0"/>
    </dxf>
  </rfmt>
  <rcc rId="13197" sId="2" quotePrefix="1">
    <nc r="AK292" t="inlineStr">
      <is>
        <t>None</t>
      </is>
    </nc>
  </rcc>
  <rcc rId="13198" sId="2" numFmtId="14">
    <nc r="AJ292">
      <v>1</v>
    </nc>
  </rcc>
  <rcc rId="13199" sId="2" numFmtId="14">
    <nc r="AH292">
      <v>0.89700000000000002</v>
    </nc>
  </rcc>
  <rcc rId="13200" sId="2" numFmtId="14">
    <nc r="AI292">
      <v>0.90400000000000003</v>
    </nc>
  </rcc>
  <rcc rId="13201" sId="2" numFmtId="19">
    <nc r="AE292">
      <v>44019</v>
    </nc>
  </rcc>
  <rcc rId="13202" sId="2" numFmtId="19">
    <nc r="AF292">
      <v>44019</v>
    </nc>
  </rcc>
  <rcc rId="13203" sId="2">
    <nc r="AG292" t="inlineStr">
      <is>
        <t>OK</t>
      </is>
    </nc>
  </rcc>
  <rcv guid="{336B6883-2145-4B58-921E-CEC7185A847E}" action="delete"/>
  <rdn rId="0" localSheetId="1" customView="1" name="Z_336B6883_2145_4B58_921E_CEC7185A847E_.wvu.FilterData" hidden="1" oldHidden="1">
    <formula>Merged_COEM!$P$59:$P$410</formula>
    <oldFormula>Merged_COEM!$P$59:$P$410</oldFormula>
  </rdn>
  <rdn rId="0" localSheetId="2" customView="1" name="Z_336B6883_2145_4B58_921E_CEC7185A847E_.wvu.FilterData" hidden="1" oldHidden="1">
    <formula>Merged_JOEM!$S$60:$S$352</formula>
    <oldFormula>Merged_JOEM!$S$60:$S$352</oldFormula>
  </rdn>
  <rcv guid="{336B6883-2145-4B58-921E-CEC7185A847E}" action="add"/>
</revisions>
</file>

<file path=xl/revisions/revisionLog9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Merged_COEM!$B$59:$AN$409</formula>
    <oldFormula>Merged_COEM!$B$59:$AN$409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0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208" sId="1">
    <nc r="T381" t="inlineStr">
      <is>
        <t>thanh.nguyen-kim</t>
      </is>
    </nc>
  </rcc>
  <rcc rId="13209" sId="1">
    <nc r="T382" t="inlineStr">
      <is>
        <t>thanh.nguyen-kim</t>
      </is>
    </nc>
  </rcc>
  <rcc rId="13210" sId="1">
    <nc r="T383" t="inlineStr">
      <is>
        <t>thanh.nguyen-kim</t>
      </is>
    </nc>
  </rcc>
  <rcc rId="13211" sId="1">
    <nc r="T384" t="inlineStr">
      <is>
        <t>thanh.nguyen-kim</t>
      </is>
    </nc>
  </rcc>
  <rcc rId="13212" sId="1">
    <nc r="T385" t="inlineStr">
      <is>
        <t>thanh.nguyen-kim</t>
      </is>
    </nc>
  </rcc>
  <rcc rId="13213" sId="1">
    <nc r="T386" t="inlineStr">
      <is>
        <t>thanh.nguyen-kim</t>
      </is>
    </nc>
  </rcc>
  <rcc rId="13214" sId="1">
    <nc r="T387" t="inlineStr">
      <is>
        <t>thanh.nguyen-kim</t>
      </is>
    </nc>
  </rcc>
  <rcc rId="13215" sId="1">
    <nc r="T388" t="inlineStr">
      <is>
        <t>thanh.nguyen-kim</t>
      </is>
    </nc>
  </rcc>
  <rcc rId="13216" sId="1">
    <nc r="T389" t="inlineStr">
      <is>
        <t>thanh.nguyen-kim</t>
      </is>
    </nc>
  </rcc>
  <rcc rId="13217" sId="1">
    <nc r="T390" t="inlineStr">
      <is>
        <t>thanh.nguyen-kim</t>
      </is>
    </nc>
  </rcc>
  <rcc rId="13218" sId="1">
    <nc r="T391" t="inlineStr">
      <is>
        <t>thanh.nguyen-kim</t>
      </is>
    </nc>
  </rcc>
  <rcc rId="13219" sId="1">
    <nc r="T392" t="inlineStr">
      <is>
        <t>thanh.nguyen-kim</t>
      </is>
    </nc>
  </rcc>
  <rcc rId="13220" sId="1">
    <nc r="T393" t="inlineStr">
      <is>
        <t>thanh.nguyen-kim</t>
      </is>
    </nc>
  </rcc>
  <rcv guid="{99BC1C51-34DC-4BF2-906C-1E31B6171D71}" action="delete"/>
  <rdn rId="0" localSheetId="1" customView="1" name="Z_99BC1C51_34DC_4BF2_906C_1E31B6171D71_.wvu.FilterData" hidden="1" oldHidden="1">
    <formula>Merged_COEM!$B$59:$AN$409</formula>
    <oldFormula>Merged_COEM!$B$59:$AN$409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0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Merged_COEM!$B$59:$AN$409</formula>
    <oldFormula>Merged_COEM!$B$59:$AN$409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0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Merged_COEM!$B$59:$AN$409</formula>
    <oldFormula>Merged_COEM!$B$59:$AN$409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0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227" sId="2" odxf="1" s="1" dxf="1">
    <nc r="AL253" t="inlineStr">
      <is>
        <t>Line #35: Can't cover out range max value assignment to ee_Whl. Because when the condition at line #33 is TRUE and variable "aRelLocF_Whl" less than variable "aWhl_Min" and max value of "aWhl_Min" is 20.
Line #41: Can't cover out range min value  assignment to ee_Whl. Because when the condition at line #39 is TRUE =&gt; variable "aRelLocF_Whl" greater than "aWhl_Max".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253">
    <dxf>
      <alignment wrapText="0" readingOrder="0"/>
    </dxf>
  </rfmt>
</revisions>
</file>

<file path=xl/revisions/revisionLog10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228" sId="1">
    <nc r="X378">
      <f>W378</f>
    </nc>
  </rcc>
  <rcc rId="13229" sId="1">
    <nc r="Z378">
      <f>Y378</f>
    </nc>
  </rcc>
  <rcc rId="13230" sId="1">
    <nc r="AA378" t="inlineStr">
      <is>
        <t>Ready for review</t>
      </is>
    </nc>
  </rcc>
  <rcc rId="13231" sId="1" numFmtId="19">
    <nc r="AE378">
      <v>44019</v>
    </nc>
  </rcc>
  <rcc rId="13232" sId="1" odxf="1" dxf="1" numFmtId="19">
    <nc r="AF378">
      <v>44019</v>
    </nc>
    <odxf/>
    <ndxf/>
  </rcc>
  <rcc rId="13233" sId="1">
    <nc r="AG378" t="inlineStr">
      <is>
        <t>OK</t>
      </is>
    </nc>
  </rcc>
  <rcc rId="13234" sId="1" numFmtId="14">
    <nc r="AH378">
      <v>1</v>
    </nc>
  </rcc>
  <rcc rId="13235" sId="1" numFmtId="14">
    <nc r="AI378">
      <v>1</v>
    </nc>
  </rcc>
  <rcc rId="13236" sId="1" numFmtId="14">
    <nc r="AJ378">
      <v>1</v>
    </nc>
  </rcc>
  <rcc rId="13237" sId="1">
    <nc r="AK378" t="inlineStr">
      <is>
        <t>None</t>
      </is>
    </nc>
  </rcc>
  <rcc rId="13238" sId="1" quotePrefix="1">
    <oc r="AN378" t="inlineStr">
      <is>
        <t>-Update path'-</t>
      </is>
    </oc>
    <nc r="AN378" t="inlineStr">
      <is>
        <t>-</t>
      </is>
    </nc>
  </rcc>
  <rcv guid="{4E06BDBF-2CED-473B-850B-2A6C7311FF41}" action="delete"/>
  <rdn rId="0" localSheetId="1" customView="1" name="Z_4E06BDBF_2CED_473B_850B_2A6C7311FF41_.wvu.FilterData" hidden="1" oldHidden="1">
    <formula>Merged_COEM!$A$59:$AN$409</formula>
    <oldFormula>Merged_COEM!$A$59:$AN$409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10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241" sId="1" quotePrefix="1">
    <oc r="AN378" t="inlineStr">
      <is>
        <t>-</t>
      </is>
    </oc>
    <nc r="AN378" t="inlineStr">
      <is>
        <t>-Update path</t>
      </is>
    </nc>
  </rcc>
</revisions>
</file>

<file path=xl/revisions/revisionLog10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242" sId="2">
    <nc r="AA279" t="inlineStr">
      <is>
        <t>Ready for review</t>
      </is>
    </nc>
  </rcc>
  <rcc rId="13243" sId="2">
    <nc r="Z279">
      <f>Y279</f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10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246" sId="2" numFmtId="19">
    <nc r="AE279">
      <v>44019</v>
    </nc>
  </rcc>
  <rcc rId="13247" sId="2" numFmtId="19">
    <nc r="AF279">
      <v>44019</v>
    </nc>
  </rcc>
  <rcc rId="13248" sId="2">
    <nc r="AG279" t="inlineStr">
      <is>
        <t>OK</t>
      </is>
    </nc>
  </rcc>
  <rcc rId="13249" sId="2" numFmtId="14">
    <nc r="AH279">
      <v>1</v>
    </nc>
  </rcc>
  <rcc rId="13250" sId="2" numFmtId="14">
    <nc r="AI279">
      <v>1</v>
    </nc>
  </rcc>
  <rcc rId="13251" sId="2" numFmtId="14">
    <nc r="AJ279">
      <v>1</v>
    </nc>
  </rcc>
  <rcc rId="13252" sId="2" quotePrefix="1">
    <nc r="AK279" t="inlineStr">
      <is>
        <t>None</t>
      </is>
    </nc>
  </rcc>
  <rcc rId="13253" sId="2" quotePrefix="1">
    <nc r="AK281" t="inlineStr">
      <is>
        <t>None</t>
      </is>
    </nc>
  </rcc>
  <rcc rId="13254" sId="2" quotePrefix="1">
    <nc r="AK282" t="inlineStr">
      <is>
        <t>None</t>
      </is>
    </nc>
  </rcc>
  <rcc rId="13255" sId="2" quotePrefix="1">
    <nc r="AK284" t="inlineStr">
      <is>
        <t>None</t>
      </is>
    </nc>
  </rcc>
  <rcc rId="13256" sId="2" quotePrefix="1">
    <nc r="AK285" t="inlineStr">
      <is>
        <t>None</t>
      </is>
    </nc>
  </rcc>
  <rcc rId="13257" sId="2" quotePrefix="1">
    <nc r="AK286" t="inlineStr">
      <is>
        <t>None</t>
      </is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10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260" sId="2" numFmtId="19">
    <nc r="AE299">
      <v>44019</v>
    </nc>
  </rcc>
  <rcc rId="13261" sId="2" numFmtId="19">
    <nc r="AF299">
      <v>44019</v>
    </nc>
  </rcc>
  <rcc rId="13262" sId="2">
    <nc r="AG299" t="inlineStr">
      <is>
        <t>OK</t>
      </is>
    </nc>
  </rcc>
  <rcc rId="13263" sId="2" numFmtId="14">
    <nc r="AJ299">
      <v>1</v>
    </nc>
  </rcc>
  <rcc rId="13264" sId="2" quotePrefix="1">
    <nc r="AK299" t="inlineStr">
      <is>
        <t>None</t>
      </is>
    </nc>
  </rcc>
  <rcc rId="13265" sId="2" odxf="1" dxf="1" quotePrefix="1">
    <nc r="AL299" t="inlineStr">
      <is>
        <t>Can't division by zero at line #15,#31 because T_Trigger += P_dT_TCS (value always equal to 0.02) &gt; 0
Can't cover outrange max at line #13 because if T_Trigger = 10 (max value) -&gt; line #9 false -&gt; this line never reach
Can't cover outrange max of In_Sum = In_Sum + In * P_dT_TCS; at line #30 because In_Sum always equal to 0 (at line #26)
Can't cover outrange max of Out = In_Sum / T_Trigger at line #31 because  Out = In_Sum / T_Trigger = In * P_dT_TCS/T_Trigger = In_Sum (T_Trigger = P_dT_TCS at line #29)</t>
      </is>
    </nc>
    <odxf>
      <alignment wrapText="0" readingOrder="0"/>
    </odxf>
    <ndxf>
      <alignment wrapText="1" readingOrder="0"/>
    </ndxf>
  </rcc>
  <rfmt sheetId="2" sqref="AL299">
    <dxf>
      <alignment wrapText="0" readingOrder="0"/>
    </dxf>
  </rfmt>
  <rcc rId="13266" sId="2" numFmtId="14">
    <nc r="AH299">
      <v>0.82799999999999996</v>
    </nc>
  </rcc>
  <rcc rId="13267" sId="2" numFmtId="14">
    <nc r="AI299">
      <v>0.83299999999999996</v>
    </nc>
  </rcc>
  <rcv guid="{D33AC7AF-C8AB-4CE9-94C7-9237011A5FC3}" action="delete"/>
  <rdn rId="0" localSheetId="1" customView="1" name="Z_D33AC7AF_C8AB_4CE9_94C7_9237011A5FC3_.wvu.FilterData" hidden="1" oldHidden="1">
    <formula>Merged_COEM!$B$59:$AN$363</formula>
    <oldFormula>Merged_COEM!$B$59:$AN$363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10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13270" sId="1" ref="A406:XFD409" action="insertRow"/>
  <rrc rId="13271" sId="1" ref="A406:XFD409" action="insertRow"/>
  <rrc rId="13272" sId="1" ref="A406:XFD409" action="insertRow"/>
  <rrc rId="13273" sId="1" ref="A406:XFD409" action="insertRow"/>
  <rrc rId="13274" sId="1" ref="A406:XFD409" action="insertRow"/>
  <rrc rId="13275" sId="1" ref="A406:XFD409" action="insertRow"/>
  <rcc rId="13276" sId="1" xfDxf="1" dxf="1">
    <nc r="E405" t="inlineStr">
      <is>
        <t>206370_BYD_ESP9.3_New_Hybrid_MS15.1_BSS18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77" sId="1" xfDxf="1" dxf="1">
    <nc r="E406" t="inlineStr">
      <is>
        <t>206370_BYD_ESP9.3_New_Hybrid_MS15.1_BSS18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78" sId="1" xfDxf="1" dxf="1">
    <nc r="E407" t="inlineStr">
      <is>
        <t>206370_BYD_ESP9.3_New_Hybrid_MS15.1_BSS18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79" sId="1" xfDxf="1" dxf="1">
    <nc r="E408" t="inlineStr">
      <is>
        <t>206370_BYD_ESP9.3_New_Hybrid_MS15.1_BSS18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80" sId="1" xfDxf="1" dxf="1">
    <nc r="E409" t="inlineStr">
      <is>
        <t>206370_BYD_ESP9.3_New_Hybrid_MS15.1_BSS19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81" sId="1" xfDxf="1" dxf="1">
    <nc r="E410" t="inlineStr">
      <is>
        <t>206370_BYD_ESP9.3_New_Hybrid_MS15.1_BSS19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82" sId="1" xfDxf="1" dxf="1">
    <nc r="E411" t="inlineStr">
      <is>
        <t>206370_BYD_ESP9.3_New_Hybrid_MS15.1_BSS19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83" sId="1" xfDxf="1" dxf="1">
    <nc r="E412" t="inlineStr">
      <is>
        <t>206370_BYD_ESP9.3_New_Hybrid_MS15.1_BSS19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84" sId="1" xfDxf="1" dxf="1">
    <nc r="E413" t="inlineStr">
      <is>
        <t>216916_FAW_E115_L3_ESPhev_APB(CBi)_BL70_STRFAW_C302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85" sId="1" xfDxf="1" dxf="1">
    <nc r="E414" t="inlineStr">
      <is>
        <t>GAC_233887_Carbon_A20_ESPHevx_BL03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86" sId="1" xfDxf="1" dxf="1">
    <nc r="E415" t="inlineStr">
      <is>
        <t>216916_FAW_E115_L3_ESPhev_APB(CBi)_BL70_STRFAW_C302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87" sId="1" xfDxf="1" dxf="1">
    <nc r="E416" t="inlineStr">
      <is>
        <t>216916_FAW_E115_L3_ESPhev_APB(CBi)_BL70_STRFAW_C302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88" sId="1" xfDxf="1" dxf="1">
    <nc r="E417" t="inlineStr">
      <is>
        <t>216916_FAW_E115_L3_ESPhev_APB(CBi)_BL70_STRFAW_C302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89" sId="1" xfDxf="1" dxf="1">
    <nc r="E418" t="inlineStr">
      <is>
        <t>GEELY_BX11ES9.3HD_ECR1_BL01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90" sId="1" xfDxf="1" dxf="1">
    <nc r="E419" t="inlineStr">
      <is>
        <t>GEELY_BX11ES9.3HD_ECR1_BL01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91" sId="1" xfDxf="1" dxf="1">
    <nc r="E420" t="inlineStr">
      <is>
        <t>GEELY_BX11ES9.3HD_ECR1_BL01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92" sId="1" xfDxf="1" dxf="1">
    <nc r="E421" t="inlineStr">
      <is>
        <t>GEELY_BX11ES9.3HD_ECR1_BL01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93" sId="1" xfDxf="1" dxf="1">
    <nc r="E422" t="inlineStr">
      <is>
        <t>GEELY_BX11ES9.3HD_ECR1_BL01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94" sId="1" xfDxf="1" dxf="1">
    <nc r="E423" t="inlineStr">
      <is>
        <t>GEELY_BX11ES9.3HD_ECR1_BL01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95" sId="1" xfDxf="1" dxf="1">
    <nc r="E424" t="inlineStr">
      <is>
        <t>BYD_IPB_SW_Mainstream_BL06_SP1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96" sId="1" xfDxf="1" dxf="1">
    <nc r="E425" t="inlineStr">
      <is>
        <t>GAC_Carbon_RPA_ESPHevx_Mainpath_BL07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97" sId="1" xfDxf="1" dxf="1">
    <nc r="E426" t="inlineStr">
      <is>
        <t>GAC_Carbon_RPA_ESPHevx_Mainpath_BL07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98" sId="1" xfDxf="1" dxf="1">
    <nc r="E427" t="inlineStr">
      <is>
        <t>GAC_Carbon_RPA_ESPHevx_Mainpath_BL07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299" sId="1" xfDxf="1" dxf="1">
    <nc r="E428" t="inlineStr">
      <is>
        <t>GAC_Carbon_RPA_ESPHevx_Mainpath_BL07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00" sId="1">
    <nc r="C405">
      <v>20200707</v>
    </nc>
  </rcc>
  <rcc rId="13301" sId="1">
    <nc r="C406">
      <v>20200707</v>
    </nc>
  </rcc>
  <rcc rId="13302" sId="1">
    <nc r="C407">
      <v>20200707</v>
    </nc>
  </rcc>
  <rcc rId="13303" sId="1">
    <nc r="C408">
      <v>20200707</v>
    </nc>
  </rcc>
  <rcc rId="13304" sId="1">
    <nc r="C409">
      <v>20200707</v>
    </nc>
  </rcc>
  <rcc rId="13305" sId="1">
    <nc r="C410">
      <v>20200707</v>
    </nc>
  </rcc>
  <rcc rId="13306" sId="1">
    <nc r="C411">
      <v>20200707</v>
    </nc>
  </rcc>
  <rcc rId="13307" sId="1">
    <nc r="C412">
      <v>20200707</v>
    </nc>
  </rcc>
  <rcc rId="13308" sId="1">
    <nc r="C413">
      <v>20200707</v>
    </nc>
  </rcc>
  <rcc rId="13309" sId="1">
    <nc r="C414">
      <v>20200707</v>
    </nc>
  </rcc>
  <rcc rId="13310" sId="1">
    <nc r="C415">
      <v>20200707</v>
    </nc>
  </rcc>
  <rcc rId="13311" sId="1">
    <nc r="C416">
      <v>20200707</v>
    </nc>
  </rcc>
  <rcc rId="13312" sId="1">
    <nc r="C417">
      <v>20200707</v>
    </nc>
  </rcc>
  <rcc rId="13313" sId="1">
    <nc r="C418">
      <v>20200707</v>
    </nc>
  </rcc>
  <rcc rId="13314" sId="1">
    <nc r="C419">
      <v>20200707</v>
    </nc>
  </rcc>
  <rcc rId="13315" sId="1">
    <nc r="C420">
      <v>20200707</v>
    </nc>
  </rcc>
  <rcc rId="13316" sId="1">
    <nc r="C421">
      <v>20200707</v>
    </nc>
  </rcc>
  <rcc rId="13317" sId="1">
    <nc r="C422">
      <v>20200707</v>
    </nc>
  </rcc>
  <rcc rId="13318" sId="1">
    <nc r="C423">
      <v>20200707</v>
    </nc>
  </rcc>
  <rcc rId="13319" sId="1">
    <nc r="C424">
      <v>20200707</v>
    </nc>
  </rcc>
  <rcc rId="13320" sId="1">
    <nc r="C425">
      <v>20200707</v>
    </nc>
  </rcc>
  <rcc rId="13321" sId="1">
    <nc r="C426">
      <v>20200707</v>
    </nc>
  </rcc>
  <rcc rId="13322" sId="1">
    <nc r="C427">
      <v>20200707</v>
    </nc>
  </rcc>
  <rcc rId="13323" sId="1">
    <nc r="C428">
      <v>20200707</v>
    </nc>
  </rcc>
  <rcc rId="13324" sId="1">
    <nc r="B405">
      <f>B404+1</f>
    </nc>
  </rcc>
  <rcc rId="13325" sId="1">
    <nc r="B406">
      <f>B405+1</f>
    </nc>
  </rcc>
  <rcc rId="13326" sId="1">
    <nc r="B407">
      <f>B406+1</f>
    </nc>
  </rcc>
  <rcc rId="13327" sId="1">
    <nc r="B408">
      <f>B407+1</f>
    </nc>
  </rcc>
  <rcc rId="13328" sId="1">
    <nc r="B409">
      <f>B408+1</f>
    </nc>
  </rcc>
  <rcc rId="13329" sId="1">
    <nc r="B410">
      <f>B409+1</f>
    </nc>
  </rcc>
  <rcc rId="13330" sId="1">
    <nc r="B411">
      <f>B410+1</f>
    </nc>
  </rcc>
  <rcc rId="13331" sId="1">
    <nc r="B412">
      <f>B411+1</f>
    </nc>
  </rcc>
  <rcc rId="13332" sId="1">
    <nc r="B413">
      <f>B412+1</f>
    </nc>
  </rcc>
  <rcc rId="13333" sId="1">
    <nc r="B414">
      <f>B413+1</f>
    </nc>
  </rcc>
  <rcc rId="13334" sId="1">
    <nc r="B415">
      <f>B414+1</f>
    </nc>
  </rcc>
  <rcc rId="13335" sId="1">
    <nc r="B416">
      <f>B415+1</f>
    </nc>
  </rcc>
  <rcc rId="13336" sId="1">
    <nc r="B417">
      <f>B416+1</f>
    </nc>
  </rcc>
  <rcc rId="13337" sId="1">
    <nc r="B418">
      <f>B417+1</f>
    </nc>
  </rcc>
  <rcc rId="13338" sId="1">
    <nc r="B419">
      <f>B418+1</f>
    </nc>
  </rcc>
  <rcc rId="13339" sId="1">
    <nc r="B420">
      <f>B419+1</f>
    </nc>
  </rcc>
  <rcc rId="13340" sId="1">
    <nc r="B421">
      <f>B420+1</f>
    </nc>
  </rcc>
  <rcc rId="13341" sId="1">
    <nc r="B422">
      <f>B421+1</f>
    </nc>
  </rcc>
  <rcc rId="13342" sId="1">
    <nc r="B423">
      <f>B422+1</f>
    </nc>
  </rcc>
  <rcc rId="13343" sId="1">
    <nc r="B424">
      <f>B423+1</f>
    </nc>
  </rcc>
  <rcc rId="13344" sId="1">
    <nc r="B425">
      <f>B424+1</f>
    </nc>
  </rcc>
  <rcc rId="13345" sId="1">
    <nc r="B426">
      <f>B425+1</f>
    </nc>
  </rcc>
  <rcc rId="13346" sId="1">
    <nc r="B427">
      <f>B426+1</f>
    </nc>
  </rcc>
  <rcc rId="13347" sId="1">
    <nc r="B428">
      <f>B427+1</f>
    </nc>
  </rcc>
  <rfmt sheetId="1" sqref="B405:B428">
    <dxf>
      <fill>
        <patternFill patternType="solid">
          <bgColor rgb="FFFFC000"/>
        </patternFill>
      </fill>
    </dxf>
  </rfmt>
  <rcc rId="13348" sId="1" xfDxf="1" dxf="1" quotePrefix="1">
    <nc r="F405" t="inlineStr">
      <is>
        <t>\MainstreamF30\rb\as\BYD\core\app\dcom\RBAPLCust\src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49" sId="1" xfDxf="1" dxf="1" quotePrefix="1">
    <nc r="F406" t="inlineStr">
      <is>
        <t>\MainstreamF30\rb\as\BYD\Mainstream151\dcompr\src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50" sId="1" xfDxf="1" dxf="1" quotePrefix="1">
    <nc r="F407" t="inlineStr">
      <is>
        <t>\MainstreamF30\rb\as\BYD\core\app\dcom\RBAPLCust\src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51" sId="1" xfDxf="1" dxf="1" quotePrefix="1">
    <nc r="F408" t="inlineStr">
      <is>
        <t>\MainstreamF30\rb\as\BYD\Mainstream151\dcompr\src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52" sId="1" xfDxf="1" dxf="1" quotePrefix="1">
    <nc r="F409" t="inlineStr">
      <is>
        <t>rb\as\BYD\Mainstream151\app\dsm\RBVAR\src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53" sId="1" xfDxf="1" dxf="1" quotePrefix="1">
    <nc r="F410" t="inlineStr">
      <is>
        <t>rb\as\BYD\Mainstream151\app\dsm\RBVAR\src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54" sId="1" xfDxf="1" dxf="1" quotePrefix="1">
    <nc r="F411" t="inlineStr">
      <is>
        <t>rb\as\BYD\Mainstream151\app\dsm\RBVAR\src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55" sId="1" xfDxf="1" dxf="1" quotePrefix="1">
    <nc r="F412" t="inlineStr">
      <is>
        <t>rb\as\BYD\Mainstream151\app\dsm\RBVAR\src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F41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13356" sId="1" xfDxf="1" dxf="1" quotePrefix="1">
    <nc r="F414" t="inlineStr">
      <is>
        <t>rb\as\gaig\core\app\net\RBScl\src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F415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416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417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41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41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420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421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422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xfDxf="1" sqref="F423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13357" sId="1" xfDxf="1" dxf="1" quotePrefix="1">
    <nc r="F424" t="inlineStr">
      <is>
        <t>rb\as\BYD\ipb\app\net\RBScl_TPMS\src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58" sId="1" xfDxf="1" dxf="1">
    <nc r="G405">
      <v>1554102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59" sId="1" xfDxf="1" dxf="1">
    <nc r="G406">
      <v>1554102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60" sId="1" xfDxf="1" dxf="1">
    <nc r="G407">
      <v>1554888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61" sId="1" xfDxf="1" dxf="1">
    <nc r="G408">
      <v>1554888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62" sId="1" xfDxf="1" dxf="1">
    <nc r="G409">
      <v>1556682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63" sId="1" xfDxf="1" dxf="1">
    <nc r="G410">
      <v>1556682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64" sId="1" xfDxf="1" dxf="1">
    <nc r="G411">
      <v>1556682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65" sId="1" xfDxf="1" dxf="1">
    <nc r="G412">
      <v>1556682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66" sId="1" xfDxf="1" dxf="1">
    <nc r="G413">
      <v>1557142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67" sId="1" xfDxf="1" dxf="1">
    <nc r="G414">
      <v>1545885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68" sId="1" xfDxf="1" dxf="1">
    <nc r="G415">
      <v>1559001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69" sId="1" xfDxf="1" dxf="1">
    <nc r="G416">
      <v>1559001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70" sId="1" xfDxf="1" dxf="1">
    <nc r="G417">
      <v>1559001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71" sId="1" xfDxf="1" dxf="1">
    <nc r="G418">
      <v>1553109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72" sId="1" xfDxf="1" dxf="1">
    <nc r="G419">
      <v>1553109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73" sId="1" xfDxf="1" dxf="1">
    <nc r="G420">
      <v>1553109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74" sId="1" xfDxf="1" dxf="1">
    <nc r="G421">
      <v>1553109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75" sId="1" xfDxf="1" dxf="1">
    <nc r="G422">
      <v>1553109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76" sId="1" xfDxf="1" dxf="1">
    <nc r="G423">
      <v>1553109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77" sId="1" xfDxf="1" dxf="1">
    <nc r="G424">
      <v>1534324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78" sId="1" xfDxf="1" dxf="1">
    <nc r="G425">
      <v>1559668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79" sId="1" xfDxf="1" dxf="1">
    <nc r="G426">
      <v>1559668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80" sId="1" xfDxf="1" dxf="1">
    <nc r="G427">
      <v>1559668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81" sId="1" xfDxf="1" dxf="1">
    <nc r="G428">
      <v>1559668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382" sId="1" quotePrefix="1">
    <nc r="H406" t="inlineStr">
      <is>
        <t>-</t>
      </is>
    </nc>
  </rcc>
  <rcc rId="13383" sId="1" quotePrefix="1">
    <nc r="H407" t="inlineStr">
      <is>
        <t>-</t>
      </is>
    </nc>
  </rcc>
  <rcc rId="13384" sId="1" quotePrefix="1">
    <nc r="H408" t="inlineStr">
      <is>
        <t>-</t>
      </is>
    </nc>
  </rcc>
  <rcc rId="13385" sId="1" quotePrefix="1">
    <nc r="H409" t="inlineStr">
      <is>
        <t>-</t>
      </is>
    </nc>
  </rcc>
  <rcc rId="13386" sId="1" quotePrefix="1">
    <nc r="H410" t="inlineStr">
      <is>
        <t>-</t>
      </is>
    </nc>
  </rcc>
  <rcc rId="13387" sId="1" quotePrefix="1">
    <nc r="H411" t="inlineStr">
      <is>
        <t>-</t>
      </is>
    </nc>
  </rcc>
  <rcc rId="13388" sId="1" quotePrefix="1">
    <nc r="H412" t="inlineStr">
      <is>
        <t>-</t>
      </is>
    </nc>
  </rcc>
  <rcc rId="13389" sId="1" quotePrefix="1">
    <nc r="H413" t="inlineStr">
      <is>
        <t>-</t>
      </is>
    </nc>
  </rcc>
  <rcc rId="13390" sId="1" quotePrefix="1">
    <nc r="H414" t="inlineStr">
      <is>
        <t>-</t>
      </is>
    </nc>
  </rcc>
  <rcc rId="13391" sId="1" quotePrefix="1">
    <nc r="H415" t="inlineStr">
      <is>
        <t>-</t>
      </is>
    </nc>
  </rcc>
  <rcc rId="13392" sId="1" quotePrefix="1">
    <nc r="H416" t="inlineStr">
      <is>
        <t>-</t>
      </is>
    </nc>
  </rcc>
  <rcc rId="13393" sId="1" quotePrefix="1">
    <nc r="H417" t="inlineStr">
      <is>
        <t>-</t>
      </is>
    </nc>
  </rcc>
  <rcc rId="13394" sId="1" quotePrefix="1">
    <nc r="H418" t="inlineStr">
      <is>
        <t>-</t>
      </is>
    </nc>
  </rcc>
  <rcc rId="13395" sId="1" quotePrefix="1">
    <nc r="H419" t="inlineStr">
      <is>
        <t>-</t>
      </is>
    </nc>
  </rcc>
  <rcc rId="13396" sId="1" quotePrefix="1">
    <nc r="H420" t="inlineStr">
      <is>
        <t>-</t>
      </is>
    </nc>
  </rcc>
  <rcc rId="13397" sId="1" quotePrefix="1">
    <nc r="H421" t="inlineStr">
      <is>
        <t>-</t>
      </is>
    </nc>
  </rcc>
  <rcc rId="13398" sId="1" quotePrefix="1">
    <nc r="H422" t="inlineStr">
      <is>
        <t>-</t>
      </is>
    </nc>
  </rcc>
  <rcc rId="13399" sId="1" quotePrefix="1">
    <nc r="H423" t="inlineStr">
      <is>
        <t>-</t>
      </is>
    </nc>
  </rcc>
  <rcc rId="13400" sId="1" quotePrefix="1">
    <nc r="H424" t="inlineStr">
      <is>
        <t>-</t>
      </is>
    </nc>
  </rcc>
  <rcc rId="13401" sId="1" quotePrefix="1">
    <nc r="H425" t="inlineStr">
      <is>
        <t>-</t>
      </is>
    </nc>
  </rcc>
  <rcc rId="13402" sId="1" quotePrefix="1">
    <nc r="H426" t="inlineStr">
      <is>
        <t>-</t>
      </is>
    </nc>
  </rcc>
  <rcc rId="13403" sId="1" quotePrefix="1">
    <nc r="H427" t="inlineStr">
      <is>
        <t>-</t>
      </is>
    </nc>
  </rcc>
  <rcc rId="13404" sId="1" quotePrefix="1">
    <nc r="H428" t="inlineStr">
      <is>
        <t>-</t>
      </is>
    </nc>
  </rcc>
  <rcc rId="13405" sId="1" quotePrefix="1">
    <nc r="H429" t="inlineStr">
      <is>
        <t>-</t>
      </is>
    </nc>
  </rcc>
  <rcc rId="13406" sId="1">
    <nc r="D405" t="inlineStr">
      <is>
        <t>PSW</t>
      </is>
    </nc>
  </rcc>
  <rcc rId="13407" sId="1">
    <nc r="D406" t="inlineStr">
      <is>
        <t>PSW</t>
      </is>
    </nc>
  </rcc>
  <rcc rId="13408" sId="1">
    <nc r="D407" t="inlineStr">
      <is>
        <t>PSW</t>
      </is>
    </nc>
  </rcc>
  <rcc rId="13409" sId="1">
    <nc r="D408" t="inlineStr">
      <is>
        <t>PSW</t>
      </is>
    </nc>
  </rcc>
  <rcc rId="13410" sId="1">
    <nc r="D409" t="inlineStr">
      <is>
        <t>PSW</t>
      </is>
    </nc>
  </rcc>
  <rcc rId="13411" sId="1">
    <nc r="D410" t="inlineStr">
      <is>
        <t>PSW</t>
      </is>
    </nc>
  </rcc>
  <rcc rId="13412" sId="1">
    <nc r="D411" t="inlineStr">
      <is>
        <t>PSW</t>
      </is>
    </nc>
  </rcc>
  <rcc rId="13413" sId="1">
    <nc r="D412" t="inlineStr">
      <is>
        <t>PSW</t>
      </is>
    </nc>
  </rcc>
  <rcc rId="13414" sId="1">
    <nc r="D414" t="inlineStr">
      <is>
        <t>PSW</t>
      </is>
    </nc>
  </rcc>
  <rcc rId="13415" sId="1">
    <nc r="D424" t="inlineStr">
      <is>
        <t>PSW</t>
      </is>
    </nc>
  </rcc>
  <rcc rId="13416" sId="1">
    <nc r="D413" t="inlineStr">
      <is>
        <t>ASW</t>
      </is>
    </nc>
  </rcc>
  <rcc rId="13417" sId="1">
    <nc r="D415" t="inlineStr">
      <is>
        <t>ASW</t>
      </is>
    </nc>
  </rcc>
  <rcc rId="13418" sId="1">
    <nc r="D416" t="inlineStr">
      <is>
        <t>ASW</t>
      </is>
    </nc>
  </rcc>
  <rcc rId="13419" sId="1">
    <nc r="D417" t="inlineStr">
      <is>
        <t>ASW</t>
      </is>
    </nc>
  </rcc>
  <rcc rId="13420" sId="1">
    <nc r="D418" t="inlineStr">
      <is>
        <t>ASW</t>
      </is>
    </nc>
  </rcc>
  <rcc rId="13421" sId="1">
    <nc r="D419" t="inlineStr">
      <is>
        <t>ASW</t>
      </is>
    </nc>
  </rcc>
  <rcc rId="13422" sId="1">
    <nc r="D420" t="inlineStr">
      <is>
        <t>ASW</t>
      </is>
    </nc>
  </rcc>
  <rcc rId="13423" sId="1">
    <nc r="D421" t="inlineStr">
      <is>
        <t>ASW</t>
      </is>
    </nc>
  </rcc>
  <rcc rId="13424" sId="1">
    <nc r="D422" t="inlineStr">
      <is>
        <t>ASW</t>
      </is>
    </nc>
  </rcc>
  <rcc rId="13425" sId="1">
    <nc r="D423" t="inlineStr">
      <is>
        <t>ASW</t>
      </is>
    </nc>
  </rcc>
  <rcc rId="13426" sId="1">
    <nc r="D425" t="inlineStr">
      <is>
        <t>ASW</t>
      </is>
    </nc>
  </rcc>
  <rcc rId="13427" sId="1">
    <nc r="D426" t="inlineStr">
      <is>
        <t>ASW</t>
      </is>
    </nc>
  </rcc>
  <rcc rId="13428" sId="1">
    <nc r="D427" t="inlineStr">
      <is>
        <t>ASW</t>
      </is>
    </nc>
  </rcc>
  <rcc rId="13429" sId="1">
    <nc r="D428" t="inlineStr">
      <is>
        <t>ASW</t>
      </is>
    </nc>
  </rcc>
  <rcc rId="13430" sId="1" quotePrefix="1">
    <nc r="F413" t="inlineStr">
      <is>
        <t>-</t>
      </is>
    </nc>
  </rcc>
  <rcc rId="13431" sId="1" quotePrefix="1">
    <nc r="F415" t="inlineStr">
      <is>
        <t>-</t>
      </is>
    </nc>
  </rcc>
  <rcc rId="13432" sId="1" quotePrefix="1">
    <nc r="F416" t="inlineStr">
      <is>
        <t>-</t>
      </is>
    </nc>
  </rcc>
  <rcc rId="13433" sId="1" quotePrefix="1">
    <nc r="F417" t="inlineStr">
      <is>
        <t>-</t>
      </is>
    </nc>
  </rcc>
  <rcc rId="13434" sId="1" quotePrefix="1">
    <nc r="F418" t="inlineStr">
      <is>
        <t>-</t>
      </is>
    </nc>
  </rcc>
  <rcc rId="13435" sId="1" quotePrefix="1">
    <nc r="F419" t="inlineStr">
      <is>
        <t>-</t>
      </is>
    </nc>
  </rcc>
  <rcc rId="13436" sId="1" quotePrefix="1">
    <nc r="F420" t="inlineStr">
      <is>
        <t>-</t>
      </is>
    </nc>
  </rcc>
  <rcc rId="13437" sId="1" quotePrefix="1">
    <nc r="F421" t="inlineStr">
      <is>
        <t>-</t>
      </is>
    </nc>
  </rcc>
  <rcc rId="13438" sId="1" quotePrefix="1">
    <nc r="F422" t="inlineStr">
      <is>
        <t>-</t>
      </is>
    </nc>
  </rcc>
  <rcc rId="13439" sId="1" quotePrefix="1">
    <nc r="F423" t="inlineStr">
      <is>
        <t>-</t>
      </is>
    </nc>
  </rcc>
  <rcc rId="13440" sId="1" quotePrefix="1">
    <nc r="F425" t="inlineStr">
      <is>
        <t>-</t>
      </is>
    </nc>
  </rcc>
  <rcc rId="13441" sId="1" quotePrefix="1">
    <nc r="F426" t="inlineStr">
      <is>
        <t>-</t>
      </is>
    </nc>
  </rcc>
  <rcc rId="13442" sId="1" quotePrefix="1">
    <nc r="F427" t="inlineStr">
      <is>
        <t>-</t>
      </is>
    </nc>
  </rcc>
  <rcc rId="13443" sId="1" quotePrefix="1">
    <nc r="F428" t="inlineStr">
      <is>
        <t>-</t>
      </is>
    </nc>
  </rcc>
  <rcv guid="{7E0EA425-A420-4443-B9E0-CDF0AA9E5D09}" action="delete"/>
  <rdn rId="0" localSheetId="1" customView="1" name="Z_7E0EA425_A420_4443_B9E0_CDF0AA9E5D09_.wvu.FilterData" hidden="1" oldHidden="1">
    <formula>Merged_COEM!$B$59:$AN$433</formula>
    <oldFormula>Merged_COEM!$B$59:$AN$433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446" sId="1" xfDxf="1" dxf="1">
    <nc r="I405" t="inlineStr">
      <is>
        <t>RBAPLCUST_BYD_RDBI_NVMData.c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47" sId="1" xfDxf="1" dxf="1">
    <nc r="I406" t="inlineStr">
      <is>
        <t>RBFSWBootInterface_BYD.c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48" sId="1" xfDxf="1" dxf="1">
    <nc r="I407" t="inlineStr">
      <is>
        <t>RBAPLCUST_BYD_RDBI_NVMData.c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49" sId="1" xfDxf="1" dxf="1">
    <nc r="I408" t="inlineStr">
      <is>
        <t>RBFSWBootInterface_BYD.c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50" sId="1" xfDxf="1" dxf="1">
    <nc r="I409" t="inlineStr">
      <is>
        <t>RBVAR_IDDefinitionTable_PROJECT.c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51" sId="1" xfDxf="1" dxf="1">
    <nc r="I410" t="inlineStr">
      <is>
        <t>RBVAR_OutputDriver_PROJECT.c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52" sId="1" xfDxf="1" dxf="1">
    <nc r="I411" t="inlineStr">
      <is>
        <t>RBVAR_SystemStateManagement_PROJECT.c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53" sId="1" xfDxf="1" dxf="1">
    <nc r="I412" t="inlineStr">
      <is>
        <t>RBVAR_VarCode_PROJECT.c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54" sId="1" xfDxf="1" dxf="1">
    <nc r="I413" t="inlineStr">
      <is>
        <t>AVH_ActiveLock_FAW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55" sId="1" xfDxf="1" dxf="1">
    <nc r="I414" t="inlineStr">
      <is>
        <t>NET_SCL_GAC_Complex_function.c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56" sId="1" xfDxf="1" dxf="1">
    <nc r="I415" t="inlineStr">
      <is>
        <t>HDC_CrawlSelfEnable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57" sId="1" xfDxf="1" dxf="1">
    <nc r="I416" t="inlineStr">
      <is>
        <t>HDC_vDriverMin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58" sId="1" xfDxf="1" dxf="1">
    <nc r="I417" t="inlineStr">
      <is>
        <t>HDC_Crawl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59" sId="1" xfDxf="1" dxf="1">
    <nc r="I418" t="inlineStr">
      <is>
        <t>VLC_SpeedLimitCheck_AP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60" sId="1" xfDxf="1" dxf="1">
    <nc r="I419" t="inlineStr">
      <is>
        <t>APA_VlcReqMainStateMapping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61" sId="1" xfDxf="1" dxf="1">
    <nc r="I420" t="inlineStr">
      <is>
        <t>CLD_TRC_Feedforward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62" sId="1" xfDxf="1" dxf="1">
    <nc r="I421" t="inlineStr">
      <is>
        <t>VLC_BrakeReleaseReq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63" sId="1" xfDxf="1" dxf="1">
    <nc r="I422" t="inlineStr">
      <is>
        <t>VLC_DriveOffConfig_APA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64" sId="1" xfDxf="1" dxf="1">
    <nc r="I423" t="inlineStr">
      <is>
        <t>CDD_SsmStateReq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65" sId="1" xfDxf="1" dxf="1">
    <nc r="I424" t="inlineStr">
      <is>
        <t>TPMS_Setting_Project.c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66" sId="1" xfDxf="1" dxf="1">
    <nc r="I425" t="inlineStr">
      <is>
        <t>DTCActionNoTrq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67" sId="1" xfDxf="1" dxf="1">
    <nc r="I426" t="inlineStr">
      <is>
        <t>DTCActionActiveAxl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68" sId="1" xfDxf="1" dxf="1">
    <nc r="I427" t="inlineStr">
      <is>
        <t>Low_Veh_Control_GAC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69" sId="1" xfDxf="1" dxf="1">
    <nc r="I428" t="inlineStr">
      <is>
        <t>DTCvWhlToAxleAlloc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70" sId="1" quotePrefix="1">
    <nc r="J406" t="inlineStr">
      <is>
        <t>-</t>
      </is>
    </nc>
  </rcc>
  <rcc rId="13471" sId="1" quotePrefix="1">
    <nc r="J407" t="inlineStr">
      <is>
        <t>-</t>
      </is>
    </nc>
  </rcc>
  <rcc rId="13472" sId="1" quotePrefix="1">
    <nc r="J408" t="inlineStr">
      <is>
        <t>-</t>
      </is>
    </nc>
  </rcc>
  <rcc rId="13473" sId="1" quotePrefix="1">
    <nc r="J409" t="inlineStr">
      <is>
        <t>-</t>
      </is>
    </nc>
  </rcc>
  <rcc rId="13474" sId="1" quotePrefix="1">
    <nc r="J410" t="inlineStr">
      <is>
        <t>-</t>
      </is>
    </nc>
  </rcc>
  <rcc rId="13475" sId="1" quotePrefix="1">
    <nc r="J411" t="inlineStr">
      <is>
        <t>-</t>
      </is>
    </nc>
  </rcc>
  <rcc rId="13476" sId="1" quotePrefix="1">
    <nc r="J412" t="inlineStr">
      <is>
        <t>-</t>
      </is>
    </nc>
  </rcc>
  <rcc rId="13477" sId="1" quotePrefix="1">
    <nc r="J413" t="inlineStr">
      <is>
        <t>-</t>
      </is>
    </nc>
  </rcc>
  <rcc rId="13478" sId="1" quotePrefix="1">
    <nc r="J414" t="inlineStr">
      <is>
        <t>-</t>
      </is>
    </nc>
  </rcc>
  <rcc rId="13479" sId="1" quotePrefix="1">
    <nc r="J415" t="inlineStr">
      <is>
        <t>-</t>
      </is>
    </nc>
  </rcc>
  <rcc rId="13480" sId="1" quotePrefix="1">
    <nc r="J416" t="inlineStr">
      <is>
        <t>-</t>
      </is>
    </nc>
  </rcc>
  <rcc rId="13481" sId="1" quotePrefix="1">
    <nc r="J417" t="inlineStr">
      <is>
        <t>-</t>
      </is>
    </nc>
  </rcc>
  <rcc rId="13482" sId="1" quotePrefix="1">
    <nc r="J418" t="inlineStr">
      <is>
        <t>-</t>
      </is>
    </nc>
  </rcc>
  <rcc rId="13483" sId="1" quotePrefix="1">
    <nc r="J419" t="inlineStr">
      <is>
        <t>-</t>
      </is>
    </nc>
  </rcc>
  <rcc rId="13484" sId="1" quotePrefix="1">
    <nc r="J420" t="inlineStr">
      <is>
        <t>-</t>
      </is>
    </nc>
  </rcc>
  <rcc rId="13485" sId="1" quotePrefix="1">
    <nc r="J421" t="inlineStr">
      <is>
        <t>-</t>
      </is>
    </nc>
  </rcc>
  <rcc rId="13486" sId="1" quotePrefix="1">
    <nc r="J422" t="inlineStr">
      <is>
        <t>-</t>
      </is>
    </nc>
  </rcc>
  <rcc rId="13487" sId="1" quotePrefix="1">
    <nc r="J423" t="inlineStr">
      <is>
        <t>-</t>
      </is>
    </nc>
  </rcc>
  <rcc rId="13488" sId="1" quotePrefix="1">
    <nc r="J424" t="inlineStr">
      <is>
        <t>-</t>
      </is>
    </nc>
  </rcc>
  <rcc rId="13489" sId="1" quotePrefix="1">
    <nc r="J425" t="inlineStr">
      <is>
        <t>-</t>
      </is>
    </nc>
  </rcc>
  <rcc rId="13490" sId="1" quotePrefix="1">
    <nc r="J426" t="inlineStr">
      <is>
        <t>-</t>
      </is>
    </nc>
  </rcc>
  <rcc rId="13491" sId="1" quotePrefix="1">
    <nc r="J427" t="inlineStr">
      <is>
        <t>-</t>
      </is>
    </nc>
  </rcc>
  <rcc rId="13492" sId="1" quotePrefix="1">
    <nc r="J428" t="inlineStr">
      <is>
        <t>-</t>
      </is>
    </nc>
  </rcc>
  <rcc rId="13493" sId="1" quotePrefix="1">
    <nc r="J429" t="inlineStr">
      <is>
        <t>-</t>
      </is>
    </nc>
  </rcc>
</revisions>
</file>

<file path=xl/revisions/revisionLog10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494" sId="1" xfDxf="1" dxf="1" quotePrefix="1">
    <nc r="P405" t="inlineStr">
      <is>
        <t>TAO Frank (CC-AS/EVA-SW31-CN)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95" sId="1" xfDxf="1" dxf="1" quotePrefix="1">
    <nc r="P406" t="inlineStr">
      <is>
        <t>TAO Frank (CC-AS/EVA-SW31-CN)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96" sId="1" xfDxf="1" dxf="1">
    <nc r="N405" t="inlineStr">
      <is>
        <t>BYD_ESP93_INT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97" sId="1" xfDxf="1" dxf="1">
    <nc r="N406" t="inlineStr">
      <is>
        <t>BYD_ESP93_INT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98" sId="1" xfDxf="1" dxf="1">
    <nc r="M405" t="inlineStr">
      <is>
        <t>BSS18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499" sId="1" xfDxf="1" dxf="1">
    <nc r="M406" t="inlineStr">
      <is>
        <t>BSS18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500" sId="1" xfDxf="1" dxf="1">
    <nc r="M407" t="inlineStr">
      <is>
        <t>BSS18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501" sId="1" xfDxf="1" dxf="1">
    <nc r="M408" t="inlineStr">
      <is>
        <t>BSS18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xfDxf="1" sqref="M409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13502" sId="1">
    <nc r="M409" t="inlineStr">
      <is>
        <t>BSS19</t>
      </is>
    </nc>
  </rcc>
  <rcc rId="13503" sId="1">
    <nc r="M412" t="inlineStr">
      <is>
        <t>BSS19</t>
      </is>
    </nc>
  </rcc>
  <rcc rId="13504" sId="1">
    <nc r="M410" t="inlineStr">
      <is>
        <t>BSS19</t>
      </is>
    </nc>
  </rcc>
  <rcc rId="13505" sId="1">
    <nc r="M411" t="inlineStr">
      <is>
        <t>BSS19</t>
      </is>
    </nc>
  </rcc>
  <rcv guid="{7E0EA425-A420-4443-B9E0-CDF0AA9E5D09}" action="delete"/>
  <rdn rId="0" localSheetId="1" customView="1" name="Z_7E0EA425_A420_4443_B9E0_CDF0AA9E5D09_.wvu.FilterData" hidden="1" oldHidden="1">
    <formula>Merged_COEM!$B$59:$AN$433</formula>
    <oldFormula>Merged_COEM!$B$59:$AN$433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508" sId="2" numFmtId="14">
    <nc r="AH253">
      <v>0.88900000000000001</v>
    </nc>
  </rcc>
  <rcc rId="13509" sId="2" numFmtId="14">
    <nc r="AI253">
      <v>0.88900000000000001</v>
    </nc>
  </rcc>
  <rcc rId="13510" sId="2">
    <nc r="AJ253" t="inlineStr">
      <is>
        <t>NA</t>
      </is>
    </nc>
  </rcc>
  <rcc rId="13511" sId="2" quotePrefix="1">
    <nc r="AK253" t="inlineStr">
      <is>
        <t>None</t>
      </is>
    </nc>
  </rcc>
  <rcc rId="13512" sId="2">
    <nc r="AG253" t="inlineStr">
      <is>
        <t>NG</t>
      </is>
    </nc>
  </rcc>
  <rfmt sheetId="2" sqref="I253" start="0" length="2147483647">
    <dxf>
      <font>
        <color rgb="FFFF0000"/>
      </font>
    </dxf>
  </rfmt>
  <rcc rId="13513" sId="2" numFmtId="14">
    <nc r="AH254">
      <v>1</v>
    </nc>
  </rcc>
  <rcc rId="13514" sId="2" numFmtId="14">
    <nc r="AI254">
      <v>1</v>
    </nc>
  </rcc>
  <rcc rId="13515" sId="2">
    <nc r="AJ254" t="inlineStr">
      <is>
        <t>NA</t>
      </is>
    </nc>
  </rcc>
</revisions>
</file>

<file path=xl/revisions/revisionLog10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516" sId="1" xfDxf="1" dxf="1">
    <nc r="L405" t="inlineStr">
      <is>
        <t>BB82225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517" sId="1" xfDxf="1" dxf="1">
    <nc r="L406" t="inlineStr">
      <is>
        <t>BB82225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518" sId="1" xfDxf="1" dxf="1">
    <nc r="N407" t="inlineStr">
      <is>
        <t>BYD_ELRC_ESP93_Int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519" sId="1" xfDxf="1" dxf="1">
    <nc r="N408" t="inlineStr">
      <is>
        <t>BYD_ELRC_ESP93_Int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520" sId="1" quotePrefix="1">
    <nc r="P407" t="inlineStr">
      <is>
        <t>TAO Frank (CC-AS/EVA-SW31-CN)</t>
      </is>
    </nc>
  </rcc>
  <rcc rId="13521" sId="1" quotePrefix="1">
    <nc r="P408" t="inlineStr">
      <is>
        <t>TAO Frank (CC-AS/EVA-SW31-CN)</t>
      </is>
    </nc>
  </rcc>
  <rcc rId="13522" sId="1">
    <nc r="L407" t="inlineStr">
      <is>
        <t>BB82225</t>
      </is>
    </nc>
  </rcc>
  <rcc rId="13523" sId="1">
    <nc r="L408" t="inlineStr">
      <is>
        <t>BB82225</t>
      </is>
    </nc>
  </rcc>
  <rcc rId="13524" sId="1">
    <nc r="L409" t="inlineStr">
      <is>
        <t>BB82225</t>
      </is>
    </nc>
  </rcc>
  <rcc rId="13525" sId="1">
    <nc r="L410" t="inlineStr">
      <is>
        <t>BB82225</t>
      </is>
    </nc>
  </rcc>
  <rcc rId="13526" sId="1">
    <nc r="L411" t="inlineStr">
      <is>
        <t>BB82225</t>
      </is>
    </nc>
  </rcc>
  <rcc rId="13527" sId="1">
    <nc r="L412" t="inlineStr">
      <is>
        <t>BB82225</t>
      </is>
    </nc>
  </rcc>
  <rfmt sheetId="1" sqref="N409" start="0" length="0">
    <dxf>
      <alignment horizontal="general" vertical="bottom" readingOrder="0"/>
      <border outline="0">
        <left/>
        <right/>
        <top/>
        <bottom/>
      </border>
    </dxf>
  </rfmt>
  <rfmt sheetId="1" xfDxf="1" sqref="N409" start="0" length="0">
    <dxf>
      <font>
        <sz val="10"/>
        <color rgb="FF000000"/>
        <name val="Arial"/>
        <scheme val="none"/>
      </font>
    </dxf>
  </rfmt>
  <rcc rId="13528" sId="1" odxf="1" dxf="1">
    <nc r="N409" t="inlineStr">
      <is>
        <t>BYD_ELRC_ESP93_Int</t>
      </is>
    </nc>
    <ndxf>
      <font>
        <sz val="11"/>
        <color theme="1"/>
        <name val="Calibri"/>
        <scheme val="minor"/>
      </font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529" sId="1">
    <nc r="N410" t="inlineStr">
      <is>
        <t>BYD_ELRC_ESP93_Int</t>
      </is>
    </nc>
  </rcc>
  <rcc rId="13530" sId="1">
    <nc r="N411" t="inlineStr">
      <is>
        <t>BYD_ELRC_ESP93_Int</t>
      </is>
    </nc>
  </rcc>
  <rcc rId="13531" sId="1">
    <nc r="N412" t="inlineStr">
      <is>
        <t>BYD_ELRC_ESP93_Int</t>
      </is>
    </nc>
  </rcc>
  <rcc rId="13532" sId="1" xfDxf="1" dxf="1" quotePrefix="1">
    <nc r="P409" t="inlineStr">
      <is>
        <t>MA Python (CC-AS/EVA-SW31-CN)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533" sId="1" quotePrefix="1">
    <nc r="P410" t="inlineStr">
      <is>
        <t>MA Python (CC-AS/EVA-SW31-CN)</t>
      </is>
    </nc>
  </rcc>
  <rcc rId="13534" sId="1" quotePrefix="1">
    <nc r="P411" t="inlineStr">
      <is>
        <t>MA Python (CC-AS/EVA-SW31-CN)</t>
      </is>
    </nc>
  </rcc>
  <rcc rId="13535" sId="1" quotePrefix="1">
    <nc r="P412" t="inlineStr">
      <is>
        <t>MA Python (CC-AS/EVA-SW31-CN)</t>
      </is>
    </nc>
  </rcc>
  <rcv guid="{7E0EA425-A420-4443-B9E0-CDF0AA9E5D09}" action="delete"/>
  <rdn rId="0" localSheetId="1" customView="1" name="Z_7E0EA425_A420_4443_B9E0_CDF0AA9E5D09_.wvu.FilterData" hidden="1" oldHidden="1">
    <formula>Merged_COEM!$B$59:$AN$433</formula>
    <oldFormula>Merged_COEM!$B$59:$AN$433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538" sId="1" quotePrefix="1">
    <nc r="O406" t="inlineStr">
      <is>
        <t>-</t>
      </is>
    </nc>
  </rcc>
  <rcc rId="13539" sId="1" quotePrefix="1">
    <nc r="O407" t="inlineStr">
      <is>
        <t>-</t>
      </is>
    </nc>
  </rcc>
  <rcc rId="13540" sId="1" quotePrefix="1">
    <nc r="O408" t="inlineStr">
      <is>
        <t>-</t>
      </is>
    </nc>
  </rcc>
  <rcc rId="13541" sId="1" quotePrefix="1">
    <nc r="O409" t="inlineStr">
      <is>
        <t>-</t>
      </is>
    </nc>
  </rcc>
  <rcc rId="13542" sId="1" quotePrefix="1">
    <nc r="O410" t="inlineStr">
      <is>
        <t>-</t>
      </is>
    </nc>
  </rcc>
  <rcc rId="13543" sId="1" quotePrefix="1">
    <nc r="O411" t="inlineStr">
      <is>
        <t>-</t>
      </is>
    </nc>
  </rcc>
  <rcc rId="13544" sId="1" quotePrefix="1">
    <nc r="O412" t="inlineStr">
      <is>
        <t>-</t>
      </is>
    </nc>
  </rcc>
</revisions>
</file>

<file path=xl/revisions/revisionLog10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545" sId="1">
    <nc r="X309">
      <f>W309</f>
    </nc>
  </rcc>
  <rcc rId="13546" sId="1">
    <nc r="Z309">
      <v>5.4</v>
    </nc>
  </rcc>
  <rcc rId="13547" sId="1">
    <nc r="AA309" t="inlineStr">
      <is>
        <t>Ready for review</t>
      </is>
    </nc>
  </rcc>
  <rcc rId="13548" sId="1" numFmtId="19">
    <nc r="AE309">
      <v>44019</v>
    </nc>
  </rcc>
  <rcc rId="13549" sId="1" numFmtId="19">
    <nc r="AF309">
      <v>44019</v>
    </nc>
  </rcc>
  <rcc rId="13550" sId="1">
    <nc r="AG309" t="inlineStr">
      <is>
        <t>OK</t>
      </is>
    </nc>
  </rcc>
  <rcc rId="13551" sId="1" numFmtId="14">
    <nc r="AH309">
      <v>1</v>
    </nc>
  </rcc>
  <rcc rId="13552" sId="1" numFmtId="14">
    <nc r="AI309">
      <v>1</v>
    </nc>
  </rcc>
  <rcc rId="13553" sId="1" numFmtId="14">
    <nc r="AJ309">
      <v>1</v>
    </nc>
  </rcc>
  <rcc rId="13554" sId="1">
    <nc r="AK309" t="inlineStr">
      <is>
        <t>None</t>
      </is>
    </nc>
  </rcc>
  <rcc rId="13555" sId="1">
    <nc r="T309" t="inlineStr">
      <is>
        <t>loc.do-phu</t>
      </is>
    </nc>
  </rcc>
  <rfmt sheetId="1" sqref="F400" start="0" length="2147483647">
    <dxf>
      <font>
        <b/>
      </font>
    </dxf>
  </rfmt>
  <rfmt sheetId="1" sqref="F401" start="0" length="2147483647">
    <dxf>
      <font>
        <b/>
      </font>
    </dxf>
  </rfmt>
  <rcc rId="13556" sId="1" quotePrefix="1">
    <oc r="F400" t="inlineStr">
      <is>
        <t>rb\as\cnms\app\net\scl\src\Callout_Functions\</t>
      </is>
    </oc>
    <nc r="F400" t="inlineStr">
      <is>
        <t>FAW_MainPath_V2.0_Int\MainstreamF30\rb\as\cnms_core\app\net\scl\src\Callout_Functions\RBA_NDS_HBB_Callout.c</t>
      </is>
    </nc>
  </rcc>
  <rcc rId="13557" sId="1" quotePrefix="1">
    <oc r="F401" t="inlineStr">
      <is>
        <t>rb\as\cnms\app\net\scl\src\Steering\</t>
      </is>
    </oc>
    <nc r="F401" t="inlineStr">
      <is>
        <t>FAW_MainPath_V2.0_Int\MainstreamF30\rb\as\cnms_core\app\net\scl\src\Steering\SAS_Functions.c</t>
      </is>
    </nc>
  </rcc>
  <rcc rId="13558" sId="1">
    <nc r="K400" t="inlineStr">
      <is>
        <t>Test: Manual; Cmt: Auto</t>
      </is>
    </nc>
  </rcc>
  <rcc rId="13559" sId="1">
    <nc r="AA400" t="inlineStr">
      <is>
        <t>Ready for review</t>
      </is>
    </nc>
  </rcc>
  <rcc rId="13560" sId="1" numFmtId="19">
    <nc r="AE400">
      <v>44019</v>
    </nc>
  </rcc>
  <rcc rId="13561" sId="1" numFmtId="19">
    <nc r="AF400">
      <v>44019</v>
    </nc>
  </rcc>
  <rcc rId="13562" sId="1">
    <nc r="AG400" t="inlineStr">
      <is>
        <t>OK</t>
      </is>
    </nc>
  </rcc>
  <rcc rId="13563" sId="1" numFmtId="14">
    <nc r="AH400">
      <v>1</v>
    </nc>
  </rcc>
  <rcc rId="13564" sId="1" numFmtId="14">
    <nc r="AI400">
      <v>1</v>
    </nc>
  </rcc>
  <rcc rId="13565" sId="1" numFmtId="14">
    <nc r="AJ400">
      <v>1</v>
    </nc>
  </rcc>
  <rcc rId="13566" sId="1">
    <nc r="AK400" t="inlineStr">
      <is>
        <t>None</t>
      </is>
    </nc>
  </rcc>
  <rcv guid="{FECB4C41-27E8-4A22-AFB3-4F54CDD4960E}" action="delete"/>
  <rdn rId="0" localSheetId="1" customView="1" name="Z_FECB4C41_27E8_4A22_AFB3_4F54CDD4960E_.wvu.FilterData" hidden="1" oldHidden="1">
    <formula>Merged_COEM!$B$59:$AN$433</formula>
    <oldFormula>Merged_COEM!$B$59:$AN$433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10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569" sId="1" xfDxf="1" dxf="1">
    <nc r="N413" t="inlineStr">
      <is>
        <t>WANG Mingyuan (CC-AS/EVA-SW2-CN)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570" sId="1" xfDxf="1" dxf="1" quotePrefix="1">
    <nc r="O413" t="inlineStr">
      <is>
        <t>AVH_ECU_CSW_BB00001.axl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m rId="13571" sheetId="1" source="N413" destination="P413" sourceSheetId="1">
    <rfmt sheetId="1" sqref="P413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m>
  <rm rId="13572" sheetId="1" source="O413" destination="N413" sourceSheetId="1"/>
  <rcc rId="13573" sId="1" odxf="1" quotePrefix="1">
    <nc r="A413" t="inlineStr">
      <is>
        <t/>
      </is>
    </nc>
    <odxf/>
  </rcc>
  <rcc rId="13574" sId="1" odxf="1" quotePrefix="1">
    <nc r="O413" t="inlineStr">
      <is>
        <t>1.0</t>
      </is>
    </nc>
  </rcc>
  <rcc rId="13575" sId="1" xfDxf="1" dxf="1">
    <nc r="M413" t="inlineStr">
      <is>
        <t>BL70_STRFAW_C302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576" sId="1">
    <nc r="M415" t="inlineStr">
      <is>
        <t>BL70_STRFAW_C302</t>
      </is>
    </nc>
  </rcc>
  <rcc rId="13577" sId="1">
    <nc r="M416" t="inlineStr">
      <is>
        <t>BL70_STRFAW_C302</t>
      </is>
    </nc>
  </rcc>
  <rcc rId="13578" sId="1">
    <nc r="M417" t="inlineStr">
      <is>
        <t>BL70_STRFAW_C302</t>
      </is>
    </nc>
  </rcc>
  <rcc rId="13579" sId="1" xfDxf="1" dxf="1">
    <nc r="M414" t="inlineStr">
      <is>
        <t>BL03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580" sId="1" xfDxf="1" dxf="1">
    <nc r="N414" t="inlineStr">
      <is>
        <t>GAC_ESPHevX_HADHAP_Int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581" sId="1" xfDxf="1" dxf="1">
    <nc r="L414" t="inlineStr">
      <is>
        <t>BB81295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582" sId="1">
    <nc r="L413" t="inlineStr">
      <is>
        <t>None</t>
      </is>
    </nc>
  </rcc>
  <rcc rId="13583" sId="1">
    <nc r="L415" t="inlineStr">
      <is>
        <t>None</t>
      </is>
    </nc>
  </rcc>
  <rcc rId="13584" sId="1">
    <nc r="L416" t="inlineStr">
      <is>
        <t>None</t>
      </is>
    </nc>
  </rcc>
  <rcc rId="13585" sId="1">
    <nc r="L417" t="inlineStr">
      <is>
        <t>None</t>
      </is>
    </nc>
  </rcc>
  <rcc rId="13586" sId="1" xfDxf="1" dxf="1">
    <nc r="N415" t="inlineStr">
      <is>
        <t>ESP93hevXEncapSWCust_ECU_CSW_BB97468.axl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587" sId="1">
    <nc r="N416" t="inlineStr">
      <is>
        <t>ESP93hevXEncapSWCust_ECU_CSW_BB97468.axl</t>
      </is>
    </nc>
  </rcc>
  <rcc rId="13588" sId="1">
    <nc r="N417" t="inlineStr">
      <is>
        <t>ESP93hevXEncapSWCust_ECU_CSW_BB97468.axl</t>
      </is>
    </nc>
  </rcc>
  <rcc rId="13589" sId="1" quotePrefix="1">
    <nc r="O414" t="inlineStr">
      <is>
        <t>-</t>
      </is>
    </nc>
  </rcc>
  <rfmt sheetId="1" xfDxf="1" sqref="P414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13590" sId="1" quotePrefix="1">
    <nc r="P415" t="inlineStr">
      <is>
        <t>WANG Mingyuan (CC-AS/EVA-SW2-CN)</t>
      </is>
    </nc>
  </rcc>
  <rcc rId="13591" sId="1" quotePrefix="1">
    <nc r="P416" t="inlineStr">
      <is>
        <t>WANG Mingyuan (CC-AS/EVA-SW2-CN)</t>
      </is>
    </nc>
  </rcc>
  <rcc rId="13592" sId="1" quotePrefix="1">
    <nc r="P417" t="inlineStr">
      <is>
        <t>WANG Mingyuan (CC-AS/EVA-SW2-CN)</t>
      </is>
    </nc>
  </rcc>
  <rcc rId="13593" sId="1" xfDxf="1" dxf="1" quotePrefix="1">
    <nc r="P414" t="inlineStr">
      <is>
        <t>ZHOU Xiaoxi (CC-AS/EVA-SW31-CN)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594" sId="1" xfDxf="1" dxf="1" quotePrefix="1">
    <nc r="P418" t="inlineStr">
      <is>
        <t>HOU Jue (CC-AS/EVA-SW2-CN)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595" sId="1" quotePrefix="1">
    <nc r="P423" t="inlineStr">
      <is>
        <t>HOU Jue (CC-AS/EVA-SW2-CN)</t>
      </is>
    </nc>
  </rcc>
  <rcc rId="13596" sId="1" quotePrefix="1">
    <nc r="P419" t="inlineStr">
      <is>
        <t>HOU Jue (CC-AS/EVA-SW2-CN)</t>
      </is>
    </nc>
  </rcc>
  <rcc rId="13597" sId="1" quotePrefix="1">
    <nc r="P420" t="inlineStr">
      <is>
        <t>HOU Jue (CC-AS/EVA-SW2-CN)</t>
      </is>
    </nc>
  </rcc>
  <rcc rId="13598" sId="1" quotePrefix="1">
    <nc r="P421" t="inlineStr">
      <is>
        <t>HOU Jue (CC-AS/EVA-SW2-CN)</t>
      </is>
    </nc>
  </rcc>
  <rcc rId="13599" sId="1" quotePrefix="1">
    <nc r="P422" t="inlineStr">
      <is>
        <t>HOU Jue (CC-AS/EVA-SW2-CN)</t>
      </is>
    </nc>
  </rcc>
  <rfmt sheetId="1" xfDxf="1" sqref="N41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13600" sId="1">
    <nc r="N418" t="inlineStr">
      <is>
        <t>1553109.zip</t>
      </is>
    </nc>
  </rcc>
  <rcc rId="13601" sId="1">
    <nc r="N419" t="inlineStr">
      <is>
        <t>1553109.zip</t>
      </is>
    </nc>
  </rcc>
  <rcc rId="13602" sId="1">
    <nc r="N420" t="inlineStr">
      <is>
        <t>1553109.zip</t>
      </is>
    </nc>
  </rcc>
  <rcc rId="13603" sId="1">
    <nc r="N421" t="inlineStr">
      <is>
        <t>1553109.zip</t>
      </is>
    </nc>
  </rcc>
  <rcc rId="13604" sId="1">
    <nc r="N422" t="inlineStr">
      <is>
        <t>1553109.zip</t>
      </is>
    </nc>
  </rcc>
  <rcc rId="13605" sId="1">
    <nc r="N423" t="inlineStr">
      <is>
        <t>1553109.zip</t>
      </is>
    </nc>
  </rcc>
  <rcc rId="13606" sId="1" xfDxf="1" dxf="1">
    <nc r="M418" t="inlineStr">
      <is>
        <t>BL01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07" sId="1">
    <nc r="M419" t="inlineStr">
      <is>
        <t>BL01</t>
      </is>
    </nc>
  </rcc>
  <rcc rId="13608" sId="1">
    <nc r="M420" t="inlineStr">
      <is>
        <t>BL01</t>
      </is>
    </nc>
  </rcc>
  <rcc rId="13609" sId="1">
    <nc r="M421" t="inlineStr">
      <is>
        <t>BL01</t>
      </is>
    </nc>
  </rcc>
  <rcc rId="13610" sId="1">
    <nc r="M422" t="inlineStr">
      <is>
        <t>BL01</t>
      </is>
    </nc>
  </rcc>
  <rcc rId="13611" sId="1">
    <nc r="M423" t="inlineStr">
      <is>
        <t>BL01</t>
      </is>
    </nc>
  </rcc>
  <rcc rId="13612" sId="1">
    <nc r="L418" t="inlineStr">
      <is>
        <t>None</t>
      </is>
    </nc>
  </rcc>
  <rcc rId="13613" sId="1">
    <nc r="L419" t="inlineStr">
      <is>
        <t>None</t>
      </is>
    </nc>
  </rcc>
  <rcc rId="13614" sId="1">
    <nc r="L420" t="inlineStr">
      <is>
        <t>None</t>
      </is>
    </nc>
  </rcc>
  <rcc rId="13615" sId="1">
    <nc r="L421" t="inlineStr">
      <is>
        <t>None</t>
      </is>
    </nc>
  </rcc>
  <rcc rId="13616" sId="1">
    <nc r="L422" t="inlineStr">
      <is>
        <t>None</t>
      </is>
    </nc>
  </rcc>
  <rcc rId="13617" sId="1">
    <nc r="L423" t="inlineStr">
      <is>
        <t>None</t>
      </is>
    </nc>
  </rcc>
  <rcc rId="13618" sId="1" xfDxf="1" dxf="1" quotePrefix="1">
    <nc r="P424" t="inlineStr">
      <is>
        <t>GUO Sasa (CC-AS/EVA-SW3-CN)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19" sId="1" xfDxf="1" dxf="1">
    <nc r="N424" t="inlineStr">
      <is>
        <t>BYD_IPB_BL05_Int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20" sId="1" xfDxf="1" dxf="1">
    <nc r="M424" t="inlineStr">
      <is>
        <t>BL06_SP1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21" sId="1">
    <nc r="L424" t="inlineStr">
      <is>
        <t>None</t>
      </is>
    </nc>
  </rcc>
  <rcc rId="13622" sId="1">
    <nc r="L425" t="inlineStr">
      <is>
        <t>None</t>
      </is>
    </nc>
  </rcc>
  <rcc rId="13623" sId="1">
    <nc r="L426" t="inlineStr">
      <is>
        <t>None</t>
      </is>
    </nc>
  </rcc>
  <rcc rId="13624" sId="1">
    <nc r="L427" t="inlineStr">
      <is>
        <t>None</t>
      </is>
    </nc>
  </rcc>
  <rcc rId="13625" sId="1">
    <nc r="L428" t="inlineStr">
      <is>
        <t>None</t>
      </is>
    </nc>
  </rcc>
  <rcc rId="13626" sId="1" xfDxf="1" dxf="1">
    <nc r="M425" t="inlineStr">
      <is>
        <t>BL07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27" sId="1">
    <nc r="M426" t="inlineStr">
      <is>
        <t>BL07</t>
      </is>
    </nc>
  </rcc>
  <rcc rId="13628" sId="1">
    <nc r="M427" t="inlineStr">
      <is>
        <t>BL07</t>
      </is>
    </nc>
  </rcc>
  <rcc rId="13629" sId="1">
    <nc r="M428" t="inlineStr">
      <is>
        <t>BL07</t>
      </is>
    </nc>
  </rcc>
  <rcc rId="13630" sId="1" xfDxf="1" dxf="1">
    <nc r="N425" t="inlineStr">
      <is>
        <t>DtfDtcDte20msESP_ECU_CSW_BB00001.axl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31" sId="1">
    <nc r="N426" t="inlineStr">
      <is>
        <t>DtfDtcDte20msESP_ECU_CSW_BB00001.axl</t>
      </is>
    </nc>
  </rcc>
  <rcc rId="13632" sId="1">
    <nc r="N427" t="inlineStr">
      <is>
        <t>DtfDtcDte20msESP_ECU_CSW_BB00001.axl</t>
      </is>
    </nc>
  </rcc>
  <rcc rId="13633" sId="1">
    <nc r="N428" t="inlineStr">
      <is>
        <t>DtfDtcDte20msESP_ECU_CSW_BB00001.axl</t>
      </is>
    </nc>
  </rcc>
  <rcc rId="13634" sId="1" quotePrefix="1">
    <nc r="O424" t="inlineStr">
      <is>
        <t>-</t>
      </is>
    </nc>
  </rcc>
  <rfmt sheetId="1" xfDxf="1" sqref="O418" start="0" length="0">
    <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13635" sId="1" xfDxf="1" dxf="1" quotePrefix="1">
    <nc r="O419" t="inlineStr">
      <is>
        <t>1.3.147303.0.1.0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36" sId="1" xfDxf="1" dxf="1" quotePrefix="1">
    <nc r="O420" t="inlineStr">
      <is>
        <t>1.11.147303.7.1.0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37" sId="1" xfDxf="1" dxf="1" quotePrefix="1">
    <nc r="O421" t="inlineStr">
      <is>
        <t>4.6.1473030.0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38" sId="1" xfDxf="1" dxf="1" quotePrefix="1">
    <nc r="O422" t="inlineStr">
      <is>
        <t>1.3.104.8.1473030.0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39" sId="1" xfDxf="1" dxf="1" quotePrefix="1">
    <nc r="O423" t="inlineStr">
      <is>
        <t>1.7.147303.1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40" sId="1" quotePrefix="1">
    <nc r="O418" t="inlineStr">
      <is>
        <t>1.0</t>
      </is>
    </nc>
  </rcc>
  <rcc rId="13641" sId="1" xfDxf="1" dxf="1" quotePrefix="1">
    <nc r="O415" t="inlineStr">
      <is>
        <t>1.7.146314.0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42" sId="1" xfDxf="1" dxf="1" quotePrefix="1">
    <nc r="O416" t="inlineStr">
      <is>
        <t>1.3.146314.0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43" sId="1" xfDxf="1" dxf="1" quotePrefix="1">
    <nc r="O417" t="inlineStr">
      <is>
        <t>3.9.146314.0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44" sId="1" xfDxf="1" dxf="1" quotePrefix="1">
    <nc r="O425" t="inlineStr">
      <is>
        <t>4.2.315.0.1.0.315.1.1.2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45" sId="1" xfDxf="1" dxf="1" quotePrefix="1">
    <nc r="O426" t="inlineStr">
      <is>
        <t>3.3.315.2.1.1.315.0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46" sId="1" xfDxf="1" dxf="1">
    <nc r="O427">
      <v>1.2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47" sId="1" xfDxf="1" dxf="1" quotePrefix="1">
    <nc r="O428" t="inlineStr">
      <is>
        <t>3.3.315.0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v guid="{7E0EA425-A420-4443-B9E0-CDF0AA9E5D09}" action="delete"/>
  <rdn rId="0" localSheetId="1" customView="1" name="Z_7E0EA425_A420_4443_B9E0_CDF0AA9E5D09_.wvu.FilterData" hidden="1" oldHidden="1">
    <formula>Merged_COEM!$B$59:$AN$433</formula>
    <oldFormula>Merged_COEM!$B$59:$AN$433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Merged_COEM!$B$59:$AN$433</formula>
    <oldFormula>Merged_COEM!$B$59:$AN$433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10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652" sId="1" numFmtId="19">
    <nc r="AD412">
      <v>44026</v>
    </nc>
  </rcc>
  <rcc rId="13653" sId="1" numFmtId="19">
    <nc r="AD405">
      <v>44026</v>
    </nc>
  </rcc>
  <rcc rId="13654" sId="1" numFmtId="19">
    <nc r="AD406">
      <v>44026</v>
    </nc>
  </rcc>
  <rcc rId="13655" sId="1" numFmtId="19">
    <nc r="AD407">
      <v>44026</v>
    </nc>
  </rcc>
  <rcc rId="13656" sId="1" numFmtId="19">
    <nc r="AD408">
      <v>44026</v>
    </nc>
  </rcc>
  <rcc rId="13657" sId="1" numFmtId="19">
    <nc r="AD409">
      <v>44026</v>
    </nc>
  </rcc>
  <rcc rId="13658" sId="1" numFmtId="19">
    <nc r="AD410">
      <v>44026</v>
    </nc>
  </rcc>
  <rcc rId="13659" sId="1" numFmtId="19">
    <nc r="AD411">
      <v>44026</v>
    </nc>
  </rcc>
  <rcc rId="13660" sId="1" numFmtId="19">
    <nc r="AC405">
      <v>44019</v>
    </nc>
  </rcc>
  <rcc rId="13661" sId="1" numFmtId="19">
    <nc r="AC428">
      <v>44019</v>
    </nc>
  </rcc>
  <rcc rId="13662" sId="1" numFmtId="19">
    <nc r="AC406">
      <v>44019</v>
    </nc>
  </rcc>
  <rcc rId="13663" sId="1" numFmtId="19">
    <nc r="AC407">
      <v>44019</v>
    </nc>
  </rcc>
  <rcc rId="13664" sId="1" numFmtId="19">
    <nc r="AC408">
      <v>44019</v>
    </nc>
  </rcc>
  <rcc rId="13665" sId="1" numFmtId="19">
    <nc r="AC409">
      <v>44019</v>
    </nc>
  </rcc>
  <rcc rId="13666" sId="1" numFmtId="19">
    <nc r="AC410">
      <v>44019</v>
    </nc>
  </rcc>
  <rcc rId="13667" sId="1" numFmtId="19">
    <nc r="AC411">
      <v>44019</v>
    </nc>
  </rcc>
  <rcc rId="13668" sId="1" numFmtId="19">
    <nc r="AC412">
      <v>44019</v>
    </nc>
  </rcc>
  <rcc rId="13669" sId="1" numFmtId="19">
    <nc r="AC413">
      <v>44019</v>
    </nc>
  </rcc>
  <rcc rId="13670" sId="1" numFmtId="19">
    <nc r="AC414">
      <v>44019</v>
    </nc>
  </rcc>
  <rcc rId="13671" sId="1" numFmtId="19">
    <nc r="AC415">
      <v>44019</v>
    </nc>
  </rcc>
  <rcc rId="13672" sId="1" numFmtId="19">
    <nc r="AC416">
      <v>44019</v>
    </nc>
  </rcc>
  <rcc rId="13673" sId="1" numFmtId="19">
    <nc r="AC417">
      <v>44019</v>
    </nc>
  </rcc>
  <rcc rId="13674" sId="1" numFmtId="19">
    <nc r="AC418">
      <v>44019</v>
    </nc>
  </rcc>
  <rcc rId="13675" sId="1" numFmtId="19">
    <nc r="AC419">
      <v>44019</v>
    </nc>
  </rcc>
  <rcc rId="13676" sId="1" numFmtId="19">
    <nc r="AC420">
      <v>44019</v>
    </nc>
  </rcc>
  <rcc rId="13677" sId="1" numFmtId="19">
    <nc r="AC421">
      <v>44019</v>
    </nc>
  </rcc>
  <rcc rId="13678" sId="1" numFmtId="19">
    <nc r="AC422">
      <v>44019</v>
    </nc>
  </rcc>
  <rcc rId="13679" sId="1" numFmtId="19">
    <nc r="AC423">
      <v>44019</v>
    </nc>
  </rcc>
  <rcc rId="13680" sId="1" numFmtId="19">
    <nc r="AC424">
      <v>44019</v>
    </nc>
  </rcc>
  <rcc rId="13681" sId="1" numFmtId="19">
    <nc r="AC425">
      <v>44019</v>
    </nc>
  </rcc>
  <rcc rId="13682" sId="1" numFmtId="19">
    <nc r="AC426">
      <v>44019</v>
    </nc>
  </rcc>
  <rcc rId="13683" sId="1" numFmtId="19">
    <nc r="AC427">
      <v>44019</v>
    </nc>
  </rcc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Merged_COEM!$B$59:$AN$433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686" sId="1">
    <nc r="X400">
      <f>W400</f>
    </nc>
  </rcc>
  <rcc rId="13687" sId="1">
    <nc r="Z400">
      <v>0.5</v>
    </nc>
  </rcc>
  <rcv guid="{FECB4C41-27E8-4A22-AFB3-4F54CDD4960E}" action="delete"/>
  <rdn rId="0" localSheetId="1" customView="1" name="Z_FECB4C41_27E8_4A22_AFB3_4F54CDD4960E_.wvu.FilterData" hidden="1" oldHidden="1">
    <formula>Merged_COEM!$B$59:$AN$433</formula>
    <oldFormula>Merged_COEM!$B$59:$AN$433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10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690" sId="1" xfDxf="1" dxf="1" numFmtId="19">
    <nc r="AD413">
      <v>44034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91" sId="1" xfDxf="1" dxf="1" numFmtId="19">
    <nc r="AD414">
      <v>44026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92" sId="1" xfDxf="1" dxf="1" numFmtId="19">
    <nc r="AD417">
      <v>44041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93" sId="1" xfDxf="1" dxf="1" numFmtId="19">
    <nc r="AD418">
      <v>44029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694" sId="1" numFmtId="19">
    <nc r="AD415">
      <v>44041</v>
    </nc>
  </rcc>
  <rcc rId="13695" sId="1" numFmtId="19">
    <nc r="AD416">
      <v>44041</v>
    </nc>
  </rcc>
  <rcc rId="13696" sId="1" numFmtId="19">
    <nc r="AD419">
      <v>44029</v>
    </nc>
  </rcc>
  <rcc rId="13697" sId="1" numFmtId="19">
    <nc r="AD420">
      <v>44029</v>
    </nc>
  </rcc>
  <rcc rId="13698" sId="1" numFmtId="19">
    <nc r="AD421">
      <v>44029</v>
    </nc>
  </rcc>
  <rcc rId="13699" sId="1" numFmtId="19">
    <nc r="AD422">
      <v>44029</v>
    </nc>
  </rcc>
  <rcc rId="13700" sId="1" numFmtId="19">
    <nc r="AD423">
      <v>44029</v>
    </nc>
  </rcc>
  <rcc rId="13701" sId="1" xfDxf="1" dxf="1" numFmtId="19">
    <nc r="AD424">
      <v>44025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02" sId="1" xfDxf="1" dxf="1" numFmtId="19">
    <nc r="AD425">
      <v>44033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03" sId="1" numFmtId="19">
    <nc r="AD426">
      <v>44033</v>
    </nc>
  </rcc>
  <rcc rId="13704" sId="1" numFmtId="19">
    <nc r="AD427">
      <v>44033</v>
    </nc>
  </rcc>
  <rcc rId="13705" sId="1" numFmtId="19">
    <nc r="AD428">
      <v>44033</v>
    </nc>
  </rcc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Merged_COEM!$B$59:$AN$433</formula>
    <oldFormula>Merged_COEM!$B$59:$AN$433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0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710" sId="1" xfDxf="1" dxf="1" quotePrefix="1">
    <nc r="P425" t="inlineStr">
      <is>
        <t>HUANG Shuai (CC-AS/EVA-SW1-CN)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11" sId="1" quotePrefix="1">
    <nc r="P426" t="inlineStr">
      <is>
        <t>HUANG Shuai (CC-AS/EVA-SW1-CN)</t>
      </is>
    </nc>
  </rcc>
  <rcc rId="13712" sId="1" quotePrefix="1">
    <nc r="P427" t="inlineStr">
      <is>
        <t>HUANG Shuai (CC-AS/EVA-SW1-CN)</t>
      </is>
    </nc>
  </rcc>
  <rcc rId="13713" sId="1" quotePrefix="1">
    <nc r="P428" t="inlineStr">
      <is>
        <t>HUANG Shuai (CC-AS/EVA-SW1-CN)</t>
      </is>
    </nc>
  </rcc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716" sId="1">
    <nc r="T424" t="inlineStr">
      <is>
        <t>thanh.nguyen-kim</t>
      </is>
    </nc>
  </rcc>
  <rcc rId="13717" sId="1" xfDxf="1" dxf="1">
    <nc r="V405">
      <v>101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18" sId="1" xfDxf="1" dxf="1">
    <nc r="V406">
      <v>51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19" sId="1" xfDxf="1" dxf="1">
    <nc r="V407">
      <v>101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20" sId="1" xfDxf="1" dxf="1">
    <nc r="V408">
      <v>51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21" sId="1" xfDxf="1" dxf="1">
    <nc r="V409">
      <v>101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22" sId="1" xfDxf="1" dxf="1">
    <nc r="V410">
      <v>257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23" sId="1" xfDxf="1" dxf="1">
    <nc r="V411">
      <v>1141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24" sId="1" xfDxf="1" dxf="1">
    <nc r="V412">
      <v>997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25" sId="1" xfDxf="1" dxf="1">
    <nc r="V413">
      <v>21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26" sId="1" xfDxf="1" dxf="1">
    <nc r="V414">
      <v>1581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27" sId="1" xfDxf="1" dxf="1">
    <nc r="V415">
      <v>45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28" sId="1" xfDxf="1" dxf="1">
    <nc r="V416">
      <v>40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29" sId="1" xfDxf="1" dxf="1">
    <nc r="V417">
      <v>40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30" sId="1" xfDxf="1" dxf="1">
    <nc r="V418">
      <v>20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31" sId="1" xfDxf="1" dxf="1">
    <nc r="V419">
      <v>16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32" sId="1" xfDxf="1" dxf="1">
    <nc r="V420">
      <v>91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33" sId="1" xfDxf="1" dxf="1">
    <nc r="V421">
      <v>25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34" sId="1" xfDxf="1" dxf="1">
    <nc r="V422">
      <v>261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35" sId="1" xfDxf="1" dxf="1">
    <nc r="V423">
      <v>198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36" sId="1" xfDxf="1" dxf="1">
    <nc r="V424">
      <v>88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37" sId="1" xfDxf="1" dxf="1">
    <nc r="V425">
      <v>87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38" sId="1" xfDxf="1" dxf="1">
    <nc r="V426">
      <v>69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39" sId="1" xfDxf="1" dxf="1">
    <nc r="V427">
      <v>27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40" sId="1" xfDxf="1" dxf="1">
    <nc r="V428">
      <v>58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3741" sId="1">
    <nc r="W405">
      <f>V405</f>
    </nc>
  </rcc>
  <rcc rId="13742" sId="1">
    <nc r="W406">
      <f>V406</f>
    </nc>
  </rcc>
  <rcc rId="13743" sId="1">
    <nc r="W407">
      <f>V407</f>
    </nc>
  </rcc>
  <rcc rId="13744" sId="1">
    <nc r="W408">
      <f>V408</f>
    </nc>
  </rcc>
  <rcc rId="13745" sId="1">
    <nc r="W409">
      <f>V409</f>
    </nc>
  </rcc>
  <rcc rId="13746" sId="1">
    <nc r="W410">
      <f>V410</f>
    </nc>
  </rcc>
  <rcc rId="13747" sId="1">
    <nc r="W411">
      <f>V411</f>
    </nc>
  </rcc>
  <rcc rId="13748" sId="1">
    <nc r="W412">
      <f>V412</f>
    </nc>
  </rcc>
  <rcc rId="13749" sId="1">
    <nc r="W413">
      <f>V413</f>
    </nc>
  </rcc>
  <rcc rId="13750" sId="1">
    <nc r="W414">
      <f>V414</f>
    </nc>
  </rcc>
  <rcc rId="13751" sId="1">
    <nc r="W415">
      <f>V415</f>
    </nc>
  </rcc>
  <rcc rId="13752" sId="1">
    <nc r="W416">
      <f>V416</f>
    </nc>
  </rcc>
  <rcc rId="13753" sId="1">
    <nc r="W417">
      <f>V417</f>
    </nc>
  </rcc>
  <rcc rId="13754" sId="1">
    <nc r="W418">
      <f>V418</f>
    </nc>
  </rcc>
  <rcc rId="13755" sId="1">
    <nc r="W419">
      <f>V419</f>
    </nc>
  </rcc>
  <rcc rId="13756" sId="1">
    <nc r="W420">
      <f>V420</f>
    </nc>
  </rcc>
  <rcc rId="13757" sId="1">
    <nc r="W421">
      <f>V421</f>
    </nc>
  </rcc>
  <rcc rId="13758" sId="1">
    <nc r="W422">
      <f>V422</f>
    </nc>
  </rcc>
  <rcc rId="13759" sId="1">
    <nc r="W423">
      <f>V423</f>
    </nc>
  </rcc>
  <rcc rId="13760" sId="1">
    <nc r="W424">
      <f>V424</f>
    </nc>
  </rcc>
  <rcc rId="13761" sId="1">
    <nc r="W425">
      <f>V425</f>
    </nc>
  </rcc>
  <rcc rId="13762" sId="1">
    <nc r="W426">
      <f>V426</f>
    </nc>
  </rcc>
  <rcc rId="13763" sId="1">
    <nc r="W427">
      <f>V427</f>
    </nc>
  </rcc>
  <rcc rId="13764" sId="1">
    <nc r="W428">
      <f>V428</f>
    </nc>
  </rcc>
  <rcc rId="13765" sId="1">
    <nc r="T405" t="inlineStr">
      <is>
        <t>huy.nguyen-hoang</t>
      </is>
    </nc>
  </rcc>
  <rcc rId="13766" sId="1">
    <nc r="T406" t="inlineStr">
      <is>
        <t>huy.nguyen-hoang</t>
      </is>
    </nc>
  </rcc>
  <rcc rId="13767" sId="1">
    <nc r="T407" t="inlineStr">
      <is>
        <t>huy.nguyen-hoang</t>
      </is>
    </nc>
  </rcc>
  <rcc rId="13768" sId="1">
    <nc r="T408" t="inlineStr">
      <is>
        <t>huy.nguyen-hoang</t>
      </is>
    </nc>
  </rcc>
  <rcc rId="13769" sId="1">
    <nc r="T409" t="inlineStr">
      <is>
        <t>huy.nguyen-hoang</t>
      </is>
    </nc>
  </rcc>
  <rcc rId="13770" sId="1">
    <nc r="T410" t="inlineStr">
      <is>
        <t>nam.phan-the</t>
      </is>
    </nc>
  </rcc>
  <rcc rId="13771" sId="1">
    <nc r="T412" t="inlineStr">
      <is>
        <t>nam.phan-the</t>
      </is>
    </nc>
  </rcc>
  <rcc rId="13772" sId="1">
    <nc r="T411" t="inlineStr">
      <is>
        <t>chuong.nguyen-minh</t>
      </is>
    </nc>
  </rcc>
  <rcc rId="13773" sId="1">
    <nc r="T413" t="inlineStr">
      <is>
        <t>loc.do-phu</t>
      </is>
    </nc>
  </rcc>
  <rcc rId="13774" sId="1">
    <nc r="T414" t="inlineStr">
      <is>
        <t>thanh.nguyen-kim</t>
      </is>
    </nc>
  </rcc>
  <rcc rId="13775" sId="1">
    <nc r="T415" t="inlineStr">
      <is>
        <t>chuong.nguyen-minh</t>
      </is>
    </nc>
  </rcc>
  <rcc rId="13776" sId="1">
    <nc r="T416" t="inlineStr">
      <is>
        <t>huy.nguyen-hoang</t>
      </is>
    </nc>
  </rcc>
  <rcc rId="13777" sId="1">
    <nc r="T417" t="inlineStr">
      <is>
        <t>nam.phan-the</t>
      </is>
    </nc>
  </rcc>
  <rcc rId="13778" sId="1">
    <nc r="T418" t="inlineStr">
      <is>
        <t>chung.ly</t>
      </is>
    </nc>
  </rcc>
  <rcc rId="13779" sId="1">
    <nc r="T419" t="inlineStr">
      <is>
        <t>chung.ly</t>
      </is>
    </nc>
  </rcc>
  <rcc rId="13780" sId="1">
    <nc r="T420" t="inlineStr">
      <is>
        <t>thanh.nguyen-kim</t>
      </is>
    </nc>
  </rcc>
  <rcc rId="13781" sId="1">
    <nc r="T421" t="inlineStr">
      <is>
        <t>thanh.nguyen-kim</t>
      </is>
    </nc>
  </rcc>
  <rcc rId="13782" sId="1">
    <nc r="T422" t="inlineStr">
      <is>
        <t>loc.do-phu</t>
      </is>
    </nc>
  </rcc>
  <rcc rId="13783" sId="1">
    <nc r="T423" t="inlineStr">
      <is>
        <t>hieu.nguyen-trung</t>
      </is>
    </nc>
  </rcc>
  <rcc rId="13784" sId="1">
    <nc r="T425" t="inlineStr">
      <is>
        <t>huy.nguyen-hoang</t>
      </is>
    </nc>
  </rcc>
  <rcc rId="13785" sId="1">
    <nc r="T426" t="inlineStr">
      <is>
        <t>nam.phan-the</t>
      </is>
    </nc>
  </rcc>
  <rcc rId="13786" sId="1">
    <nc r="T427" t="inlineStr">
      <is>
        <t>nam.phan-the</t>
      </is>
    </nc>
  </rcc>
  <rcc rId="13787" sId="1">
    <nc r="T428" t="inlineStr">
      <is>
        <t>nam.phan-the</t>
      </is>
    </nc>
  </rcc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Merged_COEM!$B$59:$AN$433</formula>
    <oldFormula>Merged_COEM!$B$59:$AN$433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0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Merged_COEM!$B$59:$AN$433</formula>
    <oldFormula>Merged_COEM!$B$59:$AN$433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10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802" sId="1">
    <oc r="T428" t="inlineStr">
      <is>
        <t>nam.phan-the</t>
      </is>
    </oc>
    <nc r="T428" t="inlineStr">
      <is>
        <t>chung.ly</t>
      </is>
    </nc>
  </rcc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Merged_COEM!$B$59:$AN$433</formula>
    <oldFormula>Merged_COEM!$B$59:$AN$433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0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809" sId="1">
    <nc r="Y405">
      <f>ROUNDDOWN(W405/HLOOKUP(D405,Table!$C$3:$D$4,2,0)*8,2)</f>
    </nc>
  </rcc>
  <rcc rId="13810" sId="1">
    <nc r="Y406">
      <f>ROUNDDOWN(W406/HLOOKUP(D406,Table!$C$3:$D$4,2,0)*8,2)</f>
    </nc>
  </rcc>
  <rcc rId="13811" sId="1">
    <nc r="Y407">
      <f>ROUNDDOWN(W407/HLOOKUP(D407,Table!$C$3:$D$4,2,0)*8,2)</f>
    </nc>
  </rcc>
  <rcc rId="13812" sId="1">
    <nc r="Y408">
      <f>ROUNDDOWN(W408/HLOOKUP(D408,Table!$C$3:$D$4,2,0)*8,2)</f>
    </nc>
  </rcc>
  <rcc rId="13813" sId="1">
    <nc r="Y409">
      <f>ROUNDDOWN(W409/HLOOKUP(D409,Table!$C$3:$D$4,2,0)*8,2)</f>
    </nc>
  </rcc>
  <rcc rId="13814" sId="1">
    <nc r="Y410">
      <f>ROUNDDOWN(W410/HLOOKUP(D410,Table!$C$3:$D$4,2,0)*8,2)</f>
    </nc>
  </rcc>
  <rcc rId="13815" sId="1">
    <nc r="Y411">
      <f>ROUNDDOWN(W411/HLOOKUP(D411,Table!$C$3:$D$4,2,0)*8,2)</f>
    </nc>
  </rcc>
  <rcc rId="13816" sId="1">
    <nc r="Y412">
      <f>ROUNDDOWN(W412/HLOOKUP(D412,Table!$C$3:$D$4,2,0)*8,2)</f>
    </nc>
  </rcc>
  <rcc rId="13817" sId="1">
    <nc r="Y413">
      <f>ROUNDDOWN(W413/HLOOKUP(D413,Table!$C$3:$D$4,2,0)*8,2)</f>
    </nc>
  </rcc>
  <rcc rId="13818" sId="1">
    <nc r="Y414">
      <f>ROUNDDOWN(W414/HLOOKUP(D414,Table!$C$3:$D$4,2,0)*8,2)</f>
    </nc>
  </rcc>
  <rcc rId="13819" sId="1">
    <nc r="Y415">
      <f>ROUNDDOWN(W415/HLOOKUP(D415,Table!$C$3:$D$4,2,0)*8,2)</f>
    </nc>
  </rcc>
  <rcc rId="13820" sId="1">
    <nc r="Y416">
      <f>ROUNDDOWN(W416/HLOOKUP(D416,Table!$C$3:$D$4,2,0)*8,2)</f>
    </nc>
  </rcc>
  <rcc rId="13821" sId="1">
    <nc r="Y417">
      <f>ROUNDDOWN(W417/HLOOKUP(D417,Table!$C$3:$D$4,2,0)*8,2)</f>
    </nc>
  </rcc>
  <rcc rId="13822" sId="1">
    <nc r="Y418">
      <f>ROUNDDOWN(W418/HLOOKUP(D418,Table!$C$3:$D$4,2,0)*8,2)</f>
    </nc>
  </rcc>
  <rcc rId="13823" sId="1">
    <nc r="Y419">
      <f>ROUNDDOWN(W419/HLOOKUP(D419,Table!$C$3:$D$4,2,0)*8,2)</f>
    </nc>
  </rcc>
  <rcc rId="13824" sId="1">
    <nc r="Y420">
      <f>ROUNDDOWN(W420/HLOOKUP(D420,Table!$C$3:$D$4,2,0)*8,2)</f>
    </nc>
  </rcc>
  <rcc rId="13825" sId="1">
    <nc r="Y421">
      <f>ROUNDDOWN(W421/HLOOKUP(D421,Table!$C$3:$D$4,2,0)*8,2)</f>
    </nc>
  </rcc>
  <rcc rId="13826" sId="1">
    <nc r="Y422">
      <f>ROUNDDOWN(W422/HLOOKUP(D422,Table!$C$3:$D$4,2,0)*8,2)</f>
    </nc>
  </rcc>
  <rcc rId="13827" sId="1">
    <nc r="Y423">
      <f>ROUNDDOWN(W423/HLOOKUP(D423,Table!$C$3:$D$4,2,0)*8,2)</f>
    </nc>
  </rcc>
  <rcc rId="13828" sId="1">
    <nc r="Y424">
      <f>ROUNDDOWN(W424/HLOOKUP(D424,Table!$C$3:$D$4,2,0)*8,2)</f>
    </nc>
  </rcc>
  <rcc rId="13829" sId="1">
    <nc r="Y425">
      <f>ROUNDDOWN(W425/HLOOKUP(D425,Table!$C$3:$D$4,2,0)*8,2)</f>
    </nc>
  </rcc>
  <rcc rId="13830" sId="1">
    <nc r="Y426">
      <f>ROUNDDOWN(W426/HLOOKUP(D426,Table!$C$3:$D$4,2,0)*8,2)</f>
    </nc>
  </rcc>
  <rcc rId="13831" sId="1">
    <nc r="Y427">
      <f>ROUNDDOWN(W427/HLOOKUP(D427,Table!$C$3:$D$4,2,0)*8,2)</f>
    </nc>
  </rcc>
  <rcc rId="13832" sId="1">
    <nc r="Y428">
      <f>ROUNDDOWN(W428/HLOOKUP(D428,Table!$C$3:$D$4,2,0)*8,2)</f>
    </nc>
  </rcc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835" sId="1" quotePrefix="1">
    <nc r="AL406" t="inlineStr">
      <is>
        <t>-</t>
      </is>
    </nc>
  </rcc>
  <rcc rId="13836" sId="1" quotePrefix="1">
    <nc r="AM406" t="inlineStr">
      <is>
        <t>-</t>
      </is>
    </nc>
  </rcc>
  <rcc rId="13837" sId="1" quotePrefix="1">
    <nc r="AN406" t="inlineStr">
      <is>
        <t>-</t>
      </is>
    </nc>
  </rcc>
  <rcc rId="13838" sId="1" quotePrefix="1">
    <nc r="AL407" t="inlineStr">
      <is>
        <t>-</t>
      </is>
    </nc>
  </rcc>
  <rcc rId="13839" sId="1" quotePrefix="1">
    <nc r="AM407" t="inlineStr">
      <is>
        <t>-</t>
      </is>
    </nc>
  </rcc>
  <rcc rId="13840" sId="1" quotePrefix="1">
    <nc r="AN407" t="inlineStr">
      <is>
        <t>-</t>
      </is>
    </nc>
  </rcc>
  <rcc rId="13841" sId="1" quotePrefix="1">
    <nc r="AL408" t="inlineStr">
      <is>
        <t>-</t>
      </is>
    </nc>
  </rcc>
  <rcc rId="13842" sId="1" quotePrefix="1">
    <nc r="AM408" t="inlineStr">
      <is>
        <t>-</t>
      </is>
    </nc>
  </rcc>
  <rcc rId="13843" sId="1" quotePrefix="1">
    <nc r="AN408" t="inlineStr">
      <is>
        <t>-</t>
      </is>
    </nc>
  </rcc>
  <rcc rId="13844" sId="1" quotePrefix="1">
    <nc r="AL409" t="inlineStr">
      <is>
        <t>-</t>
      </is>
    </nc>
  </rcc>
  <rcc rId="13845" sId="1" quotePrefix="1">
    <nc r="AM409" t="inlineStr">
      <is>
        <t>-</t>
      </is>
    </nc>
  </rcc>
  <rcc rId="13846" sId="1" quotePrefix="1">
    <nc r="AN409" t="inlineStr">
      <is>
        <t>-</t>
      </is>
    </nc>
  </rcc>
  <rcc rId="13847" sId="1" quotePrefix="1">
    <nc r="AL410" t="inlineStr">
      <is>
        <t>-</t>
      </is>
    </nc>
  </rcc>
  <rcc rId="13848" sId="1" quotePrefix="1">
    <nc r="AM410" t="inlineStr">
      <is>
        <t>-</t>
      </is>
    </nc>
  </rcc>
  <rcc rId="13849" sId="1" quotePrefix="1">
    <nc r="AN410" t="inlineStr">
      <is>
        <t>-</t>
      </is>
    </nc>
  </rcc>
  <rcc rId="13850" sId="1" quotePrefix="1">
    <nc r="AL411" t="inlineStr">
      <is>
        <t>-</t>
      </is>
    </nc>
  </rcc>
  <rcc rId="13851" sId="1" quotePrefix="1">
    <nc r="AM411" t="inlineStr">
      <is>
        <t>-</t>
      </is>
    </nc>
  </rcc>
  <rcc rId="13852" sId="1" quotePrefix="1">
    <nc r="AN411" t="inlineStr">
      <is>
        <t>-</t>
      </is>
    </nc>
  </rcc>
  <rcc rId="13853" sId="1" quotePrefix="1">
    <nc r="AL412" t="inlineStr">
      <is>
        <t>-</t>
      </is>
    </nc>
  </rcc>
  <rcc rId="13854" sId="1" quotePrefix="1">
    <nc r="AM412" t="inlineStr">
      <is>
        <t>-</t>
      </is>
    </nc>
  </rcc>
  <rcc rId="13855" sId="1" quotePrefix="1">
    <nc r="AN412" t="inlineStr">
      <is>
        <t>-</t>
      </is>
    </nc>
  </rcc>
  <rcc rId="13856" sId="1" quotePrefix="1">
    <nc r="AL413" t="inlineStr">
      <is>
        <t>-</t>
      </is>
    </nc>
  </rcc>
  <rcc rId="13857" sId="1" quotePrefix="1">
    <nc r="AM413" t="inlineStr">
      <is>
        <t>-</t>
      </is>
    </nc>
  </rcc>
  <rcc rId="13858" sId="1" quotePrefix="1">
    <nc r="AN413" t="inlineStr">
      <is>
        <t>-</t>
      </is>
    </nc>
  </rcc>
  <rcc rId="13859" sId="1" quotePrefix="1">
    <nc r="AL414" t="inlineStr">
      <is>
        <t>-</t>
      </is>
    </nc>
  </rcc>
  <rcc rId="13860" sId="1" quotePrefix="1">
    <nc r="AM414" t="inlineStr">
      <is>
        <t>-</t>
      </is>
    </nc>
  </rcc>
  <rcc rId="13861" sId="1" quotePrefix="1">
    <nc r="AN414" t="inlineStr">
      <is>
        <t>-</t>
      </is>
    </nc>
  </rcc>
  <rcc rId="13862" sId="1" quotePrefix="1">
    <nc r="AL415" t="inlineStr">
      <is>
        <t>-</t>
      </is>
    </nc>
  </rcc>
  <rcc rId="13863" sId="1" quotePrefix="1">
    <nc r="AM415" t="inlineStr">
      <is>
        <t>-</t>
      </is>
    </nc>
  </rcc>
  <rcc rId="13864" sId="1" quotePrefix="1">
    <nc r="AN415" t="inlineStr">
      <is>
        <t>-</t>
      </is>
    </nc>
  </rcc>
  <rcc rId="13865" sId="1" quotePrefix="1">
    <nc r="AL416" t="inlineStr">
      <is>
        <t>-</t>
      </is>
    </nc>
  </rcc>
  <rcc rId="13866" sId="1" quotePrefix="1">
    <nc r="AM416" t="inlineStr">
      <is>
        <t>-</t>
      </is>
    </nc>
  </rcc>
  <rcc rId="13867" sId="1" quotePrefix="1">
    <nc r="AN416" t="inlineStr">
      <is>
        <t>-</t>
      </is>
    </nc>
  </rcc>
  <rcc rId="13868" sId="1" quotePrefix="1">
    <nc r="AL417" t="inlineStr">
      <is>
        <t>-</t>
      </is>
    </nc>
  </rcc>
  <rcc rId="13869" sId="1" quotePrefix="1">
    <nc r="AM417" t="inlineStr">
      <is>
        <t>-</t>
      </is>
    </nc>
  </rcc>
  <rcc rId="13870" sId="1" quotePrefix="1">
    <nc r="AN417" t="inlineStr">
      <is>
        <t>-</t>
      </is>
    </nc>
  </rcc>
  <rcc rId="13871" sId="1" quotePrefix="1">
    <nc r="AL418" t="inlineStr">
      <is>
        <t>-</t>
      </is>
    </nc>
  </rcc>
  <rcc rId="13872" sId="1" quotePrefix="1">
    <nc r="AM418" t="inlineStr">
      <is>
        <t>-</t>
      </is>
    </nc>
  </rcc>
  <rcc rId="13873" sId="1" quotePrefix="1">
    <nc r="AN418" t="inlineStr">
      <is>
        <t>-</t>
      </is>
    </nc>
  </rcc>
  <rcc rId="13874" sId="1" quotePrefix="1">
    <nc r="AL419" t="inlineStr">
      <is>
        <t>-</t>
      </is>
    </nc>
  </rcc>
  <rcc rId="13875" sId="1" quotePrefix="1">
    <nc r="AM419" t="inlineStr">
      <is>
        <t>-</t>
      </is>
    </nc>
  </rcc>
  <rcc rId="13876" sId="1" quotePrefix="1">
    <nc r="AN419" t="inlineStr">
      <is>
        <t>-</t>
      </is>
    </nc>
  </rcc>
  <rcc rId="13877" sId="1" quotePrefix="1">
    <nc r="AL420" t="inlineStr">
      <is>
        <t>-</t>
      </is>
    </nc>
  </rcc>
  <rcc rId="13878" sId="1" quotePrefix="1">
    <nc r="AM420" t="inlineStr">
      <is>
        <t>-</t>
      </is>
    </nc>
  </rcc>
  <rcc rId="13879" sId="1" quotePrefix="1">
    <nc r="AN420" t="inlineStr">
      <is>
        <t>-</t>
      </is>
    </nc>
  </rcc>
  <rcc rId="13880" sId="1" quotePrefix="1">
    <nc r="AL421" t="inlineStr">
      <is>
        <t>-</t>
      </is>
    </nc>
  </rcc>
  <rcc rId="13881" sId="1" quotePrefix="1">
    <nc r="AM421" t="inlineStr">
      <is>
        <t>-</t>
      </is>
    </nc>
  </rcc>
  <rcc rId="13882" sId="1" quotePrefix="1">
    <nc r="AN421" t="inlineStr">
      <is>
        <t>-</t>
      </is>
    </nc>
  </rcc>
  <rcc rId="13883" sId="1" quotePrefix="1">
    <nc r="AL422" t="inlineStr">
      <is>
        <t>-</t>
      </is>
    </nc>
  </rcc>
  <rcc rId="13884" sId="1" quotePrefix="1">
    <nc r="AM422" t="inlineStr">
      <is>
        <t>-</t>
      </is>
    </nc>
  </rcc>
  <rcc rId="13885" sId="1" quotePrefix="1">
    <nc r="AN422" t="inlineStr">
      <is>
        <t>-</t>
      </is>
    </nc>
  </rcc>
  <rcc rId="13886" sId="1" quotePrefix="1">
    <nc r="AL423" t="inlineStr">
      <is>
        <t>-</t>
      </is>
    </nc>
  </rcc>
  <rcc rId="13887" sId="1" quotePrefix="1">
    <nc r="AM423" t="inlineStr">
      <is>
        <t>-</t>
      </is>
    </nc>
  </rcc>
  <rcc rId="13888" sId="1" quotePrefix="1">
    <nc r="AN423" t="inlineStr">
      <is>
        <t>-</t>
      </is>
    </nc>
  </rcc>
  <rcc rId="13889" sId="1" quotePrefix="1">
    <nc r="AL424" t="inlineStr">
      <is>
        <t>-</t>
      </is>
    </nc>
  </rcc>
  <rcc rId="13890" sId="1" quotePrefix="1">
    <nc r="AM424" t="inlineStr">
      <is>
        <t>-</t>
      </is>
    </nc>
  </rcc>
  <rcc rId="13891" sId="1" quotePrefix="1">
    <nc r="AN424" t="inlineStr">
      <is>
        <t>-</t>
      </is>
    </nc>
  </rcc>
  <rcc rId="13892" sId="1" quotePrefix="1">
    <nc r="AL425" t="inlineStr">
      <is>
        <t>-</t>
      </is>
    </nc>
  </rcc>
  <rcc rId="13893" sId="1" quotePrefix="1">
    <nc r="AM425" t="inlineStr">
      <is>
        <t>-</t>
      </is>
    </nc>
  </rcc>
  <rcc rId="13894" sId="1" quotePrefix="1">
    <nc r="AN425" t="inlineStr">
      <is>
        <t>-</t>
      </is>
    </nc>
  </rcc>
  <rcc rId="13895" sId="1" quotePrefix="1">
    <nc r="AL426" t="inlineStr">
      <is>
        <t>-</t>
      </is>
    </nc>
  </rcc>
  <rcc rId="13896" sId="1" quotePrefix="1">
    <nc r="AM426" t="inlineStr">
      <is>
        <t>-</t>
      </is>
    </nc>
  </rcc>
  <rcc rId="13897" sId="1" quotePrefix="1">
    <nc r="AN426" t="inlineStr">
      <is>
        <t>-</t>
      </is>
    </nc>
  </rcc>
  <rcc rId="13898" sId="1" quotePrefix="1">
    <nc r="AL427" t="inlineStr">
      <is>
        <t>-</t>
      </is>
    </nc>
  </rcc>
  <rcc rId="13899" sId="1" quotePrefix="1">
    <nc r="AM427" t="inlineStr">
      <is>
        <t>-</t>
      </is>
    </nc>
  </rcc>
  <rcc rId="13900" sId="1" quotePrefix="1">
    <nc r="AN427" t="inlineStr">
      <is>
        <t>-</t>
      </is>
    </nc>
  </rcc>
  <rcc rId="13901" sId="1" quotePrefix="1">
    <nc r="AL428" t="inlineStr">
      <is>
        <t>-</t>
      </is>
    </nc>
  </rcc>
  <rcc rId="13902" sId="1" quotePrefix="1">
    <nc r="AM428" t="inlineStr">
      <is>
        <t>-</t>
      </is>
    </nc>
  </rcc>
  <rcc rId="13903" sId="1" quotePrefix="1">
    <nc r="AN428" t="inlineStr">
      <is>
        <t>-</t>
      </is>
    </nc>
  </rcc>
  <rcc rId="13904" sId="1" quotePrefix="1">
    <nc r="AL429" t="inlineStr">
      <is>
        <t>-</t>
      </is>
    </nc>
  </rcc>
  <rcc rId="13905" sId="1" quotePrefix="1">
    <nc r="AM429" t="inlineStr">
      <is>
        <t>-</t>
      </is>
    </nc>
  </rcc>
  <rcc rId="13906" sId="1" quotePrefix="1">
    <nc r="AN429" t="inlineStr">
      <is>
        <t>-</t>
      </is>
    </nc>
  </rcc>
</revisions>
</file>

<file path=xl/revisions/revisionLog10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Merged_COEM!$B$59:$AN$433</formula>
    <oldFormula>Merged_COEM!$B$59:$AN$433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0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Merged_COEM!$B$59:$AN$433</formula>
    <oldFormula>Merged_COEM!$B$59:$AN$433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10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Merged_COEM!$B$59:$AN$433</formula>
    <oldFormula>Merged_COEM!$B$59:$AN$433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0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Merged_COEM!$B$59:$AN$433</formula>
    <oldFormula>Merged_COEM!$B$59:$AN$433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0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919" sId="1">
    <nc r="S405" t="inlineStr">
      <is>
        <t>huy.nguyen-hoang</t>
      </is>
    </nc>
  </rcc>
  <rcc rId="13920" sId="1">
    <nc r="S406" t="inlineStr">
      <is>
        <t>huy.nguyen-hoang</t>
      </is>
    </nc>
  </rcc>
  <rcc rId="13921" sId="1">
    <nc r="S407" t="inlineStr">
      <is>
        <t>huy.nguyen-hoang</t>
      </is>
    </nc>
  </rcc>
  <rcc rId="13922" sId="1">
    <nc r="S408" t="inlineStr">
      <is>
        <t>huy.nguyen-hoang</t>
      </is>
    </nc>
  </rcc>
  <rcc rId="13923" sId="1">
    <nc r="S409" t="inlineStr">
      <is>
        <t>huy.nguyen-hoang</t>
      </is>
    </nc>
  </rcc>
  <rcc rId="13924" sId="1">
    <nc r="S410" t="inlineStr">
      <is>
        <t>nam.phan-the</t>
      </is>
    </nc>
  </rcc>
  <rcc rId="13925" sId="1">
    <nc r="S411" t="inlineStr">
      <is>
        <t>chuong.nguyen-minh</t>
      </is>
    </nc>
  </rcc>
  <rcc rId="13926" sId="1">
    <nc r="S412" t="inlineStr">
      <is>
        <t>nam.phan-the</t>
      </is>
    </nc>
  </rcc>
  <rcc rId="13927" sId="1">
    <nc r="S413" t="inlineStr">
      <is>
        <t>loc.do-phu</t>
      </is>
    </nc>
  </rcc>
  <rcc rId="13928" sId="1">
    <nc r="S414" t="inlineStr">
      <is>
        <t>thanh.nguyen-kim</t>
      </is>
    </nc>
  </rcc>
  <rcc rId="13929" sId="1">
    <nc r="S415" t="inlineStr">
      <is>
        <t>chuong.nguyen-minh</t>
      </is>
    </nc>
  </rcc>
  <rcc rId="13930" sId="1">
    <nc r="S416" t="inlineStr">
      <is>
        <t>huy.nguyen-hoang</t>
      </is>
    </nc>
  </rcc>
  <rcc rId="13931" sId="1">
    <nc r="S417" t="inlineStr">
      <is>
        <t>nam.phan-the</t>
      </is>
    </nc>
  </rcc>
  <rcc rId="13932" sId="1">
    <nc r="S418" t="inlineStr">
      <is>
        <t>chung.ly</t>
      </is>
    </nc>
  </rcc>
  <rcc rId="13933" sId="1">
    <nc r="S419" t="inlineStr">
      <is>
        <t>chung.ly</t>
      </is>
    </nc>
  </rcc>
  <rcc rId="13934" sId="1">
    <nc r="S420" t="inlineStr">
      <is>
        <t>thanh.nguyen-kim</t>
      </is>
    </nc>
  </rcc>
  <rcc rId="13935" sId="1">
    <nc r="S421" t="inlineStr">
      <is>
        <t>thanh.nguyen-kim</t>
      </is>
    </nc>
  </rcc>
  <rcc rId="13936" sId="1">
    <nc r="S422" t="inlineStr">
      <is>
        <t>loc.do-phu</t>
      </is>
    </nc>
  </rcc>
  <rcc rId="13937" sId="1">
    <nc r="S423" t="inlineStr">
      <is>
        <t>hieu.nguyen-trung</t>
      </is>
    </nc>
  </rcc>
  <rcc rId="13938" sId="1">
    <nc r="S424" t="inlineStr">
      <is>
        <t>thanh.nguyen-kim</t>
      </is>
    </nc>
  </rcc>
  <rcc rId="13939" sId="1">
    <nc r="S425" t="inlineStr">
      <is>
        <t>huy.nguyen-hoang</t>
      </is>
    </nc>
  </rcc>
  <rcc rId="13940" sId="1">
    <nc r="S426" t="inlineStr">
      <is>
        <t>nam.phan-the</t>
      </is>
    </nc>
  </rcc>
  <rcc rId="13941" sId="1">
    <nc r="S427" t="inlineStr">
      <is>
        <t>nam.phan-the</t>
      </is>
    </nc>
  </rcc>
  <rcc rId="13942" sId="1">
    <nc r="S428" t="inlineStr">
      <is>
        <t>chung.ly</t>
      </is>
    </nc>
  </rcc>
  <rcc rId="13943" sId="1">
    <oc r="T405" t="inlineStr">
      <is>
        <t>huy.nguyen-hoang</t>
      </is>
    </oc>
    <nc r="T405"/>
  </rcc>
  <rcc rId="13944" sId="1">
    <oc r="T406" t="inlineStr">
      <is>
        <t>huy.nguyen-hoang</t>
      </is>
    </oc>
    <nc r="T406"/>
  </rcc>
  <rcc rId="13945" sId="1">
    <oc r="T407" t="inlineStr">
      <is>
        <t>huy.nguyen-hoang</t>
      </is>
    </oc>
    <nc r="T407"/>
  </rcc>
  <rcc rId="13946" sId="1">
    <oc r="T408" t="inlineStr">
      <is>
        <t>huy.nguyen-hoang</t>
      </is>
    </oc>
    <nc r="T408"/>
  </rcc>
  <rcc rId="13947" sId="1">
    <oc r="T409" t="inlineStr">
      <is>
        <t>huy.nguyen-hoang</t>
      </is>
    </oc>
    <nc r="T409"/>
  </rcc>
  <rcc rId="13948" sId="1">
    <oc r="T410" t="inlineStr">
      <is>
        <t>nam.phan-the</t>
      </is>
    </oc>
    <nc r="T410"/>
  </rcc>
  <rcc rId="13949" sId="1">
    <oc r="T411" t="inlineStr">
      <is>
        <t>chuong.nguyen-minh</t>
      </is>
    </oc>
    <nc r="T411"/>
  </rcc>
  <rcc rId="13950" sId="1">
    <oc r="T412" t="inlineStr">
      <is>
        <t>nam.phan-the</t>
      </is>
    </oc>
    <nc r="T412"/>
  </rcc>
  <rcc rId="13951" sId="1">
    <oc r="T413" t="inlineStr">
      <is>
        <t>loc.do-phu</t>
      </is>
    </oc>
    <nc r="T413"/>
  </rcc>
  <rcc rId="13952" sId="1">
    <oc r="T414" t="inlineStr">
      <is>
        <t>thanh.nguyen-kim</t>
      </is>
    </oc>
    <nc r="T414"/>
  </rcc>
  <rcc rId="13953" sId="1">
    <oc r="T415" t="inlineStr">
      <is>
        <t>chuong.nguyen-minh</t>
      </is>
    </oc>
    <nc r="T415"/>
  </rcc>
  <rcc rId="13954" sId="1">
    <oc r="T416" t="inlineStr">
      <is>
        <t>huy.nguyen-hoang</t>
      </is>
    </oc>
    <nc r="T416"/>
  </rcc>
  <rcc rId="13955" sId="1">
    <oc r="T417" t="inlineStr">
      <is>
        <t>nam.phan-the</t>
      </is>
    </oc>
    <nc r="T417"/>
  </rcc>
  <rcc rId="13956" sId="1">
    <oc r="T418" t="inlineStr">
      <is>
        <t>chung.ly</t>
      </is>
    </oc>
    <nc r="T418"/>
  </rcc>
  <rcc rId="13957" sId="1">
    <oc r="T419" t="inlineStr">
      <is>
        <t>chung.ly</t>
      </is>
    </oc>
    <nc r="T419"/>
  </rcc>
  <rcc rId="13958" sId="1">
    <oc r="T420" t="inlineStr">
      <is>
        <t>thanh.nguyen-kim</t>
      </is>
    </oc>
    <nc r="T420"/>
  </rcc>
  <rcc rId="13959" sId="1">
    <oc r="T421" t="inlineStr">
      <is>
        <t>thanh.nguyen-kim</t>
      </is>
    </oc>
    <nc r="T421"/>
  </rcc>
  <rcc rId="13960" sId="1">
    <oc r="T422" t="inlineStr">
      <is>
        <t>loc.do-phu</t>
      </is>
    </oc>
    <nc r="T422"/>
  </rcc>
  <rcc rId="13961" sId="1">
    <oc r="T423" t="inlineStr">
      <is>
        <t>hieu.nguyen-trung</t>
      </is>
    </oc>
    <nc r="T423"/>
  </rcc>
  <rcc rId="13962" sId="1">
    <oc r="T424" t="inlineStr">
      <is>
        <t>thanh.nguyen-kim</t>
      </is>
    </oc>
    <nc r="T424"/>
  </rcc>
  <rcc rId="13963" sId="1">
    <oc r="T425" t="inlineStr">
      <is>
        <t>huy.nguyen-hoang</t>
      </is>
    </oc>
    <nc r="T425"/>
  </rcc>
  <rcc rId="13964" sId="1">
    <oc r="T426" t="inlineStr">
      <is>
        <t>nam.phan-the</t>
      </is>
    </oc>
    <nc r="T426"/>
  </rcc>
  <rcc rId="13965" sId="1">
    <oc r="T427" t="inlineStr">
      <is>
        <t>nam.phan-the</t>
      </is>
    </oc>
    <nc r="T427"/>
  </rcc>
  <rcc rId="13966" sId="1">
    <oc r="T428" t="inlineStr">
      <is>
        <t>chung.ly</t>
      </is>
    </oc>
    <nc r="T428"/>
  </rcc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973" sId="2">
    <nc r="AG254" t="inlineStr">
      <is>
        <t>OK</t>
      </is>
    </nc>
  </rcc>
  <rcc rId="13974" sId="2" odxf="1" s="1" dxf="1">
    <nc r="AL256" t="inlineStr">
      <is>
        <t>Can’t cover case default for switch case "LowMuSideIs" at line #28. Because type of "LowMuSideIs" is enum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256">
    <dxf>
      <alignment wrapText="0" readingOrder="0"/>
    </dxf>
  </rfmt>
  <rcc rId="13975" sId="2" numFmtId="14">
    <nc r="AH256">
      <v>0.92300000000000004</v>
    </nc>
  </rcc>
  <rcc rId="13976" sId="2" numFmtId="14">
    <nc r="AI256">
      <v>0.93799999999999994</v>
    </nc>
  </rcc>
  <rcc rId="13977" sId="2" numFmtId="14">
    <nc r="AJ256">
      <v>1</v>
    </nc>
  </rcc>
  <rcc rId="13978" sId="2" quotePrefix="1">
    <nc r="AK256" t="inlineStr">
      <is>
        <t>None</t>
      </is>
    </nc>
  </rcc>
  <rcc rId="13979" sId="2">
    <nc r="AG256" t="inlineStr">
      <is>
        <t>OK</t>
      </is>
    </nc>
  </rcc>
  <rcv guid="{7ECC2B8E-6A82-42F5-8AB0-4A51C54EA5EC}" action="delete"/>
  <rdn rId="0" localSheetId="1" customView="1" name="Z_7ECC2B8E_6A82_42F5_8AB0_4A51C54EA5EC_.wvu.FilterData" hidden="1" oldHidden="1">
    <formula>Merged_COEM!$B$59:$AN$433</formula>
    <oldFormula>Merged_COEM!$B$59:$AN$433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10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982" sId="1">
    <nc r="X343">
      <f>W343</f>
    </nc>
  </rcc>
  <rcc rId="13983" sId="1">
    <oc r="U343" t="inlineStr">
      <is>
        <t>No</t>
      </is>
    </oc>
    <nc r="U343"/>
  </rcc>
  <rcc rId="13984" sId="1">
    <nc r="Z343">
      <v>3</v>
    </nc>
  </rcc>
  <rcc rId="13985" sId="1">
    <nc r="AA343" t="inlineStr">
      <is>
        <t>Ready for review</t>
      </is>
    </nc>
  </rcc>
  <rcc rId="13986" sId="1" numFmtId="19">
    <nc r="AE343">
      <v>44019</v>
    </nc>
  </rcc>
  <rcc rId="13987" sId="1" numFmtId="19">
    <nc r="AF343">
      <v>44019</v>
    </nc>
  </rcc>
  <rcc rId="13988" sId="1">
    <nc r="AG343" t="inlineStr">
      <is>
        <t>OK</t>
      </is>
    </nc>
  </rcc>
  <rcc rId="13989" sId="1" numFmtId="14">
    <nc r="AH343">
      <v>1</v>
    </nc>
  </rcc>
  <rcc rId="13990" sId="1" numFmtId="14">
    <nc r="AI343">
      <v>1</v>
    </nc>
  </rcc>
  <rcc rId="13991" sId="1" numFmtId="14">
    <nc r="AJ343">
      <v>1</v>
    </nc>
  </rcc>
  <rcc rId="13992" sId="1">
    <nc r="AK343" t="inlineStr">
      <is>
        <t>None</t>
      </is>
    </nc>
  </rcc>
  <rcv guid="{970EE037-F5E5-47AF-896A-0F6222879EBC}" action="delete"/>
  <rdn rId="0" localSheetId="1" customView="1" name="Z_970EE037_F5E5_47AF_896A_0F6222879EBC_.wvu.FilterData" hidden="1" oldHidden="1">
    <formula>Merged_COEM!$A$59:$AN$433</formula>
    <oldFormula>Merged_COEM!$B$59:$AN$433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0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Merged_COEM!$A$59:$AN$433</formula>
    <oldFormula>Merged_COEM!$A$59:$AN$433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0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Merged_COEM!$A$59:$AN$433</formula>
    <oldFormula>Merged_COEM!$A$59:$AN$433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0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999" sId="1">
    <nc r="X401">
      <f>W401</f>
    </nc>
  </rcc>
  <rcc rId="14000" sId="1">
    <nc r="Z401">
      <v>2.5</v>
    </nc>
  </rcc>
  <rcc rId="14001" sId="1">
    <nc r="AA401" t="inlineStr">
      <is>
        <t>Ready for review</t>
      </is>
    </nc>
  </rcc>
  <rcc rId="14002" sId="1" numFmtId="19">
    <nc r="AE401">
      <v>44019</v>
    </nc>
  </rcc>
  <rcc rId="14003" sId="1" numFmtId="19">
    <nc r="AF401">
      <v>44019</v>
    </nc>
  </rcc>
  <rcc rId="14004" sId="1">
    <nc r="AG401" t="inlineStr">
      <is>
        <t>OK</t>
      </is>
    </nc>
  </rcc>
  <rcc rId="14005" sId="1" numFmtId="14">
    <nc r="AH401">
      <v>1</v>
    </nc>
  </rcc>
  <rcc rId="14006" sId="1" numFmtId="14">
    <nc r="AI401">
      <v>1</v>
    </nc>
  </rcc>
  <rcc rId="14007" sId="1" numFmtId="14">
    <nc r="AJ401">
      <v>1</v>
    </nc>
  </rcc>
  <rcc rId="14008" sId="1">
    <nc r="AK401" t="inlineStr">
      <is>
        <t>None</t>
      </is>
    </nc>
  </rcc>
  <rcc rId="14009" sId="1">
    <nc r="K401" t="inlineStr">
      <is>
        <t>Test: Manual; Cmt: Auto</t>
      </is>
    </nc>
  </rcc>
  <rcv guid="{FECB4C41-27E8-4A22-AFB3-4F54CDD4960E}" action="delete"/>
  <rdn rId="0" localSheetId="1" customView="1" name="Z_FECB4C41_27E8_4A22_AFB3_4F54CDD4960E_.wvu.FilterData" hidden="1" oldHidden="1">
    <formula>Merged_COEM!$B$59:$AN$433</formula>
    <oldFormula>Merged_COEM!$B$59:$AN$433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10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012" sId="2" numFmtId="19">
    <nc r="AE300">
      <v>44019</v>
    </nc>
  </rcc>
  <rcc rId="14013" sId="2" numFmtId="19">
    <nc r="AF300">
      <v>44019</v>
    </nc>
  </rcc>
  <rcc rId="14014" sId="2">
    <nc r="AG300" t="inlineStr">
      <is>
        <t>OK</t>
      </is>
    </nc>
  </rcc>
  <rcc rId="14015" sId="2" numFmtId="14">
    <nc r="AH300">
      <v>0.82799999999999996</v>
    </nc>
  </rcc>
  <rcc rId="14016" sId="2" numFmtId="14">
    <nc r="AI300">
      <v>0.83299999999999996</v>
    </nc>
  </rcc>
  <rcc rId="14017" sId="2" quotePrefix="1">
    <nc r="AK300" t="inlineStr">
      <is>
        <t>None</t>
      </is>
    </nc>
  </rcc>
  <rcc rId="14018" sId="2" numFmtId="14">
    <nc r="AJ300" t="inlineStr">
      <is>
        <t>NA</t>
      </is>
    </nc>
  </rcc>
  <rcc rId="14019" sId="2" quotePrefix="1">
    <nc r="AL300" t="inlineStr">
      <is>
        <t>Can't cover outrange max of Mass = P_m_Vehicle_Empty * (1-P_Co_GrossVehicleMass) + P_m_Vehicle_Loaded * P_Co_GrossVehicleMass at line #25 because Mass = 8000*(1-1) + 10000*1 = 10000</t>
      </is>
    </nc>
  </rcc>
  <rcv guid="{D33AC7AF-C8AB-4CE9-94C7-9237011A5FC3}" action="delete"/>
  <rdn rId="0" localSheetId="1" customView="1" name="Z_D33AC7AF_C8AB_4CE9_94C7_9237011A5FC3_.wvu.FilterData" hidden="1" oldHidden="1">
    <formula>Merged_COEM!$A$59:$AN$433</formula>
    <oldFormula>Merged_COEM!$B$59:$AN$363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10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022" sId="2" quotePrefix="1">
    <oc r="AL300" t="inlineStr">
      <is>
        <t>Can't cover outrange max of Mass = P_m_Vehicle_Empty * (1-P_Co_GrossVehicleMass) + P_m_Vehicle_Loaded * P_Co_GrossVehicleMass at line #25 because Mass = 8000*(1-1) + 10000*1 = 10000</t>
      </is>
    </oc>
    <nc r="AL300" t="inlineStr">
      <is>
        <t>Can't cover outrange max of Mass = P_m_Vehicle_Empty * (1-P_Co_GrossVehicleMass) + P_m_Vehicle_Loaded * P_Co_GrossVehicleMass at line #25 because Mass = 8000*(1-1) + 10000*1 = 10000 (Mass's max value)</t>
      </is>
    </nc>
  </rcc>
  <rcc rId="14023" sId="2" numFmtId="14">
    <oc r="AH300">
      <v>0.82799999999999996</v>
    </oc>
    <nc r="AH300">
      <v>0.96399999999999997</v>
    </nc>
  </rcc>
  <rcc rId="14024" sId="2" numFmtId="14">
    <oc r="AI300">
      <v>0.83299999999999996</v>
    </oc>
    <nc r="AI300">
      <v>0.96399999999999997</v>
    </nc>
  </rcc>
  <rcv guid="{D33AC7AF-C8AB-4CE9-94C7-9237011A5FC3}" action="delete"/>
  <rdn rId="0" localSheetId="1" customView="1" name="Z_D33AC7AF_C8AB_4CE9_94C7_9237011A5FC3_.wvu.FilterData" hidden="1" oldHidden="1">
    <formula>Merged_COEM!$A$59:$AN$433</formula>
    <oldFormula>Merged_COEM!$A$59:$AN$433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10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027" sId="1">
    <nc r="K423" t="inlineStr">
      <is>
        <t>Test: Manual; Cmt: Manual</t>
      </is>
    </nc>
  </rcc>
  <rcv guid="{970EE037-F5E5-47AF-896A-0F6222879EBC}" action="delete"/>
  <rdn rId="0" localSheetId="1" customView="1" name="Z_970EE037_F5E5_47AF_896A_0F6222879EBC_.wvu.FilterData" hidden="1" oldHidden="1">
    <formula>Merged_COEM!$A$59:$AN$433</formula>
    <oldFormula>Merged_COEM!$A$59:$AN$433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0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69">
    <dxf>
      <fill>
        <patternFill patternType="solid">
          <bgColor theme="6" tint="0.59999389629810485"/>
        </patternFill>
      </fill>
    </dxf>
  </rfmt>
</revisions>
</file>

<file path=xl/revisions/revisionLog10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030" sId="1">
    <nc r="AP60">
      <f>X60=W60</f>
    </nc>
  </rcc>
  <rcc rId="14031" sId="1">
    <nc r="AP61">
      <f>X61=W61</f>
    </nc>
  </rcc>
  <rcc rId="14032" sId="1">
    <nc r="AP62">
      <f>X62=W62</f>
    </nc>
  </rcc>
  <rcc rId="14033" sId="1">
    <nc r="AP63">
      <f>X63=W63</f>
    </nc>
  </rcc>
  <rcc rId="14034" sId="1">
    <nc r="AP64">
      <f>X64=W64</f>
    </nc>
  </rcc>
  <rcc rId="14035" sId="1">
    <nc r="AP65">
      <f>X65=W65</f>
    </nc>
  </rcc>
  <rcc rId="14036" sId="1">
    <nc r="AP66">
      <f>X66=W66</f>
    </nc>
  </rcc>
  <rcc rId="14037" sId="1">
    <nc r="AP67">
      <f>X67=W67</f>
    </nc>
  </rcc>
  <rcc rId="14038" sId="1">
    <nc r="AP68">
      <f>X68=W68</f>
    </nc>
  </rcc>
  <rcc rId="14039" sId="1">
    <nc r="AP69">
      <f>X69=W69</f>
    </nc>
  </rcc>
  <rcc rId="14040" sId="1">
    <nc r="AP70">
      <f>X70=W70</f>
    </nc>
  </rcc>
  <rcc rId="14041" sId="1">
    <nc r="AP71">
      <f>X71=W71</f>
    </nc>
  </rcc>
  <rcc rId="14042" sId="1">
    <nc r="AP72">
      <f>X72=W72</f>
    </nc>
  </rcc>
  <rcc rId="14043" sId="1">
    <nc r="AP73">
      <f>X73=W73</f>
    </nc>
  </rcc>
  <rcc rId="14044" sId="1">
    <nc r="AP74">
      <f>X74=W74</f>
    </nc>
  </rcc>
  <rcc rId="14045" sId="1">
    <nc r="AP75">
      <f>X75=W75</f>
    </nc>
  </rcc>
  <rcc rId="14046" sId="1">
    <nc r="AP76">
      <f>X76=W76</f>
    </nc>
  </rcc>
  <rcc rId="14047" sId="1">
    <nc r="AP77">
      <f>X77=W77</f>
    </nc>
  </rcc>
  <rcc rId="14048" sId="1">
    <nc r="AP78">
      <f>X78=W78</f>
    </nc>
  </rcc>
  <rcc rId="14049" sId="1">
    <nc r="AP79">
      <f>X79=W79</f>
    </nc>
  </rcc>
  <rcc rId="14050" sId="1">
    <nc r="AP80">
      <f>X80=W80</f>
    </nc>
  </rcc>
  <rcc rId="14051" sId="1">
    <nc r="AP81">
      <f>X81=W81</f>
    </nc>
  </rcc>
  <rcc rId="14052" sId="1">
    <nc r="AP82">
      <f>X82=W82</f>
    </nc>
  </rcc>
  <rcc rId="14053" sId="1" odxf="1">
    <nc r="AP83">
      <f>X83=W83</f>
    </nc>
    <odxf/>
  </rcc>
  <rcc rId="14054" sId="1">
    <nc r="AP84">
      <f>X84=W84</f>
    </nc>
  </rcc>
  <rcc rId="14055" sId="1">
    <nc r="AP85">
      <f>X85=W85</f>
    </nc>
  </rcc>
  <rcc rId="14056" sId="1">
    <nc r="AP86">
      <f>X86=W86</f>
    </nc>
  </rcc>
  <rcc rId="14057" sId="1">
    <nc r="AP87">
      <f>X87=W87</f>
    </nc>
  </rcc>
  <rcc rId="14058" sId="1">
    <nc r="AP88">
      <f>X88=W88</f>
    </nc>
  </rcc>
  <rcc rId="14059" sId="1">
    <nc r="AP89">
      <f>X89=W89</f>
    </nc>
  </rcc>
  <rcc rId="14060" sId="1">
    <nc r="AP90">
      <f>X90=W90</f>
    </nc>
  </rcc>
  <rcc rId="14061" sId="1">
    <nc r="AP91">
      <f>X91=W91</f>
    </nc>
  </rcc>
  <rcc rId="14062" sId="1">
    <nc r="AP92">
      <f>X92=W92</f>
    </nc>
  </rcc>
  <rcc rId="14063" sId="1">
    <nc r="AP93">
      <f>X93=W93</f>
    </nc>
  </rcc>
  <rcc rId="14064" sId="1">
    <nc r="AP94">
      <f>X94=W94</f>
    </nc>
  </rcc>
  <rcc rId="14065" sId="1">
    <nc r="AP95">
      <f>X95=W95</f>
    </nc>
  </rcc>
  <rcc rId="14066" sId="1">
    <nc r="AP96">
      <f>X96=W96</f>
    </nc>
  </rcc>
  <rcc rId="14067" sId="1">
    <nc r="AP97">
      <f>X97=W97</f>
    </nc>
  </rcc>
  <rcc rId="14068" sId="1">
    <nc r="AP98">
      <f>X98=W98</f>
    </nc>
  </rcc>
  <rcc rId="14069" sId="1">
    <nc r="AP99">
      <f>X99=W99</f>
    </nc>
  </rcc>
  <rcc rId="14070" sId="1">
    <nc r="AP100">
      <f>X100=W100</f>
    </nc>
  </rcc>
  <rcc rId="14071" sId="1">
    <nc r="AP101">
      <f>X101=W101</f>
    </nc>
  </rcc>
  <rcc rId="14072" sId="1">
    <nc r="AP102">
      <f>X102=W102</f>
    </nc>
  </rcc>
  <rcc rId="14073" sId="1">
    <nc r="AP103">
      <f>X103=W103</f>
    </nc>
  </rcc>
  <rcc rId="14074" sId="1">
    <nc r="AP104">
      <f>X104=W104</f>
    </nc>
  </rcc>
  <rcc rId="14075" sId="1">
    <nc r="AP105">
      <f>X105=W105</f>
    </nc>
  </rcc>
  <rcc rId="14076" sId="1">
    <nc r="AP106">
      <f>X106=W106</f>
    </nc>
  </rcc>
  <rcc rId="14077" sId="1">
    <nc r="AP107">
      <f>X107=W107</f>
    </nc>
  </rcc>
  <rcc rId="14078" sId="1">
    <nc r="AP108">
      <f>X108=W108</f>
    </nc>
  </rcc>
  <rcc rId="14079" sId="1">
    <nc r="AP109">
      <f>X109=W109</f>
    </nc>
  </rcc>
  <rcc rId="14080" sId="1">
    <nc r="AP110">
      <f>X110=W110</f>
    </nc>
  </rcc>
  <rcc rId="14081" sId="1">
    <nc r="AP111">
      <f>X111=W111</f>
    </nc>
  </rcc>
  <rcc rId="14082" sId="1">
    <nc r="AP112">
      <f>X112=W112</f>
    </nc>
  </rcc>
  <rcc rId="14083" sId="1">
    <nc r="AP113">
      <f>X113=W113</f>
    </nc>
  </rcc>
  <rcc rId="14084" sId="1">
    <nc r="AP114">
      <f>X114=W114</f>
    </nc>
  </rcc>
  <rcc rId="14085" sId="1">
    <nc r="AP115">
      <f>X115=W115</f>
    </nc>
  </rcc>
  <rcc rId="14086" sId="1">
    <nc r="AP116">
      <f>X116=W116</f>
    </nc>
  </rcc>
  <rcc rId="14087" sId="1">
    <nc r="AP117">
      <f>X117=W117</f>
    </nc>
  </rcc>
  <rcc rId="14088" sId="1">
    <nc r="AP118">
      <f>X118=W118</f>
    </nc>
  </rcc>
  <rcc rId="14089" sId="1">
    <nc r="AP119">
      <f>X119=W119</f>
    </nc>
  </rcc>
  <rcc rId="14090" sId="1">
    <nc r="AP120">
      <f>X120=W120</f>
    </nc>
  </rcc>
  <rcc rId="14091" sId="1">
    <nc r="AP121">
      <f>X121=W121</f>
    </nc>
  </rcc>
  <rcc rId="14092" sId="1">
    <nc r="AP122">
      <f>X122=W122</f>
    </nc>
  </rcc>
  <rcc rId="14093" sId="1">
    <nc r="AP123">
      <f>X123=W123</f>
    </nc>
  </rcc>
  <rcc rId="14094" sId="1">
    <nc r="AP124">
      <f>X124=W124</f>
    </nc>
  </rcc>
  <rcc rId="14095" sId="1">
    <nc r="AP125">
      <f>X125=W125</f>
    </nc>
  </rcc>
  <rcc rId="14096" sId="1">
    <nc r="AP126">
      <f>X126=W126</f>
    </nc>
  </rcc>
  <rcc rId="14097" sId="1">
    <nc r="AP127">
      <f>X127=W127</f>
    </nc>
  </rcc>
  <rcc rId="14098" sId="1">
    <nc r="AP128">
      <f>X128=W128</f>
    </nc>
  </rcc>
  <rcc rId="14099" sId="1">
    <nc r="AP129">
      <f>X129=W129</f>
    </nc>
  </rcc>
  <rcc rId="14100" sId="1">
    <nc r="AP130">
      <f>X130=W130</f>
    </nc>
  </rcc>
  <rcc rId="14101" sId="1">
    <nc r="AP131">
      <f>X131=W131</f>
    </nc>
  </rcc>
  <rcc rId="14102" sId="1">
    <nc r="AP132">
      <f>X132=W132</f>
    </nc>
  </rcc>
  <rcc rId="14103" sId="1">
    <nc r="AP133">
      <f>X133=W133</f>
    </nc>
  </rcc>
  <rcc rId="14104" sId="1">
    <nc r="AP134">
      <f>X134=W134</f>
    </nc>
  </rcc>
  <rcc rId="14105" sId="1">
    <nc r="AP135">
      <f>X135=W135</f>
    </nc>
  </rcc>
  <rcc rId="14106" sId="1">
    <nc r="AP136">
      <f>X136=W136</f>
    </nc>
  </rcc>
  <rcc rId="14107" sId="1">
    <nc r="AP137">
      <f>X137=W137</f>
    </nc>
  </rcc>
  <rcc rId="14108" sId="1">
    <nc r="AP138">
      <f>X138=W138</f>
    </nc>
  </rcc>
  <rcc rId="14109" sId="1">
    <nc r="AP139">
      <f>X139=W139</f>
    </nc>
  </rcc>
  <rcc rId="14110" sId="1">
    <nc r="AP140">
      <f>X140=W140</f>
    </nc>
  </rcc>
  <rcc rId="14111" sId="1">
    <nc r="AP141">
      <f>X141=W141</f>
    </nc>
  </rcc>
  <rcc rId="14112" sId="1">
    <nc r="AP142">
      <f>X142=W142</f>
    </nc>
  </rcc>
  <rcc rId="14113" sId="1">
    <nc r="AP143">
      <f>X143=W143</f>
    </nc>
  </rcc>
  <rcc rId="14114" sId="1">
    <nc r="AP144">
      <f>X144=W144</f>
    </nc>
  </rcc>
  <rcc rId="14115" sId="1">
    <nc r="AP145">
      <f>X145=W145</f>
    </nc>
  </rcc>
  <rcc rId="14116" sId="1">
    <nc r="AP146">
      <f>X146=W146</f>
    </nc>
  </rcc>
  <rcc rId="14117" sId="1">
    <nc r="AP147">
      <f>X147=W147</f>
    </nc>
  </rcc>
  <rcc rId="14118" sId="1">
    <nc r="AP148">
      <f>X148=W148</f>
    </nc>
  </rcc>
  <rcc rId="14119" sId="1">
    <nc r="AP149">
      <f>X149=W149</f>
    </nc>
  </rcc>
  <rcc rId="14120" sId="1">
    <nc r="AP150">
      <f>X150=W150</f>
    </nc>
  </rcc>
  <rcc rId="14121" sId="1">
    <nc r="AP151">
      <f>X151=W151</f>
    </nc>
  </rcc>
  <rcc rId="14122" sId="1">
    <nc r="AP152">
      <f>X152=W152</f>
    </nc>
  </rcc>
  <rcc rId="14123" sId="1">
    <nc r="AP153">
      <f>X153=W153</f>
    </nc>
  </rcc>
  <rcc rId="14124" sId="1">
    <nc r="AP154">
      <f>X154=W154</f>
    </nc>
  </rcc>
  <rcc rId="14125" sId="1">
    <nc r="AP155">
      <f>X155=W155</f>
    </nc>
  </rcc>
  <rcc rId="14126" sId="1">
    <nc r="AP156">
      <f>X156=W156</f>
    </nc>
  </rcc>
  <rcc rId="14127" sId="1">
    <nc r="AP157">
      <f>X157=W157</f>
    </nc>
  </rcc>
  <rcc rId="14128" sId="1">
    <nc r="AP158">
      <f>X158=W158</f>
    </nc>
  </rcc>
  <rcc rId="14129" sId="1">
    <nc r="AP159">
      <f>X159=W159</f>
    </nc>
  </rcc>
  <rcc rId="14130" sId="1">
    <nc r="AP160">
      <f>X160=W160</f>
    </nc>
  </rcc>
  <rcc rId="14131" sId="1">
    <nc r="AP161">
      <f>X161=W161</f>
    </nc>
  </rcc>
  <rcc rId="14132" sId="1">
    <nc r="AP162">
      <f>X162=W162</f>
    </nc>
  </rcc>
  <rcc rId="14133" sId="1">
    <nc r="AP163">
      <f>X163=W163</f>
    </nc>
  </rcc>
  <rcc rId="14134" sId="1">
    <nc r="AP164">
      <f>X164=W164</f>
    </nc>
  </rcc>
  <rcc rId="14135" sId="1">
    <nc r="AP165">
      <f>X165=W165</f>
    </nc>
  </rcc>
  <rcc rId="14136" sId="1">
    <nc r="AP166">
      <f>X166=W166</f>
    </nc>
  </rcc>
  <rcc rId="14137" sId="1">
    <nc r="AP167">
      <f>X167=W167</f>
    </nc>
  </rcc>
  <rcc rId="14138" sId="1">
    <nc r="AP168">
      <f>X168=W168</f>
    </nc>
  </rcc>
  <rcc rId="14139" sId="1">
    <nc r="AP169">
      <f>X169=W169</f>
    </nc>
  </rcc>
  <rcc rId="14140" sId="1">
    <nc r="AP170">
      <f>X170=W170</f>
    </nc>
  </rcc>
  <rcc rId="14141" sId="1">
    <nc r="AP171">
      <f>X171=W171</f>
    </nc>
  </rcc>
  <rcc rId="14142" sId="1">
    <nc r="AP172">
      <f>X172=W172</f>
    </nc>
  </rcc>
  <rcc rId="14143" sId="1">
    <nc r="AP173">
      <f>X173=W173</f>
    </nc>
  </rcc>
  <rcc rId="14144" sId="1">
    <nc r="AP174">
      <f>X174=W174</f>
    </nc>
  </rcc>
  <rcc rId="14145" sId="1">
    <nc r="AP175">
      <f>X175=W175</f>
    </nc>
  </rcc>
  <rcc rId="14146" sId="1">
    <nc r="AP176">
      <f>X176=W176</f>
    </nc>
  </rcc>
  <rcc rId="14147" sId="1">
    <nc r="AP177">
      <f>X177=W177</f>
    </nc>
  </rcc>
  <rcc rId="14148" sId="1">
    <nc r="AP178">
      <f>X178=W178</f>
    </nc>
  </rcc>
  <rcc rId="14149" sId="1">
    <nc r="AP179">
      <f>X179=W179</f>
    </nc>
  </rcc>
  <rcc rId="14150" sId="1">
    <nc r="AP180">
      <f>X180=W180</f>
    </nc>
  </rcc>
  <rcc rId="14151" sId="1">
    <nc r="AP181">
      <f>X181=W181</f>
    </nc>
  </rcc>
  <rcc rId="14152" sId="1">
    <nc r="AP182">
      <f>X182=W182</f>
    </nc>
  </rcc>
  <rcc rId="14153" sId="1">
    <nc r="AP183">
      <f>X183=W183</f>
    </nc>
  </rcc>
  <rcc rId="14154" sId="1">
    <nc r="AP184">
      <f>X184=W184</f>
    </nc>
  </rcc>
  <rcc rId="14155" sId="1">
    <nc r="AP185">
      <f>X185=W185</f>
    </nc>
  </rcc>
  <rcc rId="14156" sId="1">
    <nc r="AP186">
      <f>X186=W186</f>
    </nc>
  </rcc>
  <rcc rId="14157" sId="1">
    <nc r="AP187">
      <f>X187=W187</f>
    </nc>
  </rcc>
  <rcc rId="14158" sId="1">
    <nc r="AP188">
      <f>X188=W188</f>
    </nc>
  </rcc>
  <rcc rId="14159" sId="1">
    <nc r="AP189">
      <f>X189=W189</f>
    </nc>
  </rcc>
  <rcc rId="14160" sId="1">
    <nc r="AP190">
      <f>X190=W190</f>
    </nc>
  </rcc>
  <rcc rId="14161" sId="1">
    <nc r="AP191">
      <f>X191=W191</f>
    </nc>
  </rcc>
  <rcc rId="14162" sId="1">
    <nc r="AP192">
      <f>X192=W192</f>
    </nc>
  </rcc>
  <rcc rId="14163" sId="1">
    <nc r="AP193">
      <f>X193=W193</f>
    </nc>
  </rcc>
  <rcc rId="14164" sId="1">
    <nc r="AP194">
      <f>X194=W194</f>
    </nc>
  </rcc>
  <rcc rId="14165" sId="1">
    <nc r="AP195">
      <f>X195=W195</f>
    </nc>
  </rcc>
  <rcc rId="14166" sId="1">
    <nc r="AP196">
      <f>X196=W196</f>
    </nc>
  </rcc>
  <rcc rId="14167" sId="1">
    <nc r="AP197">
      <f>X197=W197</f>
    </nc>
  </rcc>
  <rcc rId="14168" sId="1">
    <nc r="AP198">
      <f>X198=W198</f>
    </nc>
  </rcc>
  <rcc rId="14169" sId="1">
    <nc r="AP199">
      <f>X199=W199</f>
    </nc>
  </rcc>
  <rcc rId="14170" sId="1">
    <nc r="AP200">
      <f>X200=W200</f>
    </nc>
  </rcc>
  <rcc rId="14171" sId="1">
    <nc r="AP201">
      <f>X201=W201</f>
    </nc>
  </rcc>
  <rcc rId="14172" sId="1">
    <nc r="AP202">
      <f>X202=W202</f>
    </nc>
  </rcc>
  <rcc rId="14173" sId="1">
    <nc r="AP203">
      <f>X203=W203</f>
    </nc>
  </rcc>
  <rcc rId="14174" sId="1">
    <nc r="AP204">
      <f>X204=W204</f>
    </nc>
  </rcc>
  <rcc rId="14175" sId="1">
    <nc r="AP205">
      <f>X205=W205</f>
    </nc>
  </rcc>
  <rcc rId="14176" sId="1">
    <nc r="AP206">
      <f>X206=W206</f>
    </nc>
  </rcc>
  <rcc rId="14177" sId="1">
    <nc r="AP207">
      <f>X207=W207</f>
    </nc>
  </rcc>
  <rcc rId="14178" sId="1">
    <nc r="AP208">
      <f>X208=W208</f>
    </nc>
  </rcc>
  <rcc rId="14179" sId="1">
    <nc r="AP209">
      <f>X209=W209</f>
    </nc>
  </rcc>
  <rcc rId="14180" sId="1">
    <nc r="AP210">
      <f>X210=W210</f>
    </nc>
  </rcc>
  <rcc rId="14181" sId="1">
    <nc r="AP211">
      <f>X211=W211</f>
    </nc>
  </rcc>
  <rcc rId="14182" sId="1">
    <nc r="AP212">
      <f>X212=W212</f>
    </nc>
  </rcc>
  <rcc rId="14183" sId="1">
    <nc r="AP213">
      <f>X213=W213</f>
    </nc>
  </rcc>
  <rcc rId="14184" sId="1">
    <nc r="AP214">
      <f>X214=W214</f>
    </nc>
  </rcc>
  <rcc rId="14185" sId="1">
    <nc r="AP215">
      <f>X215=W215</f>
    </nc>
  </rcc>
  <rcc rId="14186" sId="1">
    <nc r="AP216">
      <f>X216=W216</f>
    </nc>
  </rcc>
  <rcc rId="14187" sId="1">
    <nc r="AP217">
      <f>X217=W217</f>
    </nc>
  </rcc>
  <rcc rId="14188" sId="1">
    <nc r="AP218">
      <f>X218=W218</f>
    </nc>
  </rcc>
  <rcc rId="14189" sId="1">
    <nc r="AP219">
      <f>X219=W219</f>
    </nc>
  </rcc>
  <rcc rId="14190" sId="1">
    <nc r="AP220">
      <f>X220=W220</f>
    </nc>
  </rcc>
  <rcc rId="14191" sId="1">
    <nc r="AP221">
      <f>X221=W221</f>
    </nc>
  </rcc>
  <rcc rId="14192" sId="1">
    <nc r="AP222">
      <f>X222=W222</f>
    </nc>
  </rcc>
  <rcc rId="14193" sId="1">
    <nc r="AP223">
      <f>X223=W223</f>
    </nc>
  </rcc>
  <rcc rId="14194" sId="1">
    <nc r="AP224">
      <f>X224=W224</f>
    </nc>
  </rcc>
  <rcc rId="14195" sId="1">
    <nc r="AP225">
      <f>X225=W225</f>
    </nc>
  </rcc>
  <rcc rId="14196" sId="1">
    <nc r="AP226">
      <f>X226=W226</f>
    </nc>
  </rcc>
  <rcc rId="14197" sId="1">
    <nc r="AP227">
      <f>X227=W227</f>
    </nc>
  </rcc>
  <rcc rId="14198" sId="1">
    <nc r="AP228">
      <f>X228=W228</f>
    </nc>
  </rcc>
  <rcc rId="14199" sId="1">
    <nc r="AP229">
      <f>X229=W229</f>
    </nc>
  </rcc>
  <rcc rId="14200" sId="1">
    <nc r="AP230">
      <f>X230=W230</f>
    </nc>
  </rcc>
  <rcc rId="14201" sId="1">
    <nc r="AP231">
      <f>X231=W231</f>
    </nc>
  </rcc>
  <rcc rId="14202" sId="1">
    <nc r="AP232">
      <f>X232=W232</f>
    </nc>
  </rcc>
  <rcc rId="14203" sId="1">
    <nc r="AP233">
      <f>X233=W233</f>
    </nc>
  </rcc>
  <rcc rId="14204" sId="1">
    <nc r="AP234">
      <f>X234=W234</f>
    </nc>
  </rcc>
  <rcc rId="14205" sId="1">
    <nc r="AP235">
      <f>X235=W235</f>
    </nc>
  </rcc>
  <rcc rId="14206" sId="1">
    <nc r="AP236">
      <f>X236=W236</f>
    </nc>
  </rcc>
  <rcc rId="14207" sId="1">
    <nc r="AP237">
      <f>X237=W237</f>
    </nc>
  </rcc>
  <rcc rId="14208" sId="1">
    <nc r="AP238">
      <f>X238=W238</f>
    </nc>
  </rcc>
  <rcc rId="14209" sId="1">
    <nc r="AP239">
      <f>X239=W239</f>
    </nc>
  </rcc>
  <rcc rId="14210" sId="1">
    <nc r="AP240">
      <f>X240=W240</f>
    </nc>
  </rcc>
  <rcc rId="14211" sId="1">
    <nc r="AP241">
      <f>X241=W241</f>
    </nc>
  </rcc>
  <rcc rId="14212" sId="1">
    <nc r="AP242">
      <f>X242=W242</f>
    </nc>
  </rcc>
  <rcc rId="14213" sId="1">
    <nc r="AP243">
      <f>X243=W243</f>
    </nc>
  </rcc>
  <rcc rId="14214" sId="1">
    <nc r="AP244">
      <f>X244=W244</f>
    </nc>
  </rcc>
  <rcc rId="14215" sId="1">
    <nc r="AP245">
      <f>X245=W245</f>
    </nc>
  </rcc>
  <rcc rId="14216" sId="1">
    <nc r="AP246">
      <f>X246=W246</f>
    </nc>
  </rcc>
  <rcc rId="14217" sId="1">
    <nc r="AP247">
      <f>X247=W247</f>
    </nc>
  </rcc>
  <rcc rId="14218" sId="1">
    <nc r="AP248">
      <f>X248=W248</f>
    </nc>
  </rcc>
  <rcc rId="14219" sId="1">
    <nc r="AP249">
      <f>X249=W249</f>
    </nc>
  </rcc>
  <rcc rId="14220" sId="1">
    <nc r="AP250">
      <f>X250=W250</f>
    </nc>
  </rcc>
  <rcc rId="14221" sId="1">
    <nc r="AP251">
      <f>X251=W251</f>
    </nc>
  </rcc>
  <rcc rId="14222" sId="1">
    <nc r="AP252">
      <f>X252=W252</f>
    </nc>
  </rcc>
  <rcc rId="14223" sId="1">
    <nc r="AP253">
      <f>X253=W253</f>
    </nc>
  </rcc>
  <rcc rId="14224" sId="1">
    <nc r="AP254">
      <f>X254=W254</f>
    </nc>
  </rcc>
  <rcc rId="14225" sId="1">
    <nc r="AP255">
      <f>X255=W255</f>
    </nc>
  </rcc>
  <rcc rId="14226" sId="1">
    <nc r="AP256">
      <f>X256=W256</f>
    </nc>
  </rcc>
  <rcc rId="14227" sId="1">
    <nc r="AP257">
      <f>X257=W257</f>
    </nc>
  </rcc>
  <rcc rId="14228" sId="1">
    <nc r="AP258">
      <f>X258=W258</f>
    </nc>
  </rcc>
  <rcc rId="14229" sId="1">
    <nc r="AP259">
      <f>X259=W259</f>
    </nc>
  </rcc>
  <rcc rId="14230" sId="1">
    <nc r="AP260">
      <f>X260=W260</f>
    </nc>
  </rcc>
  <rcc rId="14231" sId="1">
    <nc r="AP261">
      <f>X261=W261</f>
    </nc>
  </rcc>
  <rcc rId="14232" sId="1">
    <nc r="AP262">
      <f>X262=W262</f>
    </nc>
  </rcc>
  <rcc rId="14233" sId="1">
    <nc r="AP263">
      <f>X263=W263</f>
    </nc>
  </rcc>
  <rcc rId="14234" sId="1">
    <nc r="AP264">
      <f>X264=W264</f>
    </nc>
  </rcc>
  <rcc rId="14235" sId="1">
    <nc r="AP265">
      <f>X265=W265</f>
    </nc>
  </rcc>
  <rcc rId="14236" sId="1">
    <nc r="AP266">
      <f>X266=W266</f>
    </nc>
  </rcc>
  <rcc rId="14237" sId="1">
    <nc r="AP267">
      <f>X267=W267</f>
    </nc>
  </rcc>
  <rcc rId="14238" sId="1">
    <nc r="AP268">
      <f>X268=W268</f>
    </nc>
  </rcc>
  <rcc rId="14239" sId="1">
    <nc r="AP269">
      <f>X269=W269</f>
    </nc>
  </rcc>
  <rcc rId="14240" sId="1">
    <nc r="AP270">
      <f>X270=W270</f>
    </nc>
  </rcc>
  <rcc rId="14241" sId="1">
    <nc r="AP271">
      <f>X271=W271</f>
    </nc>
  </rcc>
  <rcc rId="14242" sId="1">
    <nc r="AP272">
      <f>X272=W272</f>
    </nc>
  </rcc>
  <rcc rId="14243" sId="1">
    <nc r="AP273">
      <f>X273=W273</f>
    </nc>
  </rcc>
  <rcc rId="14244" sId="1">
    <nc r="AP274">
      <f>X274=W274</f>
    </nc>
  </rcc>
  <rcc rId="14245" sId="1">
    <nc r="AP275">
      <f>X275=W275</f>
    </nc>
  </rcc>
  <rcc rId="14246" sId="1">
    <nc r="AP276">
      <f>X276=W276</f>
    </nc>
  </rcc>
  <rcc rId="14247" sId="1">
    <nc r="AP277">
      <f>X277=W277</f>
    </nc>
  </rcc>
  <rcc rId="14248" sId="1">
    <nc r="AP278">
      <f>X278=W278</f>
    </nc>
  </rcc>
  <rcc rId="14249" sId="1">
    <nc r="AP279">
      <f>X279=W279</f>
    </nc>
  </rcc>
  <rcc rId="14250" sId="1">
    <nc r="AP280">
      <f>X280=W280</f>
    </nc>
  </rcc>
  <rcc rId="14251" sId="1">
    <nc r="AP281">
      <f>X281=W281</f>
    </nc>
  </rcc>
  <rcc rId="14252" sId="1">
    <nc r="AP282">
      <f>X282=W282</f>
    </nc>
  </rcc>
  <rcc rId="14253" sId="1">
    <nc r="AP283">
      <f>X283=W283</f>
    </nc>
  </rcc>
  <rcc rId="14254" sId="1">
    <nc r="AP284">
      <f>X284=W284</f>
    </nc>
  </rcc>
  <rcc rId="14255" sId="1">
    <nc r="AP285">
      <f>X285=W285</f>
    </nc>
  </rcc>
  <rcc rId="14256" sId="1">
    <nc r="AP286">
      <f>X286=W286</f>
    </nc>
  </rcc>
  <rcc rId="14257" sId="1">
    <nc r="AP287">
      <f>X287=W287</f>
    </nc>
  </rcc>
  <rcc rId="14258" sId="1">
    <nc r="AP288">
      <f>X288=W288</f>
    </nc>
  </rcc>
  <rcc rId="14259" sId="1">
    <nc r="AP289">
      <f>X289=W289</f>
    </nc>
  </rcc>
  <rcc rId="14260" sId="1">
    <nc r="AP290">
      <f>X290=W290</f>
    </nc>
  </rcc>
  <rcc rId="14261" sId="1">
    <nc r="AP291">
      <f>X291=W291</f>
    </nc>
  </rcc>
  <rcc rId="14262" sId="1">
    <nc r="AP292">
      <f>X292=W292</f>
    </nc>
  </rcc>
  <rcc rId="14263" sId="1">
    <nc r="AP293">
      <f>X293=W293</f>
    </nc>
  </rcc>
  <rcc rId="14264" sId="1">
    <nc r="AP294">
      <f>X294=W294</f>
    </nc>
  </rcc>
  <rcc rId="14265" sId="1">
    <nc r="AP295">
      <f>X295=W295</f>
    </nc>
  </rcc>
  <rcc rId="14266" sId="1">
    <nc r="AP296">
      <f>X296=W296</f>
    </nc>
  </rcc>
  <rcc rId="14267" sId="1">
    <nc r="AP297">
      <f>X297=W297</f>
    </nc>
  </rcc>
  <rcc rId="14268" sId="1">
    <nc r="AP298">
      <f>X298=W298</f>
    </nc>
  </rcc>
  <rcc rId="14269" sId="1">
    <nc r="AP299">
      <f>X299=W299</f>
    </nc>
  </rcc>
  <rcc rId="14270" sId="1">
    <nc r="AP300">
      <f>X300=W300</f>
    </nc>
  </rcc>
  <rcc rId="14271" sId="1">
    <nc r="AP301">
      <f>X301=W301</f>
    </nc>
  </rcc>
  <rcc rId="14272" sId="1">
    <nc r="AP302">
      <f>X302=W302</f>
    </nc>
  </rcc>
  <rcc rId="14273" sId="1">
    <nc r="AP303">
      <f>X303=W303</f>
    </nc>
  </rcc>
  <rcc rId="14274" sId="1">
    <nc r="AP304">
      <f>X304=W304</f>
    </nc>
  </rcc>
  <rcc rId="14275" sId="1">
    <nc r="AP305">
      <f>X305=W305</f>
    </nc>
  </rcc>
  <rcc rId="14276" sId="1">
    <nc r="AP306">
      <f>X306=W306</f>
    </nc>
  </rcc>
  <rcc rId="14277" sId="1">
    <nc r="AP307">
      <f>X307=W307</f>
    </nc>
  </rcc>
  <rcc rId="14278" sId="1">
    <nc r="AP308">
      <f>X308=W308</f>
    </nc>
  </rcc>
  <rcc rId="14279" sId="1">
    <nc r="AP309">
      <f>X309=W309</f>
    </nc>
  </rcc>
  <rcc rId="14280" sId="1">
    <nc r="AP310">
      <f>X310=W310</f>
    </nc>
  </rcc>
  <rcc rId="14281" sId="1">
    <nc r="AP311">
      <f>X311=W311</f>
    </nc>
  </rcc>
  <rcc rId="14282" sId="1">
    <nc r="AP312">
      <f>X312=W312</f>
    </nc>
  </rcc>
  <rcc rId="14283" sId="1">
    <nc r="AP313">
      <f>X313=W313</f>
    </nc>
  </rcc>
  <rcc rId="14284" sId="1">
    <nc r="AP314">
      <f>X314=W314</f>
    </nc>
  </rcc>
  <rcc rId="14285" sId="1">
    <nc r="AP315">
      <f>X315=W315</f>
    </nc>
  </rcc>
  <rcc rId="14286" sId="1">
    <nc r="AP316">
      <f>X316=W316</f>
    </nc>
  </rcc>
  <rcc rId="14287" sId="1">
    <nc r="AP317">
      <f>X317=W317</f>
    </nc>
  </rcc>
  <rcc rId="14288" sId="1">
    <nc r="AP318">
      <f>X318=W318</f>
    </nc>
  </rcc>
  <rcc rId="14289" sId="1">
    <nc r="AP319">
      <f>X319=W319</f>
    </nc>
  </rcc>
  <rcc rId="14290" sId="1">
    <nc r="AP320">
      <f>X320=W320</f>
    </nc>
  </rcc>
  <rcc rId="14291" sId="1">
    <nc r="AP321">
      <f>X321=W321</f>
    </nc>
  </rcc>
  <rcc rId="14292" sId="1">
    <nc r="AP322">
      <f>X322=W322</f>
    </nc>
  </rcc>
  <rcc rId="14293" sId="1">
    <nc r="AP323">
      <f>X323=W323</f>
    </nc>
  </rcc>
  <rcc rId="14294" sId="1">
    <nc r="AP324">
      <f>X324=W324</f>
    </nc>
  </rcc>
  <rcc rId="14295" sId="1">
    <nc r="AP325">
      <f>X325=W325</f>
    </nc>
  </rcc>
  <rcc rId="14296" sId="1">
    <nc r="AP326">
      <f>X326=W326</f>
    </nc>
  </rcc>
  <rcc rId="14297" sId="1">
    <nc r="AP327">
      <f>X327=W327</f>
    </nc>
  </rcc>
  <rcc rId="14298" sId="1">
    <nc r="AP328">
      <f>X328=W328</f>
    </nc>
  </rcc>
  <rcc rId="14299" sId="1">
    <nc r="AP329">
      <f>X329=W329</f>
    </nc>
  </rcc>
  <rcc rId="14300" sId="1">
    <nc r="AP330">
      <f>X330=W330</f>
    </nc>
  </rcc>
  <rcc rId="14301" sId="1">
    <nc r="AP331">
      <f>X331=W331</f>
    </nc>
  </rcc>
  <rcc rId="14302" sId="1">
    <nc r="AP332">
      <f>X332=W332</f>
    </nc>
  </rcc>
  <rcc rId="14303" sId="1">
    <nc r="AP333">
      <f>X333=W333</f>
    </nc>
  </rcc>
  <rcc rId="14304" sId="1">
    <nc r="AP334">
      <f>X334=W334</f>
    </nc>
  </rcc>
  <rcc rId="14305" sId="1">
    <nc r="AP335">
      <f>X335=W335</f>
    </nc>
  </rcc>
  <rcc rId="14306" sId="1">
    <nc r="AP336">
      <f>X336=W336</f>
    </nc>
  </rcc>
  <rcc rId="14307" sId="1">
    <nc r="AP337">
      <f>X337=W337</f>
    </nc>
  </rcc>
  <rcc rId="14308" sId="1">
    <nc r="AP338">
      <f>X338=W338</f>
    </nc>
  </rcc>
  <rcc rId="14309" sId="1">
    <nc r="AP339">
      <f>X339=W339</f>
    </nc>
  </rcc>
  <rcc rId="14310" sId="1">
    <nc r="AP340">
      <f>X340=W340</f>
    </nc>
  </rcc>
  <rcc rId="14311" sId="1">
    <nc r="AP341">
      <f>X341=W341</f>
    </nc>
  </rcc>
  <rcc rId="14312" sId="1">
    <nc r="AP342">
      <f>X342=W342</f>
    </nc>
  </rcc>
  <rcc rId="14313" sId="1">
    <nc r="AP343">
      <f>X343=W343</f>
    </nc>
  </rcc>
  <rcc rId="14314" sId="1">
    <nc r="AP344">
      <f>X344=W344</f>
    </nc>
  </rcc>
  <rcc rId="14315" sId="1">
    <nc r="AP345">
      <f>X345=W345</f>
    </nc>
  </rcc>
  <rcc rId="14316" sId="1">
    <nc r="AP346">
      <f>X346=W346</f>
    </nc>
  </rcc>
  <rcc rId="14317" sId="1">
    <nc r="AP347">
      <f>X347=W347</f>
    </nc>
  </rcc>
  <rcc rId="14318" sId="1">
    <nc r="AP348">
      <f>X348=W348</f>
    </nc>
  </rcc>
  <rcc rId="14319" sId="1">
    <nc r="AP349">
      <f>X349=W349</f>
    </nc>
  </rcc>
  <rcc rId="14320" sId="1">
    <nc r="AP350">
      <f>X350=W350</f>
    </nc>
  </rcc>
  <rcc rId="14321" sId="1">
    <nc r="AP351">
      <f>X351=W351</f>
    </nc>
  </rcc>
  <rcc rId="14322" sId="1">
    <nc r="AP352">
      <f>X352=W352</f>
    </nc>
  </rcc>
  <rcc rId="14323" sId="1">
    <nc r="AP353">
      <f>X353=W353</f>
    </nc>
  </rcc>
  <rcc rId="14324" sId="1">
    <nc r="AP354">
      <f>X354=W354</f>
    </nc>
  </rcc>
  <rcc rId="14325" sId="1">
    <nc r="AP355">
      <f>X355=W355</f>
    </nc>
  </rcc>
  <rcc rId="14326" sId="1">
    <nc r="AP356">
      <f>X356=W356</f>
    </nc>
  </rcc>
  <rcc rId="14327" sId="1">
    <nc r="AP357">
      <f>X357=W357</f>
    </nc>
  </rcc>
  <rcc rId="14328" sId="1">
    <nc r="AP358">
      <f>X358=W358</f>
    </nc>
  </rcc>
  <rcc rId="14329" sId="1">
    <nc r="AP359">
      <f>X359=W359</f>
    </nc>
  </rcc>
  <rcc rId="14330" sId="1">
    <nc r="AP360">
      <f>X360=W360</f>
    </nc>
  </rcc>
  <rcc rId="14331" sId="1">
    <nc r="AP361">
      <f>X361=W361</f>
    </nc>
  </rcc>
  <rcc rId="14332" sId="1">
    <nc r="AP362">
      <f>X362=W362</f>
    </nc>
  </rcc>
  <rcc rId="14333" sId="1">
    <nc r="AP363">
      <f>X363=W363</f>
    </nc>
  </rcc>
  <rcc rId="14334" sId="1">
    <nc r="AP364">
      <f>X364=W364</f>
    </nc>
  </rcc>
  <rcc rId="14335" sId="1">
    <nc r="AP365">
      <f>X365=W365</f>
    </nc>
  </rcc>
  <rcc rId="14336" sId="1">
    <nc r="AP366">
      <f>X366=W366</f>
    </nc>
  </rcc>
  <rcc rId="14337" sId="1">
    <nc r="AP367">
      <f>X367=W367</f>
    </nc>
  </rcc>
  <rcc rId="14338" sId="1">
    <nc r="AP368">
      <f>X368=W368</f>
    </nc>
  </rcc>
  <rcc rId="14339" sId="1">
    <nc r="AP369">
      <f>X369=W369</f>
    </nc>
  </rcc>
  <rcc rId="14340" sId="1">
    <nc r="AP370">
      <f>X370=W370</f>
    </nc>
  </rcc>
  <rcc rId="14341" sId="1">
    <nc r="AP371">
      <f>X371=W371</f>
    </nc>
  </rcc>
  <rcc rId="14342" sId="1">
    <nc r="AP372">
      <f>X372=W372</f>
    </nc>
  </rcc>
  <rcc rId="14343" sId="1">
    <nc r="AP373">
      <f>X373=W373</f>
    </nc>
  </rcc>
  <rcc rId="14344" sId="1">
    <nc r="AP374">
      <f>X374=W374</f>
    </nc>
  </rcc>
  <rcc rId="14345" sId="1">
    <nc r="AP375">
      <f>X375=W375</f>
    </nc>
  </rcc>
  <rcc rId="14346" sId="1">
    <nc r="AP376">
      <f>X376=W376</f>
    </nc>
  </rcc>
  <rcc rId="14347" sId="1">
    <nc r="AP377">
      <f>X377=W377</f>
    </nc>
  </rcc>
  <rcc rId="14348" sId="1">
    <nc r="AP378">
      <f>X378=W378</f>
    </nc>
  </rcc>
  <rcc rId="14349" sId="1">
    <nc r="AP379">
      <f>X379=W379</f>
    </nc>
  </rcc>
  <rcc rId="14350" sId="1">
    <nc r="AP380">
      <f>X380=W380</f>
    </nc>
  </rcc>
  <rcc rId="14351" sId="1">
    <nc r="AP381">
      <f>X381=W381</f>
    </nc>
  </rcc>
  <rcc rId="14352" sId="1">
    <nc r="AP382">
      <f>X382=W382</f>
    </nc>
  </rcc>
  <rcc rId="14353" sId="1">
    <nc r="AP383">
      <f>X383=W383</f>
    </nc>
  </rcc>
  <rcc rId="14354" sId="1">
    <nc r="AP384">
      <f>X384=W384</f>
    </nc>
  </rcc>
  <rcc rId="14355" sId="1">
    <nc r="AP385">
      <f>X385=W385</f>
    </nc>
  </rcc>
  <rcc rId="14356" sId="1">
    <nc r="AP386">
      <f>X386=W386</f>
    </nc>
  </rcc>
  <rcc rId="14357" sId="1">
    <nc r="AP387">
      <f>X387=W387</f>
    </nc>
  </rcc>
  <rcc rId="14358" sId="1">
    <nc r="AP388">
      <f>X388=W388</f>
    </nc>
  </rcc>
  <rcc rId="14359" sId="1">
    <nc r="AP389">
      <f>X389=W389</f>
    </nc>
  </rcc>
  <rcc rId="14360" sId="1">
    <nc r="AP390">
      <f>X390=W390</f>
    </nc>
  </rcc>
  <rcc rId="14361" sId="1">
    <nc r="AP391">
      <f>X391=W391</f>
    </nc>
  </rcc>
  <rcc rId="14362" sId="1">
    <nc r="AP392">
      <f>X392=W392</f>
    </nc>
  </rcc>
  <rcc rId="14363" sId="1">
    <nc r="AP393">
      <f>X393=W393</f>
    </nc>
  </rcc>
  <rcc rId="14364" sId="1">
    <nc r="AP394">
      <f>X394=W394</f>
    </nc>
  </rcc>
  <rcc rId="14365" sId="1">
    <nc r="AP395">
      <f>X395=W395</f>
    </nc>
  </rcc>
  <rcc rId="14366" sId="1">
    <nc r="AP396">
      <f>X396=W396</f>
    </nc>
  </rcc>
  <rcc rId="14367" sId="1">
    <nc r="AP397">
      <f>X397=W397</f>
    </nc>
  </rcc>
  <rcc rId="14368" sId="1">
    <nc r="AP398">
      <f>X398=W398</f>
    </nc>
  </rcc>
  <rcc rId="14369" sId="1">
    <nc r="AP399">
      <f>X399=W399</f>
    </nc>
  </rcc>
  <rcc rId="14370" sId="1">
    <nc r="AP400">
      <f>X400=W400</f>
    </nc>
  </rcc>
  <rcc rId="14371" sId="1">
    <nc r="AP401">
      <f>X401=W401</f>
    </nc>
  </rcc>
  <rcc rId="14372" sId="1">
    <nc r="AP402">
      <f>X402=W402</f>
    </nc>
  </rcc>
  <rcc rId="14373" sId="1">
    <nc r="AP403">
      <f>X403=W403</f>
    </nc>
  </rcc>
  <rcc rId="14374" sId="1">
    <nc r="AP404">
      <f>X404=W404</f>
    </nc>
  </rcc>
  <rcc rId="14375" sId="1">
    <nc r="AP405">
      <f>X405=W405</f>
    </nc>
  </rcc>
  <rcc rId="14376" sId="1">
    <nc r="AP406">
      <f>X406=W406</f>
    </nc>
  </rcc>
  <rcc rId="14377" sId="1">
    <nc r="AP407">
      <f>X407=W407</f>
    </nc>
  </rcc>
  <rcc rId="14378" sId="1">
    <nc r="AP408">
      <f>X408=W408</f>
    </nc>
  </rcc>
  <rcc rId="14379" sId="1">
    <nc r="AP409">
      <f>X409=W409</f>
    </nc>
  </rcc>
  <rcc rId="14380" sId="1">
    <nc r="AP410">
      <f>X410=W410</f>
    </nc>
  </rcc>
  <rcc rId="14381" sId="1">
    <nc r="AP411">
      <f>X411=W411</f>
    </nc>
  </rcc>
  <rcc rId="14382" sId="1">
    <nc r="AP412">
      <f>X412=W412</f>
    </nc>
  </rcc>
  <rcc rId="14383" sId="1">
    <nc r="AP413">
      <f>X413=W413</f>
    </nc>
  </rcc>
  <rcc rId="14384" sId="1">
    <nc r="AP414">
      <f>X414=W414</f>
    </nc>
  </rcc>
  <rcc rId="14385" sId="1">
    <nc r="AP415">
      <f>X415=W415</f>
    </nc>
  </rcc>
  <rcc rId="14386" sId="1">
    <nc r="AP416">
      <f>X416=W416</f>
    </nc>
  </rcc>
  <rcc rId="14387" sId="1">
    <nc r="AP417">
      <f>X417=W417</f>
    </nc>
  </rcc>
  <rcc rId="14388" sId="1">
    <nc r="AP418">
      <f>X418=W418</f>
    </nc>
  </rcc>
  <rcc rId="14389" sId="1">
    <nc r="AP419">
      <f>X419=W419</f>
    </nc>
  </rcc>
  <rcc rId="14390" sId="1">
    <nc r="AP420">
      <f>X420=W420</f>
    </nc>
  </rcc>
  <rcc rId="14391" sId="1">
    <nc r="AP421">
      <f>X421=W421</f>
    </nc>
  </rcc>
  <rcc rId="14392" sId="1">
    <nc r="AP422">
      <f>X422=W422</f>
    </nc>
  </rcc>
  <rcc rId="14393" sId="1">
    <nc r="AP423">
      <f>X423=W423</f>
    </nc>
  </rcc>
  <rcc rId="14394" sId="1">
    <nc r="AP424">
      <f>X424=W424</f>
    </nc>
  </rcc>
  <rcc rId="14395" sId="1">
    <nc r="AP425">
      <f>X425=W425</f>
    </nc>
  </rcc>
  <rcc rId="14396" sId="1">
    <nc r="AP426">
      <f>X426=W426</f>
    </nc>
  </rcc>
  <rcc rId="14397" sId="1">
    <nc r="AP427">
      <f>X427=W427</f>
    </nc>
  </rcc>
  <rcc rId="14398" sId="1">
    <nc r="AP428">
      <f>X428=W428</f>
    </nc>
  </rcc>
  <rcc rId="14399" sId="1">
    <nc r="AP429">
      <f>X429=W429</f>
    </nc>
  </rcc>
  <rcc rId="14400" sId="1">
    <nc r="AP430">
      <f>X430=W430</f>
    </nc>
  </rcc>
  <rcc rId="14401" sId="1">
    <nc r="AP431">
      <f>X431=W431</f>
    </nc>
  </rcc>
  <rcc rId="14402" sId="1">
    <nc r="AP432">
      <f>X432=W432</f>
    </nc>
  </rcc>
  <rcc rId="14403" sId="1">
    <nc r="AP433">
      <f>X433=W433</f>
    </nc>
  </rcc>
  <rcc rId="14404" sId="1" quotePrefix="1">
    <oc r="AN387" t="inlineStr">
      <is>
        <t>-No function to test</t>
      </is>
    </oc>
    <nc r="AN387" t="inlineStr">
      <is>
        <t>No function to test</t>
      </is>
    </nc>
  </rcc>
  <rcc rId="14405" sId="1" quotePrefix="1">
    <oc r="AN390" t="inlineStr">
      <is>
        <t>-No function to test</t>
      </is>
    </oc>
    <nc r="AN390" t="inlineStr">
      <is>
        <t>No function to test</t>
      </is>
    </nc>
  </rcc>
  <rcc rId="14406" sId="1" quotePrefix="1">
    <oc r="AN393" t="inlineStr">
      <is>
        <t>- No function to test</t>
      </is>
    </oc>
    <nc r="AN393" t="inlineStr">
      <is>
        <t>No function to test</t>
      </is>
    </nc>
  </rcc>
  <rfmt sheetId="1" sqref="AN387 AN390 AN393">
    <dxf>
      <fill>
        <patternFill patternType="solid">
          <bgColor rgb="FFFFFF00"/>
        </patternFill>
      </fill>
    </dxf>
  </rfmt>
  <rcv guid="{970EE037-F5E5-47AF-896A-0F6222879EBC}" action="delete"/>
  <rdn rId="0" localSheetId="1" customView="1" name="Z_970EE037_F5E5_47AF_896A_0F6222879EBC_.wvu.FilterData" hidden="1" oldHidden="1">
    <formula>Merged_COEM!$B$59:$AP$433</formula>
    <oldFormula>Merged_COEM!$A$59:$AN$433</oldFormula>
  </rdn>
  <rdn rId="0" localSheetId="2" customView="1" name="Z_970EE037_F5E5_47AF_896A_0F6222879EBC_.wvu.FilterData" hidden="1" oldHidden="1">
    <formula>Merged_JOEM!$A$59:$AN$329</formula>
    <oldFormula>Merged_JOEM!$B$59:$AN$329</oldFormula>
  </rdn>
  <rcv guid="{970EE037-F5E5-47AF-896A-0F6222879EBC}" action="add"/>
</revisions>
</file>

<file path=xl/revisions/revisionLog10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09" sId="1">
    <nc r="X387">
      <f>W387</f>
    </nc>
  </rcc>
  <rcc rId="14410" sId="1">
    <nc r="X390">
      <f>W390</f>
    </nc>
  </rcc>
  <rcc rId="14411" sId="1">
    <nc r="X393">
      <f>W393</f>
    </nc>
  </rcc>
  <rcc rId="14412" sId="1">
    <nc r="Z387">
      <v>0</v>
    </nc>
  </rcc>
  <rcc rId="14413" sId="1">
    <nc r="Z390">
      <v>0</v>
    </nc>
  </rcc>
  <rcc rId="14414" sId="1">
    <nc r="Z393">
      <v>0</v>
    </nc>
  </rcc>
  <rcv guid="{970EE037-F5E5-47AF-896A-0F6222879EBC}" action="delete"/>
  <rdn rId="0" localSheetId="1" customView="1" name="Z_970EE037_F5E5_47AF_896A_0F6222879EBC_.wvu.FilterData" hidden="1" oldHidden="1">
    <formula>Merged_COEM!$B$59:$AP$433</formula>
    <oldFormula>Merged_COEM!$B$59:$AP$433</oldFormula>
  </rdn>
  <rdn rId="0" localSheetId="2" customView="1" name="Z_970EE037_F5E5_47AF_896A_0F6222879EBC_.wvu.FilterData" hidden="1" oldHidden="1">
    <formula>Merged_JOEM!$A$59:$AN$329</formula>
    <oldFormula>Merged_JOEM!$A$59:$AN$329</oldFormula>
  </rdn>
  <rcv guid="{970EE037-F5E5-47AF-896A-0F6222879EBC}" action="add"/>
</revisions>
</file>

<file path=xl/revisions/revisionLog10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14417" sId="1" ref="AP1:AP1048576" action="deleteCol">
    <undo index="0" exp="area" ref3D="1" dr="$B$59:$AP$433" dn="Z_970EE037_F5E5_47AF_896A_0F6222879EBC_.wvu.FilterData" sId="1"/>
    <undo index="0" exp="area" ref3D="1" dr="$B$59:$AP$433" dn="_FilterDatabase" sId="1"/>
    <rfmt sheetId="1" xfDxf="1" sqref="AP1:AP1048576" start="0" length="0"/>
    <rcc rId="0" sId="1">
      <nc r="AP60">
        <f>X60=W60</f>
      </nc>
    </rcc>
    <rcc rId="0" sId="1">
      <nc r="AP61">
        <f>X61=W61</f>
      </nc>
    </rcc>
    <rcc rId="0" sId="1">
      <nc r="AP62">
        <f>X62=W62</f>
      </nc>
    </rcc>
    <rcc rId="0" sId="1">
      <nc r="AP63">
        <f>X63=W63</f>
      </nc>
    </rcc>
    <rcc rId="0" sId="1">
      <nc r="AP64">
        <f>X64=W64</f>
      </nc>
    </rcc>
    <rcc rId="0" sId="1">
      <nc r="AP65">
        <f>X65=W65</f>
      </nc>
    </rcc>
    <rcc rId="0" sId="1">
      <nc r="AP66">
        <f>X66=W66</f>
      </nc>
    </rcc>
    <rcc rId="0" sId="1">
      <nc r="AP67">
        <f>X67=W67</f>
      </nc>
    </rcc>
    <rcc rId="0" sId="1">
      <nc r="AP68">
        <f>X68=W68</f>
      </nc>
    </rcc>
    <rcc rId="0" sId="1">
      <nc r="AP69">
        <f>X69=W69</f>
      </nc>
    </rcc>
    <rcc rId="0" sId="1">
      <nc r="AP70">
        <f>X70=W70</f>
      </nc>
    </rcc>
    <rcc rId="0" sId="1">
      <nc r="AP71">
        <f>X71=W71</f>
      </nc>
    </rcc>
    <rcc rId="0" sId="1">
      <nc r="AP72">
        <f>X72=W72</f>
      </nc>
    </rcc>
    <rcc rId="0" sId="1">
      <nc r="AP73">
        <f>X73=W73</f>
      </nc>
    </rcc>
    <rcc rId="0" sId="1">
      <nc r="AP74">
        <f>X74=W74</f>
      </nc>
    </rcc>
    <rcc rId="0" sId="1">
      <nc r="AP75">
        <f>X75=W75</f>
      </nc>
    </rcc>
    <rcc rId="0" sId="1">
      <nc r="AP76">
        <f>X76=W76</f>
      </nc>
    </rcc>
    <rcc rId="0" sId="1">
      <nc r="AP77">
        <f>X77=W77</f>
      </nc>
    </rcc>
    <rcc rId="0" sId="1">
      <nc r="AP78">
        <f>X78=W78</f>
      </nc>
    </rcc>
    <rcc rId="0" sId="1">
      <nc r="AP79">
        <f>X79=W79</f>
      </nc>
    </rcc>
    <rcc rId="0" sId="1">
      <nc r="AP80">
        <f>X80=W80</f>
      </nc>
    </rcc>
    <rcc rId="0" sId="1">
      <nc r="AP81">
        <f>X81=W81</f>
      </nc>
    </rcc>
    <rcc rId="0" sId="1">
      <nc r="AP82">
        <f>X82=W82</f>
      </nc>
    </rcc>
    <rcc rId="0" sId="1">
      <nc r="AP83">
        <f>X83=W83</f>
      </nc>
    </rcc>
    <rcc rId="0" sId="1">
      <nc r="AP84">
        <f>X84=W84</f>
      </nc>
    </rcc>
    <rcc rId="0" sId="1">
      <nc r="AP85">
        <f>X85=W85</f>
      </nc>
    </rcc>
    <rcc rId="0" sId="1">
      <nc r="AP86">
        <f>X86=W86</f>
      </nc>
    </rcc>
    <rcc rId="0" sId="1">
      <nc r="AP87">
        <f>X87=W87</f>
      </nc>
    </rcc>
    <rcc rId="0" sId="1">
      <nc r="AP88">
        <f>X88=W88</f>
      </nc>
    </rcc>
    <rcc rId="0" sId="1">
      <nc r="AP89">
        <f>X89=W89</f>
      </nc>
    </rcc>
    <rcc rId="0" sId="1">
      <nc r="AP90">
        <f>X90=W90</f>
      </nc>
    </rcc>
    <rcc rId="0" sId="1">
      <nc r="AP91">
        <f>X91=W91</f>
      </nc>
    </rcc>
    <rcc rId="0" sId="1">
      <nc r="AP92">
        <f>X92=W92</f>
      </nc>
    </rcc>
    <rcc rId="0" sId="1">
      <nc r="AP93">
        <f>X93=W93</f>
      </nc>
    </rcc>
    <rcc rId="0" sId="1">
      <nc r="AP94">
        <f>X94=W94</f>
      </nc>
    </rcc>
    <rcc rId="0" sId="1">
      <nc r="AP95">
        <f>X95=W95</f>
      </nc>
    </rcc>
    <rcc rId="0" sId="1">
      <nc r="AP96">
        <f>X96=W96</f>
      </nc>
    </rcc>
    <rcc rId="0" sId="1">
      <nc r="AP97">
        <f>X97=W97</f>
      </nc>
    </rcc>
    <rcc rId="0" sId="1">
      <nc r="AP98">
        <f>X98=W98</f>
      </nc>
    </rcc>
    <rcc rId="0" sId="1">
      <nc r="AP99">
        <f>X99=W99</f>
      </nc>
    </rcc>
    <rcc rId="0" sId="1">
      <nc r="AP100">
        <f>X100=W100</f>
      </nc>
    </rcc>
    <rcc rId="0" sId="1">
      <nc r="AP101">
        <f>X101=W101</f>
      </nc>
    </rcc>
    <rcc rId="0" sId="1">
      <nc r="AP102">
        <f>X102=W102</f>
      </nc>
    </rcc>
    <rcc rId="0" sId="1">
      <nc r="AP103">
        <f>X103=W103</f>
      </nc>
    </rcc>
    <rcc rId="0" sId="1">
      <nc r="AP104">
        <f>X104=W104</f>
      </nc>
    </rcc>
    <rcc rId="0" sId="1">
      <nc r="AP105">
        <f>X105=W105</f>
      </nc>
    </rcc>
    <rcc rId="0" sId="1">
      <nc r="AP106">
        <f>X106=W106</f>
      </nc>
    </rcc>
    <rcc rId="0" sId="1">
      <nc r="AP107">
        <f>X107=W107</f>
      </nc>
    </rcc>
    <rcc rId="0" sId="1">
      <nc r="AP108">
        <f>X108=W108</f>
      </nc>
    </rcc>
    <rcc rId="0" sId="1">
      <nc r="AP109">
        <f>X109=W109</f>
      </nc>
    </rcc>
    <rcc rId="0" sId="1">
      <nc r="AP110">
        <f>X110=W110</f>
      </nc>
    </rcc>
    <rcc rId="0" sId="1">
      <nc r="AP111">
        <f>X111=W111</f>
      </nc>
    </rcc>
    <rcc rId="0" sId="1">
      <nc r="AP112">
        <f>X112=W112</f>
      </nc>
    </rcc>
    <rcc rId="0" sId="1">
      <nc r="AP113">
        <f>X113=W113</f>
      </nc>
    </rcc>
    <rcc rId="0" sId="1">
      <nc r="AP114">
        <f>X114=W114</f>
      </nc>
    </rcc>
    <rcc rId="0" sId="1">
      <nc r="AP115">
        <f>X115=W115</f>
      </nc>
    </rcc>
    <rcc rId="0" sId="1">
      <nc r="AP116">
        <f>X116=W116</f>
      </nc>
    </rcc>
    <rcc rId="0" sId="1">
      <nc r="AP117">
        <f>X117=W117</f>
      </nc>
    </rcc>
    <rcc rId="0" sId="1">
      <nc r="AP118">
        <f>X118=W118</f>
      </nc>
    </rcc>
    <rcc rId="0" sId="1">
      <nc r="AP119">
        <f>X119=W119</f>
      </nc>
    </rcc>
    <rcc rId="0" sId="1">
      <nc r="AP120">
        <f>X120=W120</f>
      </nc>
    </rcc>
    <rcc rId="0" sId="1">
      <nc r="AP121">
        <f>X121=W121</f>
      </nc>
    </rcc>
    <rcc rId="0" sId="1">
      <nc r="AP122">
        <f>X122=W122</f>
      </nc>
    </rcc>
    <rcc rId="0" sId="1">
      <nc r="AP123">
        <f>X123=W123</f>
      </nc>
    </rcc>
    <rcc rId="0" sId="1">
      <nc r="AP124">
        <f>X124=W124</f>
      </nc>
    </rcc>
    <rcc rId="0" sId="1">
      <nc r="AP125">
        <f>X125=W125</f>
      </nc>
    </rcc>
    <rcc rId="0" sId="1">
      <nc r="AP126">
        <f>X126=W126</f>
      </nc>
    </rcc>
    <rcc rId="0" sId="1">
      <nc r="AP127">
        <f>X127=W127</f>
      </nc>
    </rcc>
    <rcc rId="0" sId="1">
      <nc r="AP128">
        <f>X128=W128</f>
      </nc>
    </rcc>
    <rcc rId="0" sId="1">
      <nc r="AP129">
        <f>X129=W129</f>
      </nc>
    </rcc>
    <rcc rId="0" sId="1">
      <nc r="AP130">
        <f>X130=W130</f>
      </nc>
    </rcc>
    <rcc rId="0" sId="1">
      <nc r="AP131">
        <f>X131=W131</f>
      </nc>
    </rcc>
    <rcc rId="0" sId="1">
      <nc r="AP132">
        <f>X132=W132</f>
      </nc>
    </rcc>
    <rcc rId="0" sId="1">
      <nc r="AP133">
        <f>X133=W133</f>
      </nc>
    </rcc>
    <rcc rId="0" sId="1">
      <nc r="AP134">
        <f>X134=W134</f>
      </nc>
    </rcc>
    <rcc rId="0" sId="1">
      <nc r="AP135">
        <f>X135=W135</f>
      </nc>
    </rcc>
    <rcc rId="0" sId="1">
      <nc r="AP136">
        <f>X136=W136</f>
      </nc>
    </rcc>
    <rcc rId="0" sId="1">
      <nc r="AP137">
        <f>X137=W137</f>
      </nc>
    </rcc>
    <rcc rId="0" sId="1">
      <nc r="AP138">
        <f>X138=W138</f>
      </nc>
    </rcc>
    <rcc rId="0" sId="1">
      <nc r="AP139">
        <f>X139=W139</f>
      </nc>
    </rcc>
    <rcc rId="0" sId="1">
      <nc r="AP140">
        <f>X140=W140</f>
      </nc>
    </rcc>
    <rcc rId="0" sId="1">
      <nc r="AP141">
        <f>X141=W141</f>
      </nc>
    </rcc>
    <rcc rId="0" sId="1">
      <nc r="AP142">
        <f>X142=W142</f>
      </nc>
    </rcc>
    <rcc rId="0" sId="1">
      <nc r="AP143">
        <f>X143=W143</f>
      </nc>
    </rcc>
    <rcc rId="0" sId="1">
      <nc r="AP144">
        <f>X144=W144</f>
      </nc>
    </rcc>
    <rcc rId="0" sId="1">
      <nc r="AP145">
        <f>X145=W145</f>
      </nc>
    </rcc>
    <rcc rId="0" sId="1">
      <nc r="AP146">
        <f>X146=W146</f>
      </nc>
    </rcc>
    <rcc rId="0" sId="1">
      <nc r="AP147">
        <f>X147=W147</f>
      </nc>
    </rcc>
    <rcc rId="0" sId="1">
      <nc r="AP148">
        <f>X148=W148</f>
      </nc>
    </rcc>
    <rcc rId="0" sId="1">
      <nc r="AP149">
        <f>X149=W149</f>
      </nc>
    </rcc>
    <rcc rId="0" sId="1">
      <nc r="AP150">
        <f>X150=W150</f>
      </nc>
    </rcc>
    <rcc rId="0" sId="1">
      <nc r="AP151">
        <f>X151=W151</f>
      </nc>
    </rcc>
    <rcc rId="0" sId="1">
      <nc r="AP152">
        <f>X152=W152</f>
      </nc>
    </rcc>
    <rcc rId="0" sId="1">
      <nc r="AP153">
        <f>X153=W153</f>
      </nc>
    </rcc>
    <rcc rId="0" sId="1">
      <nc r="AP154">
        <f>X154=W154</f>
      </nc>
    </rcc>
    <rcc rId="0" sId="1">
      <nc r="AP155">
        <f>X155=W155</f>
      </nc>
    </rcc>
    <rcc rId="0" sId="1">
      <nc r="AP156">
        <f>X156=W156</f>
      </nc>
    </rcc>
    <rcc rId="0" sId="1">
      <nc r="AP157">
        <f>X157=W157</f>
      </nc>
    </rcc>
    <rcc rId="0" sId="1">
      <nc r="AP158">
        <f>X158=W158</f>
      </nc>
    </rcc>
    <rcc rId="0" sId="1">
      <nc r="AP159">
        <f>X159=W159</f>
      </nc>
    </rcc>
    <rcc rId="0" sId="1">
      <nc r="AP160">
        <f>X160=W160</f>
      </nc>
    </rcc>
    <rcc rId="0" sId="1">
      <nc r="AP161">
        <f>X161=W161</f>
      </nc>
    </rcc>
    <rcc rId="0" sId="1">
      <nc r="AP162">
        <f>X162=W162</f>
      </nc>
    </rcc>
    <rcc rId="0" sId="1">
      <nc r="AP163">
        <f>X163=W163</f>
      </nc>
    </rcc>
    <rcc rId="0" sId="1">
      <nc r="AP164">
        <f>X164=W164</f>
      </nc>
    </rcc>
    <rcc rId="0" sId="1">
      <nc r="AP165">
        <f>X165=W165</f>
      </nc>
    </rcc>
    <rcc rId="0" sId="1">
      <nc r="AP166">
        <f>X166=W166</f>
      </nc>
    </rcc>
    <rcc rId="0" sId="1">
      <nc r="AP167">
        <f>X167=W167</f>
      </nc>
    </rcc>
    <rcc rId="0" sId="1">
      <nc r="AP168">
        <f>X168=W168</f>
      </nc>
    </rcc>
    <rcc rId="0" sId="1">
      <nc r="AP169">
        <f>X169=W169</f>
      </nc>
    </rcc>
    <rcc rId="0" sId="1">
      <nc r="AP170">
        <f>X170=W170</f>
      </nc>
    </rcc>
    <rcc rId="0" sId="1">
      <nc r="AP171">
        <f>X171=W171</f>
      </nc>
    </rcc>
    <rcc rId="0" sId="1">
      <nc r="AP172">
        <f>X172=W172</f>
      </nc>
    </rcc>
    <rcc rId="0" sId="1">
      <nc r="AP173">
        <f>X173=W173</f>
      </nc>
    </rcc>
    <rcc rId="0" sId="1">
      <nc r="AP174">
        <f>X174=W174</f>
      </nc>
    </rcc>
    <rcc rId="0" sId="1">
      <nc r="AP175">
        <f>X175=W175</f>
      </nc>
    </rcc>
    <rcc rId="0" sId="1">
      <nc r="AP176">
        <f>X176=W176</f>
      </nc>
    </rcc>
    <rcc rId="0" sId="1">
      <nc r="AP177">
        <f>X177=W177</f>
      </nc>
    </rcc>
    <rcc rId="0" sId="1">
      <nc r="AP178">
        <f>X178=W178</f>
      </nc>
    </rcc>
    <rcc rId="0" sId="1">
      <nc r="AP179">
        <f>X179=W179</f>
      </nc>
    </rcc>
    <rcc rId="0" sId="1">
      <nc r="AP180">
        <f>X180=W180</f>
      </nc>
    </rcc>
    <rcc rId="0" sId="1">
      <nc r="AP181">
        <f>X181=W181</f>
      </nc>
    </rcc>
    <rcc rId="0" sId="1">
      <nc r="AP182">
        <f>X182=W182</f>
      </nc>
    </rcc>
    <rcc rId="0" sId="1">
      <nc r="AP183">
        <f>X183=W183</f>
      </nc>
    </rcc>
    <rcc rId="0" sId="1">
      <nc r="AP184">
        <f>X184=W184</f>
      </nc>
    </rcc>
    <rcc rId="0" sId="1">
      <nc r="AP185">
        <f>X185=W185</f>
      </nc>
    </rcc>
    <rcc rId="0" sId="1">
      <nc r="AP186">
        <f>X186=W186</f>
      </nc>
    </rcc>
    <rcc rId="0" sId="1">
      <nc r="AP187">
        <f>X187=W187</f>
      </nc>
    </rcc>
    <rcc rId="0" sId="1">
      <nc r="AP188">
        <f>X188=W188</f>
      </nc>
    </rcc>
    <rcc rId="0" sId="1">
      <nc r="AP189">
        <f>X189=W189</f>
      </nc>
    </rcc>
    <rcc rId="0" sId="1">
      <nc r="AP190">
        <f>X190=W190</f>
      </nc>
    </rcc>
    <rcc rId="0" sId="1">
      <nc r="AP191">
        <f>X191=W191</f>
      </nc>
    </rcc>
    <rcc rId="0" sId="1">
      <nc r="AP192">
        <f>X192=W192</f>
      </nc>
    </rcc>
    <rcc rId="0" sId="1">
      <nc r="AP193">
        <f>X193=W193</f>
      </nc>
    </rcc>
    <rcc rId="0" sId="1">
      <nc r="AP194">
        <f>X194=W194</f>
      </nc>
    </rcc>
    <rcc rId="0" sId="1">
      <nc r="AP195">
        <f>X195=W195</f>
      </nc>
    </rcc>
    <rcc rId="0" sId="1">
      <nc r="AP196">
        <f>X196=W196</f>
      </nc>
    </rcc>
    <rcc rId="0" sId="1">
      <nc r="AP197">
        <f>X197=W197</f>
      </nc>
    </rcc>
    <rcc rId="0" sId="1">
      <nc r="AP198">
        <f>X198=W198</f>
      </nc>
    </rcc>
    <rcc rId="0" sId="1">
      <nc r="AP199">
        <f>X199=W199</f>
      </nc>
    </rcc>
    <rcc rId="0" sId="1">
      <nc r="AP200">
        <f>X200=W200</f>
      </nc>
    </rcc>
    <rcc rId="0" sId="1">
      <nc r="AP201">
        <f>X201=W201</f>
      </nc>
    </rcc>
    <rcc rId="0" sId="1">
      <nc r="AP202">
        <f>X202=W202</f>
      </nc>
    </rcc>
    <rcc rId="0" sId="1">
      <nc r="AP203">
        <f>X203=W203</f>
      </nc>
    </rcc>
    <rcc rId="0" sId="1">
      <nc r="AP204">
        <f>X204=W204</f>
      </nc>
    </rcc>
    <rcc rId="0" sId="1">
      <nc r="AP205">
        <f>X205=W205</f>
      </nc>
    </rcc>
    <rcc rId="0" sId="1">
      <nc r="AP206">
        <f>X206=W206</f>
      </nc>
    </rcc>
    <rcc rId="0" sId="1">
      <nc r="AP207">
        <f>X207=W207</f>
      </nc>
    </rcc>
    <rcc rId="0" sId="1">
      <nc r="AP208">
        <f>X208=W208</f>
      </nc>
    </rcc>
    <rcc rId="0" sId="1">
      <nc r="AP209">
        <f>X209=W209</f>
      </nc>
    </rcc>
    <rcc rId="0" sId="1">
      <nc r="AP210">
        <f>X210=W210</f>
      </nc>
    </rcc>
    <rcc rId="0" sId="1">
      <nc r="AP211">
        <f>X211=W211</f>
      </nc>
    </rcc>
    <rcc rId="0" sId="1">
      <nc r="AP212">
        <f>X212=W212</f>
      </nc>
    </rcc>
    <rcc rId="0" sId="1">
      <nc r="AP213">
        <f>X213=W213</f>
      </nc>
    </rcc>
    <rcc rId="0" sId="1">
      <nc r="AP214">
        <f>X214=W214</f>
      </nc>
    </rcc>
    <rcc rId="0" sId="1">
      <nc r="AP215">
        <f>X215=W215</f>
      </nc>
    </rcc>
    <rcc rId="0" sId="1">
      <nc r="AP216">
        <f>X216=W216</f>
      </nc>
    </rcc>
    <rcc rId="0" sId="1">
      <nc r="AP217">
        <f>X217=W217</f>
      </nc>
    </rcc>
    <rcc rId="0" sId="1">
      <nc r="AP218">
        <f>X218=W218</f>
      </nc>
    </rcc>
    <rcc rId="0" sId="1">
      <nc r="AP219">
        <f>X219=W219</f>
      </nc>
    </rcc>
    <rcc rId="0" sId="1">
      <nc r="AP220">
        <f>X220=W220</f>
      </nc>
    </rcc>
    <rcc rId="0" sId="1">
      <nc r="AP221">
        <f>X221=W221</f>
      </nc>
    </rcc>
    <rcc rId="0" sId="1">
      <nc r="AP222">
        <f>X222=W222</f>
      </nc>
    </rcc>
    <rcc rId="0" sId="1">
      <nc r="AP223">
        <f>X223=W223</f>
      </nc>
    </rcc>
    <rcc rId="0" sId="1">
      <nc r="AP224">
        <f>X224=W224</f>
      </nc>
    </rcc>
    <rcc rId="0" sId="1">
      <nc r="AP225">
        <f>X225=W225</f>
      </nc>
    </rcc>
    <rcc rId="0" sId="1">
      <nc r="AP226">
        <f>X226=W226</f>
      </nc>
    </rcc>
    <rcc rId="0" sId="1">
      <nc r="AP227">
        <f>X227=W227</f>
      </nc>
    </rcc>
    <rcc rId="0" sId="1">
      <nc r="AP228">
        <f>X228=W228</f>
      </nc>
    </rcc>
    <rcc rId="0" sId="1">
      <nc r="AP229">
        <f>X229=W229</f>
      </nc>
    </rcc>
    <rcc rId="0" sId="1">
      <nc r="AP230">
        <f>X230=W230</f>
      </nc>
    </rcc>
    <rcc rId="0" sId="1">
      <nc r="AP231">
        <f>X231=W231</f>
      </nc>
    </rcc>
    <rcc rId="0" sId="1">
      <nc r="AP232">
        <f>X232=W232</f>
      </nc>
    </rcc>
    <rcc rId="0" sId="1">
      <nc r="AP233">
        <f>X233=W233</f>
      </nc>
    </rcc>
    <rcc rId="0" sId="1">
      <nc r="AP234">
        <f>X234=W234</f>
      </nc>
    </rcc>
    <rcc rId="0" sId="1">
      <nc r="AP235">
        <f>X235=W235</f>
      </nc>
    </rcc>
    <rcc rId="0" sId="1">
      <nc r="AP236">
        <f>X236=W236</f>
      </nc>
    </rcc>
    <rcc rId="0" sId="1">
      <nc r="AP237">
        <f>X237=W237</f>
      </nc>
    </rcc>
    <rcc rId="0" sId="1">
      <nc r="AP238">
        <f>X238=W238</f>
      </nc>
    </rcc>
    <rcc rId="0" sId="1">
      <nc r="AP239">
        <f>X239=W239</f>
      </nc>
    </rcc>
    <rcc rId="0" sId="1">
      <nc r="AP240">
        <f>X240=W240</f>
      </nc>
    </rcc>
    <rcc rId="0" sId="1">
      <nc r="AP241">
        <f>X241=W241</f>
      </nc>
    </rcc>
    <rcc rId="0" sId="1">
      <nc r="AP242">
        <f>X242=W242</f>
      </nc>
    </rcc>
    <rcc rId="0" sId="1">
      <nc r="AP243">
        <f>X243=W243</f>
      </nc>
    </rcc>
    <rcc rId="0" sId="1">
      <nc r="AP244">
        <f>X244=W244</f>
      </nc>
    </rcc>
    <rcc rId="0" sId="1">
      <nc r="AP245">
        <f>X245=W245</f>
      </nc>
    </rcc>
    <rcc rId="0" sId="1">
      <nc r="AP246">
        <f>X246=W246</f>
      </nc>
    </rcc>
    <rcc rId="0" sId="1">
      <nc r="AP247">
        <f>X247=W247</f>
      </nc>
    </rcc>
    <rcc rId="0" sId="1">
      <nc r="AP248">
        <f>X248=W248</f>
      </nc>
    </rcc>
    <rcc rId="0" sId="1">
      <nc r="AP249">
        <f>X249=W249</f>
      </nc>
    </rcc>
    <rcc rId="0" sId="1">
      <nc r="AP250">
        <f>X250=W250</f>
      </nc>
    </rcc>
    <rcc rId="0" sId="1">
      <nc r="AP251">
        <f>X251=W251</f>
      </nc>
    </rcc>
    <rcc rId="0" sId="1">
      <nc r="AP252">
        <f>X252=W252</f>
      </nc>
    </rcc>
    <rcc rId="0" sId="1">
      <nc r="AP253">
        <f>X253=W253</f>
      </nc>
    </rcc>
    <rcc rId="0" sId="1">
      <nc r="AP254">
        <f>X254=W254</f>
      </nc>
    </rcc>
    <rcc rId="0" sId="1">
      <nc r="AP255">
        <f>X255=W255</f>
      </nc>
    </rcc>
    <rcc rId="0" sId="1">
      <nc r="AP256">
        <f>X256=W256</f>
      </nc>
    </rcc>
    <rcc rId="0" sId="1">
      <nc r="AP257">
        <f>X257=W257</f>
      </nc>
    </rcc>
    <rcc rId="0" sId="1">
      <nc r="AP258">
        <f>X258=W258</f>
      </nc>
    </rcc>
    <rcc rId="0" sId="1">
      <nc r="AP259">
        <f>X259=W259</f>
      </nc>
    </rcc>
    <rcc rId="0" sId="1">
      <nc r="AP260">
        <f>X260=W260</f>
      </nc>
    </rcc>
    <rcc rId="0" sId="1">
      <nc r="AP261">
        <f>X261=W261</f>
      </nc>
    </rcc>
    <rcc rId="0" sId="1">
      <nc r="AP262">
        <f>X262=W262</f>
      </nc>
    </rcc>
    <rcc rId="0" sId="1">
      <nc r="AP263">
        <f>X263=W263</f>
      </nc>
    </rcc>
    <rcc rId="0" sId="1">
      <nc r="AP264">
        <f>X264=W264</f>
      </nc>
    </rcc>
    <rcc rId="0" sId="1">
      <nc r="AP265">
        <f>X265=W265</f>
      </nc>
    </rcc>
    <rcc rId="0" sId="1">
      <nc r="AP266">
        <f>X266=W266</f>
      </nc>
    </rcc>
    <rcc rId="0" sId="1">
      <nc r="AP267">
        <f>X267=W267</f>
      </nc>
    </rcc>
    <rcc rId="0" sId="1">
      <nc r="AP268">
        <f>X268=W268</f>
      </nc>
    </rcc>
    <rcc rId="0" sId="1">
      <nc r="AP269">
        <f>X269=W269</f>
      </nc>
    </rcc>
    <rcc rId="0" sId="1">
      <nc r="AP270">
        <f>X270=W270</f>
      </nc>
    </rcc>
    <rcc rId="0" sId="1">
      <nc r="AP271">
        <f>X271=W271</f>
      </nc>
    </rcc>
    <rcc rId="0" sId="1">
      <nc r="AP272">
        <f>X272=W272</f>
      </nc>
    </rcc>
    <rcc rId="0" sId="1">
      <nc r="AP273">
        <f>X273=W273</f>
      </nc>
    </rcc>
    <rcc rId="0" sId="1">
      <nc r="AP274">
        <f>X274=W274</f>
      </nc>
    </rcc>
    <rcc rId="0" sId="1">
      <nc r="AP275">
        <f>X275=W275</f>
      </nc>
    </rcc>
    <rcc rId="0" sId="1">
      <nc r="AP276">
        <f>X276=W276</f>
      </nc>
    </rcc>
    <rcc rId="0" sId="1">
      <nc r="AP277">
        <f>X277=W277</f>
      </nc>
    </rcc>
    <rcc rId="0" sId="1">
      <nc r="AP278">
        <f>X278=W278</f>
      </nc>
    </rcc>
    <rcc rId="0" sId="1">
      <nc r="AP279">
        <f>X279=W279</f>
      </nc>
    </rcc>
    <rcc rId="0" sId="1">
      <nc r="AP280">
        <f>X280=W280</f>
      </nc>
    </rcc>
    <rcc rId="0" sId="1">
      <nc r="AP281">
        <f>X281=W281</f>
      </nc>
    </rcc>
    <rcc rId="0" sId="1">
      <nc r="AP282">
        <f>X282=W282</f>
      </nc>
    </rcc>
    <rcc rId="0" sId="1">
      <nc r="AP283">
        <f>X283=W283</f>
      </nc>
    </rcc>
    <rcc rId="0" sId="1">
      <nc r="AP284">
        <f>X284=W284</f>
      </nc>
    </rcc>
    <rcc rId="0" sId="1">
      <nc r="AP285">
        <f>X285=W285</f>
      </nc>
    </rcc>
    <rcc rId="0" sId="1">
      <nc r="AP286">
        <f>X286=W286</f>
      </nc>
    </rcc>
    <rcc rId="0" sId="1">
      <nc r="AP287">
        <f>X287=W287</f>
      </nc>
    </rcc>
    <rcc rId="0" sId="1">
      <nc r="AP288">
        <f>X288=W288</f>
      </nc>
    </rcc>
    <rcc rId="0" sId="1">
      <nc r="AP289">
        <f>X289=W289</f>
      </nc>
    </rcc>
    <rcc rId="0" sId="1">
      <nc r="AP290">
        <f>X290=W290</f>
      </nc>
    </rcc>
    <rcc rId="0" sId="1">
      <nc r="AP291">
        <f>X291=W291</f>
      </nc>
    </rcc>
    <rcc rId="0" sId="1">
      <nc r="AP292">
        <f>X292=W292</f>
      </nc>
    </rcc>
    <rcc rId="0" sId="1">
      <nc r="AP293">
        <f>X293=W293</f>
      </nc>
    </rcc>
    <rcc rId="0" sId="1">
      <nc r="AP294">
        <f>X294=W294</f>
      </nc>
    </rcc>
    <rcc rId="0" sId="1">
      <nc r="AP295">
        <f>X295=W295</f>
      </nc>
    </rcc>
    <rcc rId="0" sId="1">
      <nc r="AP296">
        <f>X296=W296</f>
      </nc>
    </rcc>
    <rcc rId="0" sId="1">
      <nc r="AP297">
        <f>X297=W297</f>
      </nc>
    </rcc>
    <rcc rId="0" sId="1">
      <nc r="AP298">
        <f>X298=W298</f>
      </nc>
    </rcc>
    <rcc rId="0" sId="1">
      <nc r="AP299">
        <f>X299=W299</f>
      </nc>
    </rcc>
    <rcc rId="0" sId="1">
      <nc r="AP300">
        <f>X300=W300</f>
      </nc>
    </rcc>
    <rcc rId="0" sId="1">
      <nc r="AP301">
        <f>X301=W301</f>
      </nc>
    </rcc>
    <rcc rId="0" sId="1">
      <nc r="AP302">
        <f>X302=W302</f>
      </nc>
    </rcc>
    <rcc rId="0" sId="1">
      <nc r="AP303">
        <f>X303=W303</f>
      </nc>
    </rcc>
    <rcc rId="0" sId="1">
      <nc r="AP304">
        <f>X304=W304</f>
      </nc>
    </rcc>
    <rcc rId="0" sId="1">
      <nc r="AP305">
        <f>X305=W305</f>
      </nc>
    </rcc>
    <rcc rId="0" sId="1">
      <nc r="AP306">
        <f>X306=W306</f>
      </nc>
    </rcc>
    <rcc rId="0" sId="1">
      <nc r="AP307">
        <f>X307=W307</f>
      </nc>
    </rcc>
    <rcc rId="0" sId="1">
      <nc r="AP308">
        <f>X308=W308</f>
      </nc>
    </rcc>
    <rcc rId="0" sId="1">
      <nc r="AP309">
        <f>X309=W309</f>
      </nc>
    </rcc>
    <rcc rId="0" sId="1">
      <nc r="AP310">
        <f>X310=W310</f>
      </nc>
    </rcc>
    <rcc rId="0" sId="1">
      <nc r="AP311">
        <f>X311=W311</f>
      </nc>
    </rcc>
    <rcc rId="0" sId="1">
      <nc r="AP312">
        <f>X312=W312</f>
      </nc>
    </rcc>
    <rcc rId="0" sId="1">
      <nc r="AP313">
        <f>X313=W313</f>
      </nc>
    </rcc>
    <rcc rId="0" sId="1">
      <nc r="AP314">
        <f>X314=W314</f>
      </nc>
    </rcc>
    <rcc rId="0" sId="1">
      <nc r="AP315">
        <f>X315=W315</f>
      </nc>
    </rcc>
    <rcc rId="0" sId="1">
      <nc r="AP316">
        <f>X316=W316</f>
      </nc>
    </rcc>
    <rcc rId="0" sId="1">
      <nc r="AP317">
        <f>X317=W317</f>
      </nc>
    </rcc>
    <rcc rId="0" sId="1">
      <nc r="AP318">
        <f>X318=W318</f>
      </nc>
    </rcc>
    <rcc rId="0" sId="1">
      <nc r="AP319">
        <f>X319=W319</f>
      </nc>
    </rcc>
    <rcc rId="0" sId="1">
      <nc r="AP320">
        <f>X320=W320</f>
      </nc>
    </rcc>
    <rcc rId="0" sId="1">
      <nc r="AP321">
        <f>X321=W321</f>
      </nc>
    </rcc>
    <rcc rId="0" sId="1">
      <nc r="AP322">
        <f>X322=W322</f>
      </nc>
    </rcc>
    <rcc rId="0" sId="1">
      <nc r="AP323">
        <f>X323=W323</f>
      </nc>
    </rcc>
    <rcc rId="0" sId="1">
      <nc r="AP324">
        <f>X324=W324</f>
      </nc>
    </rcc>
    <rcc rId="0" sId="1">
      <nc r="AP325">
        <f>X325=W325</f>
      </nc>
    </rcc>
    <rcc rId="0" sId="1">
      <nc r="AP326">
        <f>X326=W326</f>
      </nc>
    </rcc>
    <rcc rId="0" sId="1">
      <nc r="AP327">
        <f>X327=W327</f>
      </nc>
    </rcc>
    <rcc rId="0" sId="1">
      <nc r="AP328">
        <f>X328=W328</f>
      </nc>
    </rcc>
    <rcc rId="0" sId="1">
      <nc r="AP329">
        <f>X329=W329</f>
      </nc>
    </rcc>
    <rcc rId="0" sId="1">
      <nc r="AP330">
        <f>X330=W330</f>
      </nc>
    </rcc>
    <rcc rId="0" sId="1">
      <nc r="AP331">
        <f>X331=W331</f>
      </nc>
    </rcc>
    <rcc rId="0" sId="1">
      <nc r="AP332">
        <f>X332=W332</f>
      </nc>
    </rcc>
    <rcc rId="0" sId="1">
      <nc r="AP333">
        <f>X333=W333</f>
      </nc>
    </rcc>
    <rcc rId="0" sId="1">
      <nc r="AP334">
        <f>X334=W334</f>
      </nc>
    </rcc>
    <rcc rId="0" sId="1">
      <nc r="AP335">
        <f>X335=W335</f>
      </nc>
    </rcc>
    <rcc rId="0" sId="1">
      <nc r="AP336">
        <f>X336=W336</f>
      </nc>
    </rcc>
    <rcc rId="0" sId="1">
      <nc r="AP337">
        <f>X337=W337</f>
      </nc>
    </rcc>
    <rcc rId="0" sId="1">
      <nc r="AP338">
        <f>X338=W338</f>
      </nc>
    </rcc>
    <rcc rId="0" sId="1">
      <nc r="AP339">
        <f>X339=W339</f>
      </nc>
    </rcc>
    <rcc rId="0" sId="1">
      <nc r="AP340">
        <f>X340=W340</f>
      </nc>
    </rcc>
    <rcc rId="0" sId="1">
      <nc r="AP341">
        <f>X341=W341</f>
      </nc>
    </rcc>
    <rcc rId="0" sId="1">
      <nc r="AP342">
        <f>X342=W342</f>
      </nc>
    </rcc>
    <rcc rId="0" sId="1">
      <nc r="AP343">
        <f>X343=W343</f>
      </nc>
    </rcc>
    <rcc rId="0" sId="1">
      <nc r="AP344">
        <f>X344=W344</f>
      </nc>
    </rcc>
    <rcc rId="0" sId="1">
      <nc r="AP345">
        <f>X345=W345</f>
      </nc>
    </rcc>
    <rcc rId="0" sId="1">
      <nc r="AP346">
        <f>X346=W346</f>
      </nc>
    </rcc>
    <rcc rId="0" sId="1">
      <nc r="AP347">
        <f>X347=W347</f>
      </nc>
    </rcc>
    <rcc rId="0" sId="1">
      <nc r="AP348">
        <f>X348=W348</f>
      </nc>
    </rcc>
    <rcc rId="0" sId="1">
      <nc r="AP349">
        <f>X349=W349</f>
      </nc>
    </rcc>
    <rcc rId="0" sId="1">
      <nc r="AP350">
        <f>X350=W350</f>
      </nc>
    </rcc>
    <rcc rId="0" sId="1">
      <nc r="AP351">
        <f>X351=W351</f>
      </nc>
    </rcc>
    <rcc rId="0" sId="1">
      <nc r="AP352">
        <f>X352=W352</f>
      </nc>
    </rcc>
    <rcc rId="0" sId="1">
      <nc r="AP353">
        <f>X353=W353</f>
      </nc>
    </rcc>
    <rcc rId="0" sId="1">
      <nc r="AP354">
        <f>X354=W354</f>
      </nc>
    </rcc>
    <rcc rId="0" sId="1">
      <nc r="AP355">
        <f>X355=W355</f>
      </nc>
    </rcc>
    <rcc rId="0" sId="1">
      <nc r="AP356">
        <f>X356=W356</f>
      </nc>
    </rcc>
    <rcc rId="0" sId="1">
      <nc r="AP357">
        <f>X357=W357</f>
      </nc>
    </rcc>
    <rcc rId="0" sId="1">
      <nc r="AP358">
        <f>X358=W358</f>
      </nc>
    </rcc>
    <rcc rId="0" sId="1">
      <nc r="AP359">
        <f>X359=W359</f>
      </nc>
    </rcc>
    <rcc rId="0" sId="1">
      <nc r="AP360">
        <f>X360=W360</f>
      </nc>
    </rcc>
    <rcc rId="0" sId="1">
      <nc r="AP361">
        <f>X361=W361</f>
      </nc>
    </rcc>
    <rcc rId="0" sId="1">
      <nc r="AP362">
        <f>X362=W362</f>
      </nc>
    </rcc>
    <rcc rId="0" sId="1">
      <nc r="AP363">
        <f>X363=W363</f>
      </nc>
    </rcc>
    <rcc rId="0" sId="1">
      <nc r="AP364">
        <f>X364=W364</f>
      </nc>
    </rcc>
    <rcc rId="0" sId="1">
      <nc r="AP365">
        <f>X365=W365</f>
      </nc>
    </rcc>
    <rcc rId="0" sId="1">
      <nc r="AP366">
        <f>X366=W366</f>
      </nc>
    </rcc>
    <rcc rId="0" sId="1">
      <nc r="AP367">
        <f>X367=W367</f>
      </nc>
    </rcc>
    <rcc rId="0" sId="1">
      <nc r="AP368">
        <f>X368=W368</f>
      </nc>
    </rcc>
    <rcc rId="0" sId="1">
      <nc r="AP369">
        <f>X369=W369</f>
      </nc>
    </rcc>
    <rcc rId="0" sId="1">
      <nc r="AP370">
        <f>X370=W370</f>
      </nc>
    </rcc>
    <rcc rId="0" sId="1">
      <nc r="AP371">
        <f>X371=W371</f>
      </nc>
    </rcc>
    <rcc rId="0" sId="1">
      <nc r="AP372">
        <f>X372=W372</f>
      </nc>
    </rcc>
    <rcc rId="0" sId="1">
      <nc r="AP373">
        <f>X373=W373</f>
      </nc>
    </rcc>
    <rcc rId="0" sId="1">
      <nc r="AP374">
        <f>X374=W374</f>
      </nc>
    </rcc>
    <rcc rId="0" sId="1">
      <nc r="AP375">
        <f>X375=W375</f>
      </nc>
    </rcc>
    <rcc rId="0" sId="1">
      <nc r="AP376">
        <f>X376=W376</f>
      </nc>
    </rcc>
    <rcc rId="0" sId="1">
      <nc r="AP377">
        <f>X377=W377</f>
      </nc>
    </rcc>
    <rcc rId="0" sId="1">
      <nc r="AP378">
        <f>X378=W378</f>
      </nc>
    </rcc>
    <rcc rId="0" sId="1">
      <nc r="AP379">
        <f>X379=W379</f>
      </nc>
    </rcc>
    <rcc rId="0" sId="1">
      <nc r="AP380">
        <f>X380=W380</f>
      </nc>
    </rcc>
    <rcc rId="0" sId="1">
      <nc r="AP381">
        <f>X381=W381</f>
      </nc>
    </rcc>
    <rcc rId="0" sId="1">
      <nc r="AP382">
        <f>X382=W382</f>
      </nc>
    </rcc>
    <rcc rId="0" sId="1">
      <nc r="AP383">
        <f>X383=W383</f>
      </nc>
    </rcc>
    <rcc rId="0" sId="1">
      <nc r="AP384">
        <f>X384=W384</f>
      </nc>
    </rcc>
    <rcc rId="0" sId="1">
      <nc r="AP385">
        <f>X385=W385</f>
      </nc>
    </rcc>
    <rcc rId="0" sId="1">
      <nc r="AP386">
        <f>X386=W386</f>
      </nc>
    </rcc>
    <rcc rId="0" sId="1">
      <nc r="AP387">
        <f>X387=W387</f>
      </nc>
    </rcc>
    <rcc rId="0" sId="1">
      <nc r="AP388">
        <f>X388=W388</f>
      </nc>
    </rcc>
    <rcc rId="0" sId="1">
      <nc r="AP389">
        <f>X389=W389</f>
      </nc>
    </rcc>
    <rcc rId="0" sId="1">
      <nc r="AP390">
        <f>X390=W390</f>
      </nc>
    </rcc>
    <rcc rId="0" sId="1">
      <nc r="AP391">
        <f>X391=W391</f>
      </nc>
    </rcc>
    <rcc rId="0" sId="1">
      <nc r="AP392">
        <f>X392=W392</f>
      </nc>
    </rcc>
    <rcc rId="0" sId="1">
      <nc r="AP393">
        <f>X393=W393</f>
      </nc>
    </rcc>
    <rcc rId="0" sId="1">
      <nc r="AP394">
        <f>X394=W394</f>
      </nc>
    </rcc>
    <rcc rId="0" sId="1">
      <nc r="AP395">
        <f>X395=W395</f>
      </nc>
    </rcc>
    <rcc rId="0" sId="1">
      <nc r="AP396">
        <f>X396=W396</f>
      </nc>
    </rcc>
    <rcc rId="0" sId="1">
      <nc r="AP397">
        <f>X397=W397</f>
      </nc>
    </rcc>
    <rcc rId="0" sId="1">
      <nc r="AP398">
        <f>X398=W398</f>
      </nc>
    </rcc>
    <rcc rId="0" sId="1">
      <nc r="AP399">
        <f>X399=W399</f>
      </nc>
    </rcc>
    <rcc rId="0" sId="1">
      <nc r="AP400">
        <f>X400=W400</f>
      </nc>
    </rcc>
    <rcc rId="0" sId="1">
      <nc r="AP401">
        <f>X401=W401</f>
      </nc>
    </rcc>
    <rcc rId="0" sId="1">
      <nc r="AP402">
        <f>X402=W402</f>
      </nc>
    </rcc>
    <rcc rId="0" sId="1">
      <nc r="AP403">
        <f>X403=W403</f>
      </nc>
    </rcc>
    <rcc rId="0" sId="1">
      <nc r="AP404">
        <f>X404=W404</f>
      </nc>
    </rcc>
    <rcc rId="0" sId="1">
      <nc r="AP405">
        <f>X405=W405</f>
      </nc>
    </rcc>
    <rcc rId="0" sId="1">
      <nc r="AP406">
        <f>X406=W406</f>
      </nc>
    </rcc>
    <rcc rId="0" sId="1">
      <nc r="AP407">
        <f>X407=W407</f>
      </nc>
    </rcc>
    <rcc rId="0" sId="1">
      <nc r="AP408">
        <f>X408=W408</f>
      </nc>
    </rcc>
    <rcc rId="0" sId="1">
      <nc r="AP409">
        <f>X409=W409</f>
      </nc>
    </rcc>
    <rcc rId="0" sId="1">
      <nc r="AP410">
        <f>X410=W410</f>
      </nc>
    </rcc>
    <rcc rId="0" sId="1">
      <nc r="AP411">
        <f>X411=W411</f>
      </nc>
    </rcc>
    <rcc rId="0" sId="1">
      <nc r="AP412">
        <f>X412=W412</f>
      </nc>
    </rcc>
    <rcc rId="0" sId="1">
      <nc r="AP413">
        <f>X413=W413</f>
      </nc>
    </rcc>
    <rcc rId="0" sId="1">
      <nc r="AP414">
        <f>X414=W414</f>
      </nc>
    </rcc>
    <rcc rId="0" sId="1">
      <nc r="AP415">
        <f>X415=W415</f>
      </nc>
    </rcc>
    <rcc rId="0" sId="1">
      <nc r="AP416">
        <f>X416=W416</f>
      </nc>
    </rcc>
    <rcc rId="0" sId="1">
      <nc r="AP417">
        <f>X417=W417</f>
      </nc>
    </rcc>
    <rcc rId="0" sId="1">
      <nc r="AP418">
        <f>X418=W418</f>
      </nc>
    </rcc>
    <rcc rId="0" sId="1">
      <nc r="AP419">
        <f>X419=W419</f>
      </nc>
    </rcc>
    <rcc rId="0" sId="1">
      <nc r="AP420">
        <f>X420=W420</f>
      </nc>
    </rcc>
    <rcc rId="0" sId="1">
      <nc r="AP421">
        <f>X421=W421</f>
      </nc>
    </rcc>
    <rcc rId="0" sId="1">
      <nc r="AP422">
        <f>X422=W422</f>
      </nc>
    </rcc>
    <rcc rId="0" sId="1">
      <nc r="AP423">
        <f>X423=W423</f>
      </nc>
    </rcc>
    <rcc rId="0" sId="1">
      <nc r="AP424">
        <f>X424=W424</f>
      </nc>
    </rcc>
    <rcc rId="0" sId="1">
      <nc r="AP425">
        <f>X425=W425</f>
      </nc>
    </rcc>
    <rcc rId="0" sId="1">
      <nc r="AP426">
        <f>X426=W426</f>
      </nc>
    </rcc>
    <rcc rId="0" sId="1">
      <nc r="AP427">
        <f>X427=W427</f>
      </nc>
    </rcc>
    <rcc rId="0" sId="1">
      <nc r="AP428">
        <f>X428=W428</f>
      </nc>
    </rcc>
    <rcc rId="0" sId="1">
      <nc r="AP429">
        <f>X429=W429</f>
      </nc>
    </rcc>
    <rcc rId="0" sId="1">
      <nc r="AP430">
        <f>X430=W430</f>
      </nc>
    </rcc>
    <rcc rId="0" sId="1">
      <nc r="AP431">
        <f>X431=W431</f>
      </nc>
    </rcc>
    <rcc rId="0" sId="1">
      <nc r="AP432">
        <f>X432=W432</f>
      </nc>
    </rcc>
    <rcc rId="0" sId="1">
      <nc r="AP433">
        <f>X433=W433</f>
      </nc>
    </rcc>
  </rrc>
  <rcv guid="{970EE037-F5E5-47AF-896A-0F6222879EBC}" action="delete"/>
  <rdn rId="0" localSheetId="1" customView="1" name="Z_970EE037_F5E5_47AF_896A_0F6222879EBC_.wvu.FilterData" hidden="1" oldHidden="1">
    <formula>Merged_COEM!$B$59:$AO$433</formula>
    <oldFormula>Merged_COEM!$B$59:$AO$433</oldFormula>
  </rdn>
  <rdn rId="0" localSheetId="2" customView="1" name="Z_970EE037_F5E5_47AF_896A_0F6222879EBC_.wvu.FilterData" hidden="1" oldHidden="1">
    <formula>Merged_JOEM!$A$59:$AN$329</formula>
    <oldFormula>Merged_JOEM!$A$59:$AN$329</oldFormula>
  </rdn>
  <rcv guid="{970EE037-F5E5-47AF-896A-0F6222879EBC}" action="add"/>
</revisions>
</file>

<file path=xl/revisions/revisionLog10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14420" sId="1" ref="AO1:AO1048576" action="deleteCol">
    <undo index="0" exp="area" ref3D="1" dr="$B$59:$AO$433" dn="Z_970EE037_F5E5_47AF_896A_0F6222879EBC_.wvu.FilterData" sId="1"/>
    <undo index="0" exp="area" ref3D="1" dr="$B$59:$AO$433" dn="_FilterDatabase" sId="1"/>
    <rfmt sheetId="1" xfDxf="1" sqref="AO1:AO1048576" start="0" length="0"/>
  </rrc>
  <rcv guid="{970EE037-F5E5-47AF-896A-0F6222879EBC}" action="delete"/>
  <rdn rId="0" localSheetId="1" customView="1" name="Z_970EE037_F5E5_47AF_896A_0F6222879EBC_.wvu.FilterData" hidden="1" oldHidden="1">
    <formula>Merged_COEM!$B$59:$AN$433</formula>
    <oldFormula>Merged_COEM!$B$59:$AN$433</oldFormula>
  </rdn>
  <rdn rId="0" localSheetId="2" customView="1" name="Z_970EE037_F5E5_47AF_896A_0F6222879EBC_.wvu.FilterData" hidden="1" oldHidden="1">
    <formula>Merged_JOEM!$A$59:$AN$329</formula>
    <oldFormula>Merged_JOEM!$A$59:$AN$329</oldFormula>
  </rdn>
  <rcv guid="{970EE037-F5E5-47AF-896A-0F6222879EBC}" action="add"/>
</revisions>
</file>

<file path=xl/revisions/revisionLog10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23" sId="1" quotePrefix="1">
    <oc r="F364" t="inlineStr">
      <is>
        <t>\rba\Bldr\config\ApplicationLayer\rba_BldrCmp\src</t>
      </is>
    </oc>
    <nc r="F364" t="inlineStr">
      <is>
        <t>rba\Bldr\config\ApplicationLayer\rba_BldrCmp\src</t>
      </is>
    </nc>
  </rcc>
  <rcv guid="{970EE037-F5E5-47AF-896A-0F6222879EBC}" action="delete"/>
  <rdn rId="0" localSheetId="1" customView="1" name="Z_970EE037_F5E5_47AF_896A_0F6222879EBC_.wvu.FilterData" hidden="1" oldHidden="1">
    <formula>Merged_COEM!$B$59:$AN$433</formula>
    <oldFormula>Merged_COEM!$B$59:$AN$433</oldFormula>
  </rdn>
  <rdn rId="0" localSheetId="2" customView="1" name="Z_970EE037_F5E5_47AF_896A_0F6222879EBC_.wvu.FilterData" hidden="1" oldHidden="1">
    <formula>Merged_JOEM!$A$59:$AN$329</formula>
    <oldFormula>Merged_JOEM!$A$59:$AN$329</oldFormula>
  </rdn>
  <rcv guid="{970EE037-F5E5-47AF-896A-0F6222879EBC}" action="add"/>
</revisions>
</file>

<file path=xl/revisions/revisionLog10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26" sId="1">
    <nc r="T423" t="inlineStr">
      <is>
        <t>huy.nguyen-hoang</t>
      </is>
    </nc>
  </rcc>
  <rcv guid="{970EE037-F5E5-47AF-896A-0F6222879EBC}" action="delete"/>
  <rdn rId="0" localSheetId="1" customView="1" name="Z_970EE037_F5E5_47AF_896A_0F6222879EBC_.wvu.FilterData" hidden="1" oldHidden="1">
    <formula>Merged_COEM!$A$59:$AN$433</formula>
    <oldFormula>Merged_COEM!$B$59:$AN$433</oldFormula>
  </rdn>
  <rdn rId="0" localSheetId="2" customView="1" name="Z_970EE037_F5E5_47AF_896A_0F6222879EBC_.wvu.FilterData" hidden="1" oldHidden="1">
    <formula>Merged_JOEM!$A$59:$AN$329</formula>
    <oldFormula>Merged_JOEM!$A$59:$AN$329</oldFormula>
  </rdn>
  <rcv guid="{970EE037-F5E5-47AF-896A-0F6222879EBC}" action="add"/>
</revisions>
</file>

<file path=xl/revisions/revisionLog10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29" sId="1">
    <oc r="AG391" t="inlineStr">
      <is>
        <t>OK</t>
      </is>
    </oc>
    <nc r="AG391" t="inlineStr">
      <is>
        <t>NG</t>
      </is>
    </nc>
  </rcc>
  <rcv guid="{99BC1C51-34DC-4BF2-906C-1E31B6171D71}" action="delete"/>
  <rdn rId="0" localSheetId="1" customView="1" name="Z_99BC1C51_34DC_4BF2_906C_1E31B6171D71_.wvu.FilterData" hidden="1" oldHidden="1">
    <formula>Merged_COEM!$B$59:$AN$433</formula>
    <oldFormula>Merged_COEM!$B$59:$AN$433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0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Merged_COEM!$B$59:$AN$433</formula>
    <oldFormula>Merged_COEM!$B$59:$AN$433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0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34" sId="2" odxf="1" s="1" dxf="1">
    <nc r="AL257" t="inlineStr">
      <is>
        <t>Line #61: Can't cover out range max value assignment to tHoldMb. Because the condition "(tHoldMb &lt; P_HoldBrakeTorque_TimeDuration)" at line #58.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257">
    <dxf>
      <alignment wrapText="0" readingOrder="0"/>
    </dxf>
  </rfmt>
  <rcc rId="14435" sId="2" numFmtId="14">
    <nc r="AH257">
      <v>0.94099999999999995</v>
    </nc>
  </rcc>
  <rcc rId="14436" sId="2" numFmtId="14">
    <nc r="AI257">
      <v>0.94699999999999995</v>
    </nc>
  </rcc>
  <rcc rId="14437" sId="2" numFmtId="14">
    <nc r="AJ257">
      <v>1</v>
    </nc>
  </rcc>
</revisions>
</file>

<file path=xl/revisions/revisionLog10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L391" start="0" length="0">
    <dxf>
      <alignment wrapText="1" readingOrder="0"/>
    </dxf>
  </rfmt>
  <rcc rId="14438" sId="1" quotePrefix="1">
    <oc r="AL391" t="inlineStr">
      <is>
        <t>-</t>
      </is>
    </oc>
    <nc r="AL391" t="inlineStr">
      <is>
        <t xml:space="preserve">-Can’t cover full MCDC at line#21 with case (T&amp;&amp;F) and line#25 with case (F&amp;&amp;T) because it make MCDC at line#17 is true, so two MCDCs do not appear.Can’t cover full C1 at line#29 with case (F) because all test case, which take this condition to FALSE, ,make MCDC at line#21 and line#25 are true.
</t>
      </is>
    </nc>
  </rcc>
  <rcv guid="{99BC1C51-34DC-4BF2-906C-1E31B6171D71}" action="delete"/>
  <rdn rId="0" localSheetId="1" customView="1" name="Z_99BC1C51_34DC_4BF2_906C_1E31B6171D71_.wvu.FilterData" hidden="1" oldHidden="1">
    <formula>Merged_COEM!$B$59:$AN$433</formula>
    <oldFormula>Merged_COEM!$B$59:$AN$433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0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41" sId="2">
    <nc r="AA292" t="inlineStr">
      <is>
        <t>Ready for PLC</t>
      </is>
    </nc>
  </rcc>
  <rcc rId="14442" sId="2">
    <nc r="AA294" t="inlineStr">
      <is>
        <t>Ready for PLC</t>
      </is>
    </nc>
  </rcc>
  <rcc rId="14443" sId="2">
    <nc r="AA296" t="inlineStr">
      <is>
        <t>Ready for PLC</t>
      </is>
    </nc>
  </rcc>
  <rcc rId="14444" sId="2">
    <nc r="Z292">
      <v>4</v>
    </nc>
  </rcc>
  <rcc rId="14445" sId="2">
    <nc r="Z294">
      <v>4</v>
    </nc>
  </rcc>
  <rcc rId="14446" sId="2">
    <nc r="Z296">
      <v>4</v>
    </nc>
  </rcc>
  <rcc rId="14447" sId="2">
    <nc r="X292">
      <f>W292</f>
    </nc>
  </rcc>
  <rcc rId="14448" sId="2">
    <nc r="X294">
      <f>W294</f>
    </nc>
  </rcc>
  <rcc rId="14449" sId="2">
    <nc r="X296">
      <f>W296</f>
    </nc>
  </rcc>
  <rcv guid="{336B6883-2145-4B58-921E-CEC7185A847E}" action="delete"/>
  <rdn rId="0" localSheetId="1" customView="1" name="Z_336B6883_2145_4B58_921E_CEC7185A847E_.wvu.FilterData" hidden="1" oldHidden="1">
    <formula>Merged_COEM!$P$59:$P$434</formula>
    <oldFormula>Merged_COEM!$P$59:$P$434</oldFormula>
  </rdn>
  <rdn rId="0" localSheetId="2" customView="1" name="Z_336B6883_2145_4B58_921E_CEC7185A847E_.wvu.FilterData" hidden="1" oldHidden="1">
    <formula>Merged_JOEM!$S$60:$S$352</formula>
    <oldFormula>Merged_JOEM!$S$60:$S$352</oldFormula>
  </rdn>
  <rcv guid="{336B6883-2145-4B58-921E-CEC7185A847E}" action="add"/>
</revisions>
</file>

<file path=xl/revisions/revisionLog10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52" sId="2">
    <oc r="AA292" t="inlineStr">
      <is>
        <t>Ready for PLC</t>
      </is>
    </oc>
    <nc r="AA292" t="inlineStr">
      <is>
        <t>Ready for review</t>
      </is>
    </nc>
  </rcc>
  <rcc rId="14453" sId="2">
    <oc r="AA294" t="inlineStr">
      <is>
        <t>Ready for PLC</t>
      </is>
    </oc>
    <nc r="AA294" t="inlineStr">
      <is>
        <t>Ready for review</t>
      </is>
    </nc>
  </rcc>
  <rcc rId="14454" sId="2">
    <oc r="AA296" t="inlineStr">
      <is>
        <t>Ready for PLC</t>
      </is>
    </oc>
    <nc r="AA296" t="inlineStr">
      <is>
        <t>Ready for review</t>
      </is>
    </nc>
  </rcc>
  <rcv guid="{336B6883-2145-4B58-921E-CEC7185A847E}" action="delete"/>
  <rdn rId="0" localSheetId="1" customView="1" name="Z_336B6883_2145_4B58_921E_CEC7185A847E_.wvu.FilterData" hidden="1" oldHidden="1">
    <formula>Merged_COEM!$P$59:$P$434</formula>
    <oldFormula>Merged_COEM!$P$59:$P$434</oldFormula>
  </rdn>
  <rdn rId="0" localSheetId="2" customView="1" name="Z_336B6883_2145_4B58_921E_CEC7185A847E_.wvu.FilterData" hidden="1" oldHidden="1">
    <formula>Merged_JOEM!$S$60:$S$352</formula>
    <oldFormula>Merged_JOEM!$S$60:$S$352</oldFormula>
  </rdn>
  <rcv guid="{336B6883-2145-4B58-921E-CEC7185A847E}" action="add"/>
</revisions>
</file>

<file path=xl/revisions/revisionLog10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57" sId="2">
    <nc r="AG257" t="inlineStr">
      <is>
        <t>NG</t>
      </is>
    </nc>
  </rcc>
  <rcc rId="14458" sId="2" quotePrefix="1">
    <nc r="AK257" t="inlineStr">
      <is>
        <t>None</t>
      </is>
    </nc>
  </rcc>
  <rcc rId="14459" sId="2">
    <nc r="X248">
      <f>W248</f>
    </nc>
  </rcc>
  <rcc rId="14460" sId="2">
    <nc r="X249">
      <f>W249</f>
    </nc>
  </rcc>
  <rcc rId="14461" sId="2">
    <nc r="X250">
      <f>W250</f>
    </nc>
  </rcc>
  <rcc rId="14462" sId="2">
    <nc r="X251">
      <f>W251</f>
    </nc>
  </rcc>
  <rcc rId="14463" sId="2">
    <nc r="X252">
      <f>W252</f>
    </nc>
  </rcc>
  <rcc rId="14464" sId="2">
    <nc r="X253">
      <f>W253</f>
    </nc>
  </rcc>
  <rcc rId="14465" sId="2">
    <nc r="X254">
      <f>W254</f>
    </nc>
  </rcc>
  <rcc rId="14466" sId="2">
    <nc r="X255">
      <f>W255</f>
    </nc>
  </rcc>
  <rcc rId="14467" sId="2">
    <nc r="X256">
      <f>W256</f>
    </nc>
  </rcc>
  <rcc rId="14468" sId="2">
    <nc r="X257">
      <f>W257</f>
    </nc>
  </rcc>
  <rcc rId="14469" sId="2">
    <nc r="X258">
      <f>W258</f>
    </nc>
  </rcc>
  <rcc rId="14470" sId="2">
    <nc r="X259">
      <f>W259</f>
    </nc>
  </rcc>
  <rcc rId="14471" sId="2">
    <nc r="X260">
      <f>W260</f>
    </nc>
  </rcc>
  <rcc rId="14472" sId="2">
    <nc r="X261">
      <f>W261</f>
    </nc>
  </rcc>
  <rcc rId="14473" sId="2">
    <nc r="X262">
      <f>W262</f>
    </nc>
  </rcc>
  <rcc rId="14474" sId="2">
    <nc r="Z248">
      <f>Y248</f>
    </nc>
  </rcc>
  <rcc rId="14475" sId="2">
    <nc r="Z249">
      <f>Y249</f>
    </nc>
  </rcc>
  <rcc rId="14476" sId="2">
    <nc r="Z250">
      <f>Y250</f>
    </nc>
  </rcc>
  <rcc rId="14477" sId="2">
    <nc r="Z251">
      <f>Y251</f>
    </nc>
  </rcc>
  <rcc rId="14478" sId="2">
    <nc r="Z252">
      <f>Y252</f>
    </nc>
  </rcc>
  <rcc rId="14479" sId="2">
    <nc r="Z253">
      <f>Y253</f>
    </nc>
  </rcc>
  <rcc rId="14480" sId="2">
    <nc r="Z254">
      <f>Y254</f>
    </nc>
  </rcc>
  <rcc rId="14481" sId="2">
    <nc r="Z255">
      <f>Y255</f>
    </nc>
  </rcc>
  <rcc rId="14482" sId="2">
    <nc r="Z256">
      <f>Y256</f>
    </nc>
  </rcc>
  <rcc rId="14483" sId="2">
    <nc r="Z257">
      <f>Y257</f>
    </nc>
  </rcc>
  <rcc rId="14484" sId="2">
    <nc r="Z258">
      <f>Y258</f>
    </nc>
  </rcc>
  <rcc rId="14485" sId="2">
    <nc r="Z259">
      <f>Y259</f>
    </nc>
  </rcc>
  <rcc rId="14486" sId="2">
    <nc r="Z260">
      <f>Y260</f>
    </nc>
  </rcc>
  <rcc rId="14487" sId="2">
    <nc r="Z261">
      <f>Y261</f>
    </nc>
  </rcc>
  <rcc rId="14488" sId="2">
    <nc r="Z262">
      <f>Y262</f>
    </nc>
  </rcc>
  <rcc rId="14489" sId="2">
    <nc r="AA248" t="inlineStr">
      <is>
        <t>Ready for review</t>
      </is>
    </nc>
  </rcc>
  <rcc rId="14490" sId="2">
    <nc r="AA251" t="inlineStr">
      <is>
        <t>Ready for review</t>
      </is>
    </nc>
  </rcc>
  <rcc rId="14491" sId="2">
    <nc r="AA252" t="inlineStr">
      <is>
        <t>Ready for review</t>
      </is>
    </nc>
  </rcc>
  <rcc rId="14492" sId="2">
    <nc r="AA253" t="inlineStr">
      <is>
        <t>Ready for review</t>
      </is>
    </nc>
  </rcc>
  <rcc rId="14493" sId="2">
    <nc r="AA254" t="inlineStr">
      <is>
        <t>Ready for review</t>
      </is>
    </nc>
  </rcc>
  <rcc rId="14494" sId="2">
    <nc r="AA256" t="inlineStr">
      <is>
        <t>Ready for review</t>
      </is>
    </nc>
  </rcc>
  <rcc rId="14495" sId="2">
    <nc r="AA257" t="inlineStr">
      <is>
        <t>Ready for review</t>
      </is>
    </nc>
  </rcc>
  <rcv guid="{7ECC2B8E-6A82-42F5-8AB0-4A51C54EA5EC}" action="delete"/>
  <rdn rId="0" localSheetId="1" customView="1" name="Z_7ECC2B8E_6A82_42F5_8AB0_4A51C54EA5EC_.wvu.FilterData" hidden="1" oldHidden="1">
    <formula>Merged_COEM!$B$59:$AN$433</formula>
    <oldFormula>Merged_COEM!$B$59:$AN$433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10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70">
    <dxf>
      <fill>
        <patternFill patternType="solid">
          <bgColor theme="6" tint="0.59999389629810485"/>
        </patternFill>
      </fill>
    </dxf>
  </rfmt>
</revisions>
</file>

<file path=xl/revisions/revisionLog10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98" sId="5">
    <nc r="A44">
      <v>4</v>
    </nc>
  </rcc>
  <rcc rId="14499" sId="5" odxf="1" dxf="1">
    <nc r="B44" t="inlineStr">
      <is>
        <t>Project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fmt sheetId="5" sqref="C44" start="0" length="0">
    <dxf>
      <font>
        <b/>
        <sz val="11"/>
        <color theme="1"/>
        <name val="Calibri"/>
        <scheme val="minor"/>
      </font>
    </dxf>
  </rfmt>
  <rcc rId="14500" sId="5" odxf="1" dxf="1">
    <nc r="B45" t="inlineStr">
      <is>
        <t>Time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14501" sId="5">
    <nc r="C45">
      <f>SUM(G51:G52)</f>
    </nc>
  </rcc>
  <rcc rId="14502" sId="5">
    <nc r="D45" t="inlineStr">
      <is>
        <t>days</t>
      </is>
    </nc>
  </rcc>
  <rcc rId="14503" sId="5" odxf="1" dxf="1">
    <nc r="B46" t="inlineStr">
      <is>
        <t>Duration (Plan)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14504" sId="5">
    <nc r="C46">
      <f>SUM(INT((WEEKDAY(F46-{2,3,4,5,6})+H46-F46)/7))</f>
    </nc>
  </rcc>
  <rcc rId="14505" sId="5">
    <nc r="D46" t="inlineStr">
      <is>
        <t>days</t>
      </is>
    </nc>
  </rcc>
  <rcc rId="14506" sId="5">
    <nc r="E46" t="inlineStr">
      <is>
        <t>10h00</t>
      </is>
    </nc>
  </rcc>
  <rfmt sheetId="5" sqref="F46" start="0" length="0">
    <dxf>
      <numFmt numFmtId="19" formatCode="m/d/yyyy"/>
    </dxf>
  </rfmt>
  <rcc rId="14507" sId="5" odxf="1" dxf="1">
    <nc r="G46" t="inlineStr">
      <is>
        <t>17h00</t>
      </is>
    </nc>
    <odxf>
      <numFmt numFmtId="0" formatCode="General"/>
    </odxf>
    <ndxf>
      <numFmt numFmtId="19" formatCode="m/d/yyyy"/>
    </ndxf>
  </rcc>
  <rfmt sheetId="5" sqref="H46" start="0" length="0">
    <dxf>
      <numFmt numFmtId="19" formatCode="m/d/yyyy"/>
    </dxf>
  </rfmt>
  <rcc rId="14508" sId="5" odxf="1" dxf="1">
    <nc r="B47" t="inlineStr">
      <is>
        <t>Duration (Actual)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14509" sId="5">
    <nc r="C47">
      <f>SUM(INT((WEEKDAY(F47-{2,3,4,5,6})+H47-F47)/7))</f>
    </nc>
  </rcc>
  <rcc rId="14510" sId="5">
    <nc r="D47" t="inlineStr">
      <is>
        <t>days</t>
      </is>
    </nc>
  </rcc>
  <rcc rId="14511" sId="5">
    <nc r="E47" t="inlineStr">
      <is>
        <t>11h00</t>
      </is>
    </nc>
  </rcc>
  <rfmt sheetId="5" sqref="F47" start="0" length="0">
    <dxf>
      <numFmt numFmtId="19" formatCode="m/d/yyyy"/>
    </dxf>
  </rfmt>
  <rcc rId="14512" sId="5" odxf="1" dxf="1">
    <nc r="G47" t="inlineStr">
      <is>
        <t>17h00</t>
      </is>
    </nc>
    <odxf>
      <numFmt numFmtId="0" formatCode="General"/>
    </odxf>
    <ndxf>
      <numFmt numFmtId="19" formatCode="m/d/yyyy"/>
    </ndxf>
  </rcc>
  <rfmt sheetId="5" sqref="H47" start="0" length="0">
    <dxf>
      <numFmt numFmtId="19" formatCode="m/d/yyyy"/>
    </dxf>
  </rfmt>
  <rcc rId="14513" sId="5" odxf="1" dxf="1">
    <nc r="B48" t="inlineStr">
      <is>
        <t>Status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14514" sId="5">
    <nc r="C48">
      <f>IF(AND(F51=E51,F52=E52),IF(SUM(H51:H52)&gt;SUM(G51:G52),"Delayed",IF(SUM(H51:H52)&lt;SUM(G51:G52),"InAdvanced","Ontime")),"N/A")</f>
    </nc>
  </rcc>
  <rfmt sheetId="5" sqref="F48" start="0" length="0">
    <dxf>
      <numFmt numFmtId="19" formatCode="m/d/yyyy"/>
    </dxf>
  </rfmt>
  <rfmt sheetId="5" sqref="G48" start="0" length="0">
    <dxf>
      <numFmt numFmtId="19" formatCode="m/d/yyyy"/>
    </dxf>
  </rfmt>
  <rfmt sheetId="5" sqref="H48" start="0" length="0">
    <dxf>
      <numFmt numFmtId="19" formatCode="m/d/yyyy"/>
    </dxf>
  </rfmt>
  <rcc rId="14515" sId="5" odxf="1" dxf="1">
    <nc r="C50" t="inlineStr">
      <is>
        <t>#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16" sId="5" odxf="1" dxf="1">
    <nc r="D50" t="inlineStr">
      <is>
        <t>Types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17" sId="5" odxf="1" dxf="1">
    <nc r="E50" t="inlineStr">
      <is>
        <t>Assigned
ELOCs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18" sId="5" odxf="1" dxf="1">
    <nc r="F50" t="inlineStr">
      <is>
        <t>Completed
ELOCs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19" sId="5" odxf="1" dxf="1">
    <nc r="G50" t="inlineStr">
      <is>
        <t>Effort
(days)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20" sId="5" odxf="1" dxf="1">
    <nc r="H50" t="inlineStr">
      <is>
        <t>Actual Effort
(days)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21" sId="5" odxf="1" dxf="1">
    <nc r="I50" t="inlineStr">
      <is>
        <t>Status (%)
(Completed/Assigned)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22" sId="5" odxf="1" dxf="1">
    <nc r="J50">
      <f>Table!$C$41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23" sId="5" odxf="1" dxf="1">
    <nc r="K50">
      <f>Table!$C$42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24" sId="5" odxf="1" dxf="1">
    <nc r="C51">
      <v>1</v>
    </nc>
    <odxf>
      <alignment horizontal="general" vertical="bottom" readingOrder="0"/>
      <border outline="0">
        <left/>
        <right/>
        <top/>
        <bottom/>
      </border>
    </odxf>
    <ndxf>
      <alignment horizontal="right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25" sId="5" odxf="1" dxf="1">
    <nc r="D51">
      <f>Table!$D$3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26" sId="5" odxf="1" dxf="1">
    <nc r="E51">
      <f>SUMIFS(Merged_JOEM!$W$60:$W$352,Merged_JOEM!$D$60:$D$352,D51, Merged_JOEM!$E$60:$E$352,C44)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27" sId="5" odxf="1" dxf="1">
    <nc r="F51">
      <f>SUMIFS(Merged_JOEM!$X$60:$X$352,Merged_JOEM!$D$60:$D$352,D51, Merged_JOEM!$E$60:$E$352,C44)-SUM(SUMIFS(Merged_JOEM!$X$60:$X$352,Merged_JOEM!$D$60:$D$352,D51,Merged_JOEM!$AA$60:$AA$352,{"Ongoing","N/A",""},Merged_JOEM!$E$60:$E$352,C44))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28" sId="5" odxf="1" dxf="1">
    <nc r="G51">
      <f>1/8*(SUMIFS(Merged_JOEM!$Y$60:$Y$352,Merged_JOEM!$D$60:$D$352,D51, Merged_JOEM!$E$60:$E$352,C44))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29" sId="5" odxf="1" dxf="1">
    <nc r="H51">
      <f>1/8*(SUMIFS(Merged_JOEM!$Z$60:$Z$352,Merged_JOEM!$D$60:$D$352,D51, Merged_JOEM!$E$60:$E$352,C44)-SUM(SUMIFS(Merged_JOEM!$Z$60:$Z$352,Merged_JOEM!$D$60:$D$352,D51,Merged_JOEM!$AA$60:$AA$352,{"Ongoing","N/A",""},Merged_JOEM!$E$60:$E$352,C44)))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30" sId="5" odxf="1" dxf="1">
    <nc r="I51">
      <f>IFERROR(F51/E51,"N/A")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4" formatCode="0.00%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31" sId="5" odxf="1" dxf="1">
    <nc r="J51">
      <f>COUNTIFS(Merged_JOEM!$AK$60:$AK$352,J50,Merged_JOEM!$D$60:$D$352,D51,Merged_JOEM!$E$60:$E$352,C44)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32" sId="5" odxf="1" dxf="1">
    <nc r="K51">
      <f>COUNTIFS(Merged_JOEM!$AK$60:$AK$352,K50,Merged_JOEM!$D$60:$D$352,D51,Merged_JOEM!$E$60:$E$352,C44)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33" sId="5" odxf="1" dxf="1">
    <nc r="C52">
      <v>2</v>
    </nc>
    <odxf>
      <alignment horizontal="general" vertical="bottom" readingOrder="0"/>
      <border outline="0">
        <left/>
        <right/>
        <top/>
        <bottom/>
      </border>
    </odxf>
    <ndxf>
      <alignment horizontal="right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34" sId="5" odxf="1" dxf="1">
    <nc r="D52">
      <f>Table!$C$3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35" sId="5" odxf="1" dxf="1">
    <nc r="E52">
      <f>SUMIFS(Merged_JOEM!$W$60:$W$352,Merged_JOEM!$D$60:$D$352,D52, Merged_JOEM!$E$60:$E$352,C44)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36" sId="5" odxf="1" dxf="1">
    <nc r="F52">
      <f>SUMIFS(Merged_JOEM!$X$60:$X$352,Merged_JOEM!$D$60:$D$352,D52, Merged_JOEM!$E$60:$E$352,C44)-SUM(SUMIFS(Merged_JOEM!$X$60:$X$352,Merged_JOEM!$D$60:$D$352,D52,Merged_JOEM!$AA$60:$AA$352,{"Ongoing","N/A",""},Merged_JOEM!$E$60:$E$352,C44))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37" sId="5" odxf="1" dxf="1">
    <nc r="G52">
      <f>1/8*(SUMIFS(Merged_JOEM!$Y$60:$Y$352,Merged_JOEM!$D$60:$D$352,D52, Merged_JOEM!$E$60:$E$352,C44))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38" sId="5" odxf="1" dxf="1">
    <nc r="H52">
      <f>1/8*(SUMIFS(Merged_JOEM!$Z$60:$Z$352,Merged_JOEM!$D$60:$D$352,D52, Merged_JOEM!$E$60:$E$352,C44)-SUM(SUMIFS(Merged_JOEM!$Z$60:$Z$352,Merged_JOEM!$D$60:$D$352,D52,Merged_JOEM!$AA$60:$AA$352,{"Ongoing","N/A",""},Merged_JOEM!$E$60:$E$352,C44)))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39" sId="5" odxf="1" dxf="1">
    <nc r="I52">
      <f>IFERROR(F52/E52,"N/A")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4" formatCode="0.00%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40" sId="5" odxf="1" dxf="1">
    <nc r="J52">
      <f>COUNTIFS(Merged_JOEM!$AK$60:$AK$352,J50,Merged_JOEM!$D$60:$D$352,D52,Merged_JOEM!$E$60:$E$352,C44)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41" sId="5" odxf="1" dxf="1">
    <nc r="K52">
      <f>COUNTIFS(Merged_JOEM!$AK$60:$AK$352,K50,Merged_JOEM!$D$60:$D$352,D52,Merged_JOEM!$E$60:$E$352,C44)</f>
    </nc>
    <odxf>
      <border outline="0">
        <left/>
        <right/>
        <top/>
        <bottom/>
      </border>
    </odxf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42" sId="5">
    <nc r="C54" t="inlineStr">
      <is>
        <t>Brief Description:</t>
      </is>
    </nc>
  </rcc>
  <rcc rId="14543" sId="5" quotePrefix="1">
    <nc r="D55" t="inlineStr">
      <is>
        <t>- Get assignment phase 1: 7/6/2020 =&gt; Complete ???</t>
      </is>
    </nc>
  </rcc>
  <rcc rId="14544" sId="5" numFmtId="19">
    <nc r="F46">
      <v>44018</v>
    </nc>
  </rcc>
  <rcc rId="14545" sId="5" numFmtId="19">
    <nc r="F47">
      <v>44018</v>
    </nc>
  </rcc>
  <rcc rId="14546" sId="5" numFmtId="19">
    <nc r="H46">
      <v>44022</v>
    </nc>
  </rcc>
  <rcc rId="14547" sId="5" numFmtId="19">
    <nc r="H47">
      <v>44022</v>
    </nc>
  </rcc>
  <rcc rId="14548" sId="5">
    <nc r="C44" t="inlineStr">
      <is>
        <t>REN_CDV</t>
      </is>
    </nc>
  </rcc>
  <rcc rId="14549" sId="2" odxf="1" s="1" dxf="1">
    <nc r="AL258" t="inlineStr">
      <is>
        <t>Param1D can't cover full C0,C1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cc rId="14550" sId="2" numFmtId="14">
    <nc r="AH258">
      <v>0.8</v>
    </nc>
  </rcc>
  <rcc rId="14551" sId="2" numFmtId="14">
    <nc r="AI258">
      <v>0.8</v>
    </nc>
  </rcc>
  <rcc rId="14552" sId="2">
    <nc r="AJ258" t="inlineStr">
      <is>
        <t>NA</t>
      </is>
    </nc>
  </rcc>
  <rcc rId="14553" sId="2" quotePrefix="1">
    <nc r="AK258" t="inlineStr">
      <is>
        <t>None</t>
      </is>
    </nc>
  </rcc>
  <rfmt sheetId="2" sqref="AL258">
    <dxf>
      <alignment wrapText="0" readingOrder="0"/>
    </dxf>
  </rfmt>
  <rcc rId="14554" sId="2">
    <nc r="AG258" t="inlineStr">
      <is>
        <t>OK</t>
      </is>
    </nc>
  </rcc>
  <rcv guid="{7ECC2B8E-6A82-42F5-8AB0-4A51C54EA5EC}" action="delete"/>
  <rdn rId="0" localSheetId="1" customView="1" name="Z_7ECC2B8E_6A82_42F5_8AB0_4A51C54EA5EC_.wvu.FilterData" hidden="1" oldHidden="1">
    <formula>Merged_COEM!$B$59:$AN$433</formula>
    <oldFormula>Merged_COEM!$B$59:$AN$433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10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57" sId="2">
    <nc r="AA258" t="inlineStr">
      <is>
        <t>Ready for review</t>
      </is>
    </nc>
  </rcc>
  <rcv guid="{7ECC2B8E-6A82-42F5-8AB0-4A51C54EA5EC}" action="delete"/>
  <rdn rId="0" localSheetId="1" customView="1" name="Z_7ECC2B8E_6A82_42F5_8AB0_4A51C54EA5EC_.wvu.FilterData" hidden="1" oldHidden="1">
    <formula>Merged_COEM!$B$59:$AN$433</formula>
    <oldFormula>Merged_COEM!$B$59:$AN$433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10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60" sId="2">
    <nc r="AG259" t="inlineStr">
      <is>
        <t>OK</t>
      </is>
    </nc>
  </rcc>
  <rcc rId="14561" sId="2" numFmtId="14">
    <nc r="AH259">
      <v>0.8</v>
    </nc>
  </rcc>
  <rcc rId="14562" sId="2" numFmtId="14">
    <nc r="AI259">
      <v>0.8</v>
    </nc>
  </rcc>
  <rcc rId="14563" sId="2">
    <nc r="AJ259" t="inlineStr">
      <is>
        <t>NA</t>
      </is>
    </nc>
  </rcc>
  <rcc rId="14564" sId="2" quotePrefix="1">
    <nc r="AK259" t="inlineStr">
      <is>
        <t>None</t>
      </is>
    </nc>
  </rcc>
  <rcc rId="14565" sId="2" odxf="1" s="1" dxf="1">
    <nc r="AL259" t="inlineStr">
      <is>
        <t>Param1D can't cover full C0,C1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</ndxf>
  </rcc>
  <rcv guid="{7ECC2B8E-6A82-42F5-8AB0-4A51C54EA5EC}" action="delete"/>
  <rdn rId="0" localSheetId="1" customView="1" name="Z_7ECC2B8E_6A82_42F5_8AB0_4A51C54EA5EC_.wvu.FilterData" hidden="1" oldHidden="1">
    <formula>Merged_COEM!$B$59:$AN$433</formula>
    <oldFormula>Merged_COEM!$B$59:$AN$433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10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68" sId="2">
    <nc r="AA259" t="inlineStr">
      <is>
        <t>Ready for review</t>
      </is>
    </nc>
  </rcc>
  <rcv guid="{7ECC2B8E-6A82-42F5-8AB0-4A51C54EA5EC}" action="delete"/>
  <rdn rId="0" localSheetId="1" customView="1" name="Z_7ECC2B8E_6A82_42F5_8AB0_4A51C54EA5EC_.wvu.FilterData" hidden="1" oldHidden="1">
    <formula>Merged_COEM!$B$59:$AN$433</formula>
    <oldFormula>Merged_COEM!$B$59:$AN$433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10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D342:AD343 AD380">
    <dxf>
      <fill>
        <patternFill patternType="solid">
          <bgColor rgb="FFFF0000"/>
        </patternFill>
      </fill>
    </dxf>
  </rfmt>
</revisions>
</file>

<file path=xl/revisions/revisionLog10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0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Merged_COEM!$B$59:$AN$433</formula>
    <oldFormula>Merged_COEM!$B$59:$AN$433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0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77" sId="2">
    <nc r="AA309" t="inlineStr">
      <is>
        <t>Ready for review</t>
      </is>
    </nc>
  </rcc>
  <rcc rId="14578" sId="2">
    <nc r="AA310" t="inlineStr">
      <is>
        <t>Ready for review</t>
      </is>
    </nc>
  </rcc>
  <rcv guid="{3B3E6719-EACB-4D2C-89C1-05FFAB6020FD}" action="delete"/>
  <rdn rId="0" localSheetId="1" customView="1" name="Z_3B3E6719_EACB_4D2C_89C1_05FFAB6020FD_.wvu.FilterData" hidden="1" oldHidden="1">
    <formula>Merged_COEM!$B$59:$AN$433</formula>
    <oldFormula>Merged_COEM!$B$59:$AN$433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0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Merged_COEM!$B$59:$AN$433</formula>
    <oldFormula>Merged_COEM!$B$59:$AN$433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0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D33AC7AF-C8AB-4CE9-94C7-9237011A5FC3}" action="delete"/>
  <rdn rId="0" localSheetId="1" customView="1" name="Z_D33AC7AF_C8AB_4CE9_94C7_9237011A5FC3_.wvu.FilterData" hidden="1" oldHidden="1">
    <formula>Merged_COEM!$A$59:$AN$433</formula>
    <oldFormula>Merged_COEM!$A$59:$AN$433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10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85" sId="2">
    <nc r="X311">
      <v>35.1</v>
    </nc>
  </rcc>
  <rcc rId="14586" sId="2">
    <nc r="Z311">
      <v>2</v>
    </nc>
  </rcc>
  <rcc rId="14587" sId="2">
    <nc r="AA311" t="inlineStr">
      <is>
        <t>Ready for review</t>
      </is>
    </nc>
  </rcc>
  <rcv guid="{3B3E6719-EACB-4D2C-89C1-05FFAB6020FD}" action="delete"/>
  <rdn rId="0" localSheetId="1" customView="1" name="Z_3B3E6719_EACB_4D2C_89C1_05FFAB6020FD_.wvu.FilterData" hidden="1" oldHidden="1">
    <formula>Merged_COEM!$B$59:$AN$433</formula>
    <oldFormula>Merged_COEM!$B$59:$AN$433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0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90" sId="2" numFmtId="19">
    <nc r="AE311">
      <v>44020</v>
    </nc>
  </rcc>
  <rcc rId="14591" sId="2" numFmtId="19">
    <nc r="AF311">
      <v>44020</v>
    </nc>
  </rcc>
  <rcc rId="14592" sId="2">
    <nc r="AG311" t="inlineStr">
      <is>
        <t>OK</t>
      </is>
    </nc>
  </rcc>
  <rcv guid="{3B3E6719-EACB-4D2C-89C1-05FFAB6020FD}" action="delete"/>
  <rdn rId="0" localSheetId="1" customView="1" name="Z_3B3E6719_EACB_4D2C_89C1_05FFAB6020FD_.wvu.FilterData" hidden="1" oldHidden="1">
    <formula>Merged_COEM!$B$59:$AN$433</formula>
    <oldFormula>Merged_COEM!$B$59:$AN$433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0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95" sId="2" numFmtId="14">
    <nc r="AH310">
      <v>0.90600000000000003</v>
    </nc>
  </rcc>
  <rcc rId="14596" sId="2" numFmtId="14">
    <nc r="AI310">
      <v>0.90600000000000003</v>
    </nc>
  </rcc>
  <rcc rId="14597" sId="2" numFmtId="14">
    <nc r="AJ310">
      <v>1</v>
    </nc>
  </rcc>
  <rcc rId="14598" sId="2" quotePrefix="1">
    <nc r="AK310" t="inlineStr">
      <is>
        <t>None</t>
      </is>
    </nc>
  </rcc>
  <rcc rId="14599" sId="2" quotePrefix="1">
    <nc r="AL310" t="inlineStr">
      <is>
        <t>-</t>
      </is>
    </nc>
  </rcc>
  <rcc rId="14600" sId="2" odxf="1" dxf="1" quotePrefix="1">
    <nc r="AM310" t="inlineStr">
      <is>
        <t>-</t>
      </is>
    </nc>
    <odxf>
      <alignment horizontal="left" readingOrder="0"/>
    </odxf>
    <ndxf>
      <alignment horizontal="general" readingOrder="0"/>
    </ndxf>
  </rcc>
  <rcc rId="14601" sId="2" odxf="1" s="1" dxf="1" quotePrefix="1">
    <nc r="AN310" t="inlineStr">
      <is>
        <t>-Can't cover max value of vSlipTarMinModeOffSet_OS at line #12. Because method Ps_MTC_ETR_OS_vSlipTarMinOffset() of subclass _Ps_Switcher can return value greater than 1280
Parm2D can't cover full C0/C1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horizontal="general" vertical="bottom" readingOrder="0"/>
    </ndxf>
  </rcc>
  <rcv guid="{3B3E6719-EACB-4D2C-89C1-05FFAB6020FD}" action="delete"/>
  <rdn rId="0" localSheetId="1" customView="1" name="Z_3B3E6719_EACB_4D2C_89C1_05FFAB6020FD_.wvu.FilterData" hidden="1" oldHidden="1">
    <formula>Merged_COEM!$B$59:$AN$433</formula>
    <oldFormula>Merged_COEM!$B$59:$AN$433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0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604" sId="2" numFmtId="14">
    <oc r="AH309">
      <v>0.90600000000000003</v>
    </oc>
    <nc r="AH309">
      <v>1</v>
    </nc>
  </rcc>
  <rcc rId="14605" sId="2" numFmtId="14">
    <oc r="AI309">
      <v>0.90600000000000003</v>
    </oc>
    <nc r="AI309">
      <v>1</v>
    </nc>
  </rcc>
  <rcc rId="14606" sId="2" quotePrefix="1">
    <oc r="AN309" t="inlineStr">
      <is>
        <t>-Can't cover max value of vSlipTarMinModeOffSet_OS at line #12. Because method Ps_MTC_ETR_OS_vSlipTarMinOffset() of subclass _Ps_Switcher can return value greater than 1280
Parm2D can't cover full C0/C1</t>
      </is>
    </oc>
    <nc r="AN309" t="inlineStr">
      <is>
        <t>-</t>
      </is>
    </nc>
  </rcc>
</revisions>
</file>

<file path=xl/revisions/revisionLog10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607" sId="2" numFmtId="14">
    <nc r="AH311">
      <v>0.86099999999999999</v>
    </nc>
  </rcc>
  <rcc rId="14608" sId="2" numFmtId="14">
    <nc r="AI311">
      <v>0.86099999999999999</v>
    </nc>
  </rcc>
  <rcc rId="14609" sId="2" numFmtId="14">
    <nc r="AJ311">
      <v>0.85099999999999998</v>
    </nc>
  </rcc>
  <rcc rId="14610" sId="2" quotePrefix="1">
    <nc r="AK311" t="inlineStr">
      <is>
        <t>None</t>
      </is>
    </nc>
  </rcc>
  <rcc rId="14611" sId="2" quotePrefix="1">
    <nc r="AL311" t="inlineStr">
      <is>
        <t>-</t>
      </is>
    </nc>
  </rcc>
  <rcc rId="14612" sId="2" odxf="1" dxf="1" quotePrefix="1">
    <nc r="AM311" t="inlineStr">
      <is>
        <t>-</t>
      </is>
    </nc>
    <odxf>
      <alignment horizontal="left" readingOrder="0"/>
    </odxf>
    <ndxf>
      <alignment horizontal="general" readingOrder="0"/>
    </ndxf>
  </rcc>
  <rfmt sheetId="2" s="1" sqref="AN311" start="0" length="0">
    <dxf>
      <font>
        <sz val="10"/>
        <color auto="1"/>
        <name val="Arial"/>
        <scheme val="none"/>
      </font>
      <alignment horizontal="general" vertical="bottom" readingOrder="0"/>
    </dxf>
  </rfmt>
  <rcc rId="14613" sId="2" odxf="1" dxf="1" quotePrefix="1">
    <nc r="AN311" t="inlineStr">
      <is>
        <t>-Can't cover max value of eYr_OS_Ack at line #57 and line #67. Because method Ps_MTC_ETR_OS_vSlipTarMinOffset() of subclass _Ps_Switcher can return value greater than 1280
Parm2D can't cover full C0/C1</t>
      </is>
    </nc>
    <ndxf>
      <alignment wrapText="1" readingOrder="0"/>
    </ndxf>
  </rcc>
  <rcv guid="{3B3E6719-EACB-4D2C-89C1-05FFAB6020FD}" action="delete"/>
  <rdn rId="0" localSheetId="1" customView="1" name="Z_3B3E6719_EACB_4D2C_89C1_05FFAB6020FD_.wvu.FilterData" hidden="1" oldHidden="1">
    <formula>Merged_COEM!$B$59:$AN$433</formula>
    <oldFormula>Merged_COEM!$B$59:$AN$433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0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616" sId="2" quotePrefix="1">
    <oc r="AN311" t="inlineStr">
      <is>
        <t>-Can't cover max value of eYr_OS_Ack at line #57 and line #67. Because method Ps_MTC_ETR_OS_vSlipTarMinOffset() of subclass _Ps_Switcher can return value greater than 1280
Parm2D can't cover full C0/C1</t>
      </is>
    </oc>
    <nc r="AN311" t="inlineStr">
      <is>
        <t>-Can't cover max value of eYr_OS_Ack at line #57 and line #67, can't cover min and max value of eYr_OS_Ay at line #58 and #68. Because method Ps_MTC_ETR_OS_vSlipTarMinOffset() of subclass _Ps_Switcher can return value greater than 1280
Parm2D can't cover full C0/C1</t>
      </is>
    </nc>
  </rcc>
</revisions>
</file>

<file path=xl/revisions/revisionLog10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617" sId="2" quotePrefix="1">
    <oc r="AN311" t="inlineStr">
      <is>
        <t>-Can't cover max value of eYr_OS_Ack at line #57 and line #67, can't cover min and max value of eYr_OS_Ay at line #58 and #68. Because method Ps_MTC_ETR_OS_vSlipTarMinOffset() of subclass _Ps_Switcher can return value greater than 1280
Parm2D can't cover full C0/C1</t>
      </is>
    </oc>
    <nc r="AN311" t="inlineStr">
      <is>
        <t>-Can't cover max and min value of eYr_OS_Ack at line #57 and line #67, can't cover min and max value of eYr_OS_Ay at line #58 and #68. Because method Ps_MTC_ETR_OS_vSlipTarMinOffset() of subclass _Ps_Switcher can return value greater than 1280
Parm2D can't cover full C0/C1</t>
      </is>
    </nc>
  </rcc>
</revisions>
</file>

<file path=xl/revisions/revisionLog10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618" sId="2" quotePrefix="1">
    <oc r="AN311" t="inlineStr">
      <is>
        <t>-Can't cover max and min value of eYr_OS_Ack at line #57 and line #67, can't cover min and max value of eYr_OS_Ay at line #58 and #68. Because method Ps_MTC_ETR_OS_vSlipTarMinOffset() of subclass _Ps_Switcher can return value greater than 1280
Parm2D can't cover full C0/C1</t>
      </is>
    </oc>
    <nc r="AN311" t="inlineStr">
      <is>
        <t xml:space="preserve">Param1D. Can't cover full C0/C1
-Can't cover max and min value of eYr_OS_Ack at line #57 and line #67, can't cover min and max value of eYr_OS_Ay at line #58 and #68. </t>
      </is>
    </nc>
  </rcc>
</revisions>
</file>

<file path=xl/revisions/revisionLog10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N311">
    <dxf>
      <alignment wrapText="0" readingOrder="0"/>
    </dxf>
  </rfmt>
</revisions>
</file>

<file path=xl/revisions/revisionLog10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N311" start="0" length="0">
    <dxf>
      <alignment wrapText="1" readingOrder="0"/>
    </dxf>
  </rfmt>
  <rcc rId="14619" sId="2" quotePrefix="1">
    <oc r="AN311" t="inlineStr">
      <is>
        <t xml:space="preserve">Param1D. Can't cover full C0/C1
-Can't cover max and min value of eYr_OS_Ack at line #57 and line #67, can't cover min and max value of eYr_OS_Ay at line #58 and #68. </t>
      </is>
    </oc>
    <nc r="AN311" t="inlineStr">
      <is>
        <t>Param1D. Can't cover full C0/C1
-Can't cover max and min value of eYr_OS_Ack at line #57 and line #67, can't cover min and max value of eYr_OS_Ay at line #58 and #68. Because when condition if (Yr &gt; 0) is TRUE =&gt; Yr is in range [0; 2], YrTar_FromAck is  in range [0; 2]; YrTar_FromAy is in range [0; 2] =&gt; Yr - YrTar_FromAck is in range [0;2] and eYr_OS_Ay = Yr - YrTar_FromAy is in range [0;2]</t>
      </is>
    </nc>
  </rcc>
</revisions>
</file>

<file path=xl/revisions/revisionLog10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620" sId="2" quotePrefix="1">
    <oc r="AN311" t="inlineStr">
      <is>
        <t>Param1D. Can't cover full C0/C1
-Can't cover max and min value of eYr_OS_Ack at line #57 and line #67, can't cover min and max value of eYr_OS_Ay at line #58 and #68. Because when condition if (Yr &gt; 0) is TRUE =&gt; Yr is in range [0; 2], YrTar_FromAck is  in range [0; 2]; YrTar_FromAy is in range [0; 2] =&gt; Yr - YrTar_FromAck is in range [0;2] and eYr_OS_Ay = Yr - YrTar_FromAy is in range [0;2]</t>
      </is>
    </oc>
    <nc r="AN311" t="inlineStr">
      <is>
        <t>Param1D. Can't cover full C0/C1
-Can't cover max and min value of eYr_OS_Ack at line #57 and line #67, can't cover min and max value of eYr_OS_Ay at line #58 and #68. Because when condition if (Yr &gt; 0) is TRUE =&gt; Yr is in range [0; 2], YrTar_FromAck is  in range [0; 2]; YrTar_FromAy is in range [0; 2] =&gt;eYr_OS_Ack = Yr - YrTar_FromAck is in range [0;2] and eYr_OS_Ay = Yr - YrTar_FromAy is in range [0;2]</t>
      </is>
    </nc>
  </rcc>
</revisions>
</file>

<file path=xl/revisions/revisionLog10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N311">
    <dxf>
      <alignment wrapText="0" readingOrder="0"/>
    </dxf>
  </rfmt>
</revisions>
</file>

<file path=xl/revisions/revisionLog10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621" sId="1">
    <nc r="X380">
      <f>W380</f>
    </nc>
  </rcc>
  <rcc rId="14622" sId="1">
    <nc r="Z380">
      <v>2</v>
    </nc>
  </rcc>
  <rcc rId="14623" sId="1">
    <nc r="AA380" t="inlineStr">
      <is>
        <t>Ready for review</t>
      </is>
    </nc>
  </rcc>
  <rcc rId="14624" sId="1" numFmtId="19">
    <nc r="AE380">
      <v>44020</v>
    </nc>
  </rcc>
  <rcc rId="14625" sId="1" numFmtId="19">
    <nc r="AF380">
      <v>44020</v>
    </nc>
  </rcc>
  <rcc rId="14626" sId="1">
    <nc r="AG380" t="inlineStr">
      <is>
        <t>OK</t>
      </is>
    </nc>
  </rcc>
  <rcc rId="14627" sId="1" numFmtId="14">
    <nc r="AH380">
      <v>1</v>
    </nc>
  </rcc>
  <rcc rId="14628" sId="1" numFmtId="14">
    <nc r="AI380">
      <v>1</v>
    </nc>
  </rcc>
  <rcc rId="14629" sId="1" numFmtId="14">
    <nc r="AJ380">
      <v>1</v>
    </nc>
  </rcc>
  <rcc rId="14630" sId="1">
    <nc r="AK380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Merged_COEM!$A$59:$AN$433</formula>
    <oldFormula>Merged_COEM!$A$59:$AN$433</oldFormula>
  </rdn>
  <rdn rId="0" localSheetId="2" customView="1" name="Z_60D2C030_4E31_4E07_8E1C_44D2EE84B177_.wvu.FilterData" hidden="1" oldHidden="1">
    <formula>Merged_JOEM!$B$59:$AN$329</formula>
    <oldFormula>Merged_JOEM!$B$59:$AN$329</oldFormula>
  </rdn>
  <rcv guid="{60D2C030-4E31-4E07-8E1C-44D2EE84B177}" action="add"/>
</revisions>
</file>

<file path=xl/revisions/revisionLog10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410">
    <dxf>
      <fill>
        <patternFill patternType="solid">
          <bgColor rgb="FFFFFF00"/>
        </patternFill>
      </fill>
    </dxf>
  </rfmt>
  <rcc rId="14633" sId="1" quotePrefix="1">
    <oc r="AN402" t="inlineStr">
      <is>
        <t>-Waiting owner confirm</t>
      </is>
    </oc>
    <nc r="AN402" t="inlineStr">
      <is>
        <t>-Ower comfirm it can be ignore</t>
      </is>
    </nc>
  </rcc>
</revisions>
</file>

<file path=xl/revisions/revisionLog10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412">
    <dxf>
      <fill>
        <patternFill patternType="solid">
          <bgColor rgb="FFFFFF00"/>
        </patternFill>
      </fill>
    </dxf>
  </rfmt>
  <rcc rId="14634" sId="1">
    <nc r="X410">
      <f>W410</f>
    </nc>
  </rcc>
  <rcc rId="14635" sId="1">
    <nc r="T410" t="inlineStr">
      <is>
        <t>phuong.nguyen-thanh</t>
      </is>
    </nc>
  </rcc>
  <rcc rId="14636" sId="1">
    <nc r="T412" t="inlineStr">
      <is>
        <t>phuong.nguyen-thanh</t>
      </is>
    </nc>
  </rcc>
  <rcc rId="14637" sId="1">
    <nc r="T417" t="inlineStr">
      <is>
        <t>phuong.nguyen-thanh</t>
      </is>
    </nc>
  </rcc>
  <rcc rId="14638" sId="1">
    <nc r="T426" t="inlineStr">
      <is>
        <t>phuong.nguyen-thanh</t>
      </is>
    </nc>
  </rcc>
  <rcc rId="14639" sId="1">
    <nc r="T427" t="inlineStr">
      <is>
        <t>phuong.nguyen-thanh</t>
      </is>
    </nc>
  </rcc>
  <rcc rId="14640" sId="1">
    <nc r="K410" t="inlineStr">
      <is>
        <t>Test: Manual; Cmt: Auto</t>
      </is>
    </nc>
  </rcc>
  <rcc rId="14641" sId="1">
    <nc r="Z410">
      <v>4</v>
    </nc>
  </rcc>
  <rcc rId="14642" sId="1">
    <nc r="AA410" t="inlineStr">
      <is>
        <t>Ready for review</t>
      </is>
    </nc>
  </rcc>
  <rcc rId="14643" sId="1" numFmtId="19">
    <nc r="AE410">
      <v>44019</v>
    </nc>
  </rcc>
  <rcc rId="14644" sId="1" numFmtId="19">
    <nc r="AF410">
      <v>44020</v>
    </nc>
  </rcc>
  <rcc rId="14645" sId="1">
    <nc r="AG410" t="inlineStr">
      <is>
        <t>OK</t>
      </is>
    </nc>
  </rcc>
  <rcc rId="14646" sId="1" numFmtId="14">
    <nc r="AH410">
      <v>1</v>
    </nc>
  </rcc>
  <rcc rId="14647" sId="1" numFmtId="14">
    <nc r="AI410">
      <v>1</v>
    </nc>
  </rcc>
  <rcc rId="14648" sId="1" numFmtId="14">
    <nc r="AJ410">
      <v>1</v>
    </nc>
  </rcc>
  <rcc rId="14649" sId="1">
    <nc r="AK410" t="inlineStr">
      <is>
        <t>None</t>
      </is>
    </nc>
  </rcc>
  <rcv guid="{89C03E1E-B6A8-49A1-B29C-5DC4FAB2FBC6}" action="delete"/>
  <rdn rId="0" localSheetId="1" customView="1" name="Z_89C03E1E_B6A8_49A1_B29C_5DC4FAB2FBC6_.wvu.FilterData" hidden="1" oldHidden="1">
    <formula>Merged_COEM!$B$59:$AN$433</formula>
    <oldFormula>Merged_COEM!$B$59:$AN$433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10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652" sId="2">
    <nc r="T248" t="inlineStr">
      <is>
        <t>khang.duong-chi</t>
      </is>
    </nc>
  </rcc>
  <rcc rId="14653" sId="2">
    <nc r="T249" t="inlineStr">
      <is>
        <t>khang.duong-chi</t>
      </is>
    </nc>
  </rcc>
  <rcc rId="14654" sId="2">
    <nc r="T250" t="inlineStr">
      <is>
        <t>khang.duong-chi</t>
      </is>
    </nc>
  </rcc>
  <rcc rId="14655" sId="2">
    <nc r="T251" t="inlineStr">
      <is>
        <t>khang.duong-chi</t>
      </is>
    </nc>
  </rcc>
  <rcc rId="14656" sId="2">
    <nc r="T252" t="inlineStr">
      <is>
        <t>khang.duong-chi</t>
      </is>
    </nc>
  </rcc>
  <rcc rId="14657" sId="2">
    <nc r="T253" t="inlineStr">
      <is>
        <t>khang.duong-chi</t>
      </is>
    </nc>
  </rcc>
  <rcc rId="14658" sId="2">
    <nc r="T254" t="inlineStr">
      <is>
        <t>khang.duong-chi</t>
      </is>
    </nc>
  </rcc>
  <rcc rId="14659" sId="2">
    <nc r="T255" t="inlineStr">
      <is>
        <t>khang.duong-chi</t>
      </is>
    </nc>
  </rcc>
  <rcc rId="14660" sId="2">
    <nc r="T256" t="inlineStr">
      <is>
        <t>khang.duong-chi</t>
      </is>
    </nc>
  </rcc>
  <rcc rId="14661" sId="2">
    <nc r="T257" t="inlineStr">
      <is>
        <t>khang.duong-chi</t>
      </is>
    </nc>
  </rcc>
  <rcc rId="14662" sId="2">
    <nc r="T258" t="inlineStr">
      <is>
        <t>khang.duong-chi</t>
      </is>
    </nc>
  </rcc>
  <rcc rId="14663" sId="2">
    <nc r="T259" t="inlineStr">
      <is>
        <t>khang.duong-chi</t>
      </is>
    </nc>
  </rcc>
  <rcc rId="14664" sId="2">
    <nc r="T260" t="inlineStr">
      <is>
        <t>khang.duong-chi</t>
      </is>
    </nc>
  </rcc>
  <rcc rId="14665" sId="2">
    <nc r="T261" t="inlineStr">
      <is>
        <t>khang.duong-chi</t>
      </is>
    </nc>
  </rcc>
  <rcc rId="14666" sId="2">
    <nc r="T262" t="inlineStr">
      <is>
        <t>khang.duong-chi</t>
      </is>
    </nc>
  </rcc>
  <rcc rId="14667" sId="2">
    <nc r="T263" t="inlineStr">
      <is>
        <t>hau.nguyen-tai</t>
      </is>
    </nc>
  </rcc>
  <rcc rId="14668" sId="2">
    <nc r="T264" t="inlineStr">
      <is>
        <t>hau.nguyen-tai</t>
      </is>
    </nc>
  </rcc>
  <rcc rId="14669" sId="2">
    <nc r="T265" t="inlineStr">
      <is>
        <t>hau.nguyen-tai</t>
      </is>
    </nc>
  </rcc>
  <rcc rId="14670" sId="2">
    <nc r="T266" t="inlineStr">
      <is>
        <t>hau.nguyen-tai</t>
      </is>
    </nc>
  </rcc>
  <rcc rId="14671" sId="2">
    <nc r="T267" t="inlineStr">
      <is>
        <t>hau.nguyen-tai</t>
      </is>
    </nc>
  </rcc>
  <rcc rId="14672" sId="2">
    <nc r="T268" t="inlineStr">
      <is>
        <t>hau.nguyen-tai</t>
      </is>
    </nc>
  </rcc>
  <rcc rId="14673" sId="2">
    <nc r="T269" t="inlineStr">
      <is>
        <t>hau.nguyen-tai</t>
      </is>
    </nc>
  </rcc>
  <rcc rId="14674" sId="2">
    <nc r="T270" t="inlineStr">
      <is>
        <t>hau.nguyen-tai</t>
      </is>
    </nc>
  </rcc>
  <rcc rId="14675" sId="2">
    <nc r="T271" t="inlineStr">
      <is>
        <t>hau.nguyen-tai</t>
      </is>
    </nc>
  </rcc>
  <rcc rId="14676" sId="2">
    <nc r="T276" t="inlineStr">
      <is>
        <t>bang.nguyen-duy</t>
      </is>
    </nc>
  </rcc>
  <rcc rId="14677" sId="2">
    <nc r="T277" t="inlineStr">
      <is>
        <t>bang.nguyen-duy</t>
      </is>
    </nc>
  </rcc>
  <rcc rId="14678" sId="2">
    <nc r="T278" t="inlineStr">
      <is>
        <t>bang.nguyen-duy</t>
      </is>
    </nc>
  </rcc>
  <rcc rId="14679" sId="2">
    <nc r="T279" t="inlineStr">
      <is>
        <t>bang.nguyen-duy</t>
      </is>
    </nc>
  </rcc>
  <rcc rId="14680" sId="2">
    <nc r="T280" t="inlineStr">
      <is>
        <t>bang.nguyen-duy</t>
      </is>
    </nc>
  </rcc>
  <rcc rId="14681" sId="2">
    <nc r="T281" t="inlineStr">
      <is>
        <t>bang.nguyen-duy</t>
      </is>
    </nc>
  </rcc>
  <rcc rId="14682" sId="2">
    <nc r="T282" t="inlineStr">
      <is>
        <t>bang.nguyen-duy</t>
      </is>
    </nc>
  </rcc>
  <rcc rId="14683" sId="2">
    <nc r="T283" t="inlineStr">
      <is>
        <t>bang.nguyen-duy</t>
      </is>
    </nc>
  </rcc>
  <rcc rId="14684" sId="2">
    <nc r="T284" t="inlineStr">
      <is>
        <t>bang.nguyen-duy</t>
      </is>
    </nc>
  </rcc>
  <rcc rId="14685" sId="2">
    <nc r="T285" t="inlineStr">
      <is>
        <t>bang.nguyen-duy</t>
      </is>
    </nc>
  </rcc>
  <rcc rId="14686" sId="2">
    <nc r="T286" t="inlineStr">
      <is>
        <t>bang.nguyen-duy</t>
      </is>
    </nc>
  </rcc>
  <rcc rId="14687" sId="2">
    <nc r="T291" t="inlineStr">
      <is>
        <t>duong.nguyen-tuan</t>
      </is>
    </nc>
  </rcc>
  <rcc rId="14688" sId="2">
    <nc r="T292" t="inlineStr">
      <is>
        <t>duong.nguyen-tuan</t>
      </is>
    </nc>
  </rcc>
  <rcc rId="14689" sId="2">
    <nc r="T293" t="inlineStr">
      <is>
        <t>duong.nguyen-tuan</t>
      </is>
    </nc>
  </rcc>
  <rcc rId="14690" sId="2">
    <nc r="T294" t="inlineStr">
      <is>
        <t>duong.nguyen-tuan</t>
      </is>
    </nc>
  </rcc>
  <rcc rId="14691" sId="2">
    <nc r="T295" t="inlineStr">
      <is>
        <t>duong.nguyen-tuan</t>
      </is>
    </nc>
  </rcc>
  <rcc rId="14692" sId="2">
    <nc r="T296" t="inlineStr">
      <is>
        <t>duong.nguyen-tuan</t>
      </is>
    </nc>
  </rcc>
  <rcc rId="14693" sId="2">
    <nc r="T297" t="inlineStr">
      <is>
        <t>duong.nguyen-tuan</t>
      </is>
    </nc>
  </rcc>
  <rcc rId="14694" sId="2">
    <nc r="T316" t="inlineStr">
      <is>
        <t>huy.do-anh</t>
      </is>
    </nc>
  </rcc>
  <rcc rId="14695" sId="2">
    <nc r="T317" t="inlineStr">
      <is>
        <t>huy.do-anh</t>
      </is>
    </nc>
  </rcc>
  <rcc rId="14696" sId="2">
    <nc r="T318" t="inlineStr">
      <is>
        <t>huy.do-anh</t>
      </is>
    </nc>
  </rcc>
  <rcc rId="14697" sId="2">
    <nc r="T319" t="inlineStr">
      <is>
        <t>huy.do-anh</t>
      </is>
    </nc>
  </rcc>
  <rcc rId="14698" sId="2">
    <nc r="T320" t="inlineStr">
      <is>
        <t>huy.do-anh</t>
      </is>
    </nc>
  </rcc>
  <rcc rId="14699" sId="2">
    <nc r="T321" t="inlineStr">
      <is>
        <t>huy.do-anh</t>
      </is>
    </nc>
  </rcc>
  <rcc rId="14700" sId="2">
    <nc r="T322" t="inlineStr">
      <is>
        <t>huy.do-anh</t>
      </is>
    </nc>
  </rcc>
  <rcc rId="14701" sId="2">
    <nc r="T323" t="inlineStr">
      <is>
        <t>huy.do-anh</t>
      </is>
    </nc>
  </rcc>
  <rcc rId="14702" sId="2">
    <nc r="T324" t="inlineStr">
      <is>
        <t>huy.do-anh</t>
      </is>
    </nc>
  </rcc>
  <rcc rId="14703" sId="2">
    <nc r="T325" t="inlineStr">
      <is>
        <t>huy.do-anh</t>
      </is>
    </nc>
  </rcc>
  <rcc rId="14704" sId="2">
    <nc r="T326" t="inlineStr">
      <is>
        <t>huy.do-anh</t>
      </is>
    </nc>
  </rcc>
  <rcc rId="14705" sId="2">
    <nc r="T327" t="inlineStr">
      <is>
        <t>huy.do-anh</t>
      </is>
    </nc>
  </rcc>
  <rcc rId="14706" sId="2">
    <nc r="T328" t="inlineStr">
      <is>
        <t>huy.do-anh</t>
      </is>
    </nc>
  </rcc>
  <rcc rId="14707" sId="2">
    <nc r="T329" t="inlineStr">
      <is>
        <t>huy.do-anh</t>
      </is>
    </nc>
  </rcc>
  <rcc rId="14708" sId="2">
    <nc r="T272" t="inlineStr">
      <is>
        <t>phuong.nguyen-thanh</t>
      </is>
    </nc>
  </rcc>
  <rcc rId="14709" sId="2">
    <nc r="T273" t="inlineStr">
      <is>
        <t>phuong.nguyen-thanh</t>
      </is>
    </nc>
  </rcc>
  <rcc rId="14710" sId="2">
    <nc r="T274" t="inlineStr">
      <is>
        <t>phuong.nguyen-thanh</t>
      </is>
    </nc>
  </rcc>
  <rcc rId="14711" sId="2">
    <nc r="T298" t="inlineStr">
      <is>
        <t>phuong.nguyen-thanh</t>
      </is>
    </nc>
  </rcc>
  <rcc rId="14712" sId="2">
    <nc r="T299" t="inlineStr">
      <is>
        <t>phuong.nguyen-thanh</t>
      </is>
    </nc>
  </rcc>
  <rcc rId="14713" sId="2">
    <nc r="T300" t="inlineStr">
      <is>
        <t>phuong.nguyen-thanh</t>
      </is>
    </nc>
  </rcc>
  <rcc rId="14714" sId="2">
    <nc r="T301" t="inlineStr">
      <is>
        <t>phuong.nguyen-thanh</t>
      </is>
    </nc>
  </rcc>
  <rcc rId="14715" sId="2">
    <nc r="T302" t="inlineStr">
      <is>
        <t>phuong.nguyen-thanh</t>
      </is>
    </nc>
  </rcc>
  <rcc rId="14716" sId="2">
    <nc r="T303" t="inlineStr">
      <is>
        <t>phuong.nguyen-thanh</t>
      </is>
    </nc>
  </rcc>
  <rcc rId="14717" sId="2">
    <nc r="T304" t="inlineStr">
      <is>
        <t>phuong.nguyen-thanh</t>
      </is>
    </nc>
  </rcc>
  <rcc rId="14718" sId="2">
    <nc r="T305" t="inlineStr">
      <is>
        <t>phuong.nguyen-thanh</t>
      </is>
    </nc>
  </rcc>
  <rcc rId="14719" sId="2">
    <nc r="T306" t="inlineStr">
      <is>
        <t>phuong.nguyen-thanh</t>
      </is>
    </nc>
  </rcc>
  <rcc rId="14720" sId="2">
    <nc r="T307" t="inlineStr">
      <is>
        <t>phuong.nguyen-thanh</t>
      </is>
    </nc>
  </rcc>
  <rcc rId="14721" sId="2">
    <nc r="T308" t="inlineStr">
      <is>
        <t>phuong.nguyen-thanh</t>
      </is>
    </nc>
  </rcc>
  <rcc rId="14722" sId="2">
    <nc r="T275" t="inlineStr">
      <is>
        <t>dac.luu-cong</t>
      </is>
    </nc>
  </rcc>
  <rcc rId="14723" sId="2">
    <nc r="T287" t="inlineStr">
      <is>
        <t>dac.luu-cong</t>
      </is>
    </nc>
  </rcc>
  <rcc rId="14724" sId="2">
    <nc r="T288" t="inlineStr">
      <is>
        <t>dac.luu-cong</t>
      </is>
    </nc>
  </rcc>
  <rcc rId="14725" sId="2">
    <nc r="T289" t="inlineStr">
      <is>
        <t>dac.luu-cong</t>
      </is>
    </nc>
  </rcc>
  <rcc rId="14726" sId="2">
    <nc r="T290" t="inlineStr">
      <is>
        <t>dac.luu-cong</t>
      </is>
    </nc>
  </rcc>
  <rcc rId="14727" sId="2">
    <nc r="T309" t="inlineStr">
      <is>
        <t>dac.luu-cong</t>
      </is>
    </nc>
  </rcc>
  <rcc rId="14728" sId="2">
    <nc r="T310" t="inlineStr">
      <is>
        <t>dac.luu-cong</t>
      </is>
    </nc>
  </rcc>
  <rcc rId="14729" sId="2">
    <nc r="T311" t="inlineStr">
      <is>
        <t>dac.luu-cong</t>
      </is>
    </nc>
  </rcc>
  <rcc rId="14730" sId="2">
    <nc r="T312" t="inlineStr">
      <is>
        <t>dac.luu-cong</t>
      </is>
    </nc>
  </rcc>
  <rcc rId="14731" sId="2">
    <nc r="T313" t="inlineStr">
      <is>
        <t>dac.luu-cong</t>
      </is>
    </nc>
  </rcc>
  <rcc rId="14732" sId="2">
    <nc r="T314" t="inlineStr">
      <is>
        <t>dac.luu-cong</t>
      </is>
    </nc>
  </rcc>
  <rcc rId="14733" sId="2">
    <nc r="T315" t="inlineStr">
      <is>
        <t>dac.luu-cong</t>
      </is>
    </nc>
  </rcc>
  <rcv guid="{7ECC2B8E-6A82-42F5-8AB0-4A51C54EA5EC}" action="delete"/>
  <rdn rId="0" localSheetId="1" customView="1" name="Z_7ECC2B8E_6A82_42F5_8AB0_4A51C54EA5EC_.wvu.FilterData" hidden="1" oldHidden="1">
    <formula>Merged_COEM!$B$59:$AN$433</formula>
    <oldFormula>Merged_COEM!$B$59:$AN$433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10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405" start="0" length="2147483647">
    <dxf>
      <font>
        <b/>
      </font>
    </dxf>
  </rfmt>
  <rcc rId="14736" sId="1" quotePrefix="1">
    <oc r="F405" t="inlineStr">
      <is>
        <t>\MainstreamF30\rb\as\BYD\core\app\dcom\RBAPLCust\src</t>
      </is>
    </oc>
    <nc r="F405" t="inlineStr">
      <is>
        <t>MainstreamF30\rb\as\BYD\core\app\dcom\RBAPLCust\src</t>
      </is>
    </nc>
  </rcc>
  <rfmt sheetId="1" sqref="F406" start="0" length="2147483647">
    <dxf>
      <font>
        <b/>
      </font>
    </dxf>
  </rfmt>
  <rcc rId="14737" sId="1" quotePrefix="1">
    <oc r="F406" t="inlineStr">
      <is>
        <t>\MainstreamF30\rb\as\BYD\Mainstream151\dcompr\src</t>
      </is>
    </oc>
    <nc r="F406" t="inlineStr">
      <is>
        <t>MainstreamF30\rb\as\BYD\Mainstream151\dcompr\src</t>
      </is>
    </nc>
  </rcc>
  <rcc rId="14738" sId="1">
    <nc r="U343" t="inlineStr">
      <is>
        <t>No</t>
      </is>
    </nc>
  </rcc>
  <rcv guid="{99BC1C51-34DC-4BF2-906C-1E31B6171D71}" action="delete"/>
  <rdn rId="0" localSheetId="1" customView="1" name="Z_99BC1C51_34DC_4BF2_906C_1E31B6171D71_.wvu.FilterData" hidden="1" oldHidden="1">
    <formula>Merged_COEM!$B$59:$AN$433</formula>
    <oldFormula>Merged_COEM!$B$59:$AN$433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0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Merged_COEM!$B$59:$AN$433</formula>
    <oldFormula>Merged_COEM!$B$59:$AN$433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0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743" sId="1">
    <oc r="AA380" t="inlineStr">
      <is>
        <t>Ready for review</t>
      </is>
    </oc>
    <nc r="AA380" t="inlineStr">
      <is>
        <t>Ongoing</t>
      </is>
    </nc>
  </rcc>
  <rcv guid="{60D2C030-4E31-4E07-8E1C-44D2EE84B177}" action="delete"/>
  <rdn rId="0" localSheetId="1" customView="1" name="Z_60D2C030_4E31_4E07_8E1C_44D2EE84B177_.wvu.FilterData" hidden="1" oldHidden="1">
    <formula>Merged_COEM!$A$59:$AN$433</formula>
    <oldFormula>Merged_COEM!$A$59:$AN$433</oldFormula>
  </rdn>
  <rdn rId="0" localSheetId="2" customView="1" name="Z_60D2C030_4E31_4E07_8E1C_44D2EE84B177_.wvu.FilterData" hidden="1" oldHidden="1">
    <formula>Merged_JOEM!$B$59:$AN$329</formula>
    <oldFormula>Merged_JOEM!$B$59:$AN$329</oldFormula>
  </rdn>
  <rcv guid="{60D2C030-4E31-4E07-8E1C-44D2EE84B177}" action="add"/>
</revisions>
</file>

<file path=xl/revisions/revisionLog10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746" sId="1">
    <nc r="X379">
      <f>W379</f>
    </nc>
  </rcc>
  <rcc rId="14747" sId="1">
    <nc r="Z379">
      <f>Y379</f>
    </nc>
  </rcc>
  <rcc rId="14748" sId="1">
    <nc r="AA379" t="inlineStr">
      <is>
        <t>Ready for review</t>
      </is>
    </nc>
  </rcc>
  <rcc rId="14749" sId="1" numFmtId="19">
    <nc r="AE379">
      <v>44020</v>
    </nc>
  </rcc>
  <rcc rId="14750" sId="1" numFmtId="19">
    <nc r="AF379">
      <v>44020</v>
    </nc>
  </rcc>
  <rcc rId="14751" sId="1">
    <nc r="AG379" t="inlineStr">
      <is>
        <t>OK</t>
      </is>
    </nc>
  </rcc>
  <rcc rId="14752" sId="1" numFmtId="14">
    <nc r="AH379">
      <v>1</v>
    </nc>
  </rcc>
  <rcc rId="14753" sId="1" numFmtId="14">
    <nc r="AI379">
      <v>1</v>
    </nc>
  </rcc>
  <rcc rId="14754" sId="1" numFmtId="14">
    <nc r="AJ379">
      <v>1</v>
    </nc>
  </rcc>
  <rcc rId="14755" sId="1">
    <nc r="AK379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Merged_COEM!$A$59:$AN$433</formula>
    <oldFormula>Merged_COEM!$A$59:$AN$433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10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4E06BDBF-2CED-473B-850B-2A6C7311FF41}" action="delete"/>
  <rdn rId="0" localSheetId="1" customView="1" name="Z_4E06BDBF_2CED_473B_850B_2A6C7311FF41_.wvu.FilterData" hidden="1" oldHidden="1">
    <formula>Merged_COEM!$A$59:$AN$433</formula>
    <oldFormula>Merged_COEM!$A$59:$AN$433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10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760" sId="2" numFmtId="19">
    <nc r="AE301">
      <v>44020</v>
    </nc>
  </rcc>
  <rcc rId="14761" sId="2" numFmtId="19">
    <nc r="AF301">
      <v>44020</v>
    </nc>
  </rcc>
  <rcc rId="14762" sId="2">
    <nc r="AG301" t="inlineStr">
      <is>
        <t>OK</t>
      </is>
    </nc>
  </rcc>
  <rcc rId="14763" sId="2" numFmtId="14">
    <nc r="AH301">
      <v>0.96399999999999997</v>
    </nc>
  </rcc>
  <rcc rId="14764" sId="2">
    <nc r="AJ301" t="inlineStr">
      <is>
        <t>NA</t>
      </is>
    </nc>
  </rcc>
  <rcc rId="14765" sId="2" quotePrefix="1">
    <nc r="AK301" t="inlineStr">
      <is>
        <t>None</t>
      </is>
    </nc>
  </rcc>
  <rcc rId="14766" sId="2" numFmtId="14">
    <nc r="AI301">
      <v>0.96599999999999997</v>
    </nc>
  </rcc>
  <rcc rId="14767" sId="2" quotePrefix="1">
    <nc r="AL301" t="inlineStr">
      <is>
        <t>Param 1D can't cover full C0/C1</t>
      </is>
    </nc>
  </rcc>
  <rcv guid="{D33AC7AF-C8AB-4CE9-94C7-9237011A5FC3}" action="delete"/>
  <rdn rId="0" localSheetId="1" customView="1" name="Z_D33AC7AF_C8AB_4CE9_94C7_9237011A5FC3_.wvu.FilterData" hidden="1" oldHidden="1">
    <formula>Merged_COEM!$A$59:$AN$433</formula>
    <oldFormula>Merged_COEM!$A$59:$AN$433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11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770" sId="2">
    <nc r="Z278">
      <f>Y278</f>
    </nc>
  </rcc>
  <rcc rId="14771" sId="2">
    <nc r="AA278" t="inlineStr">
      <is>
        <t>Ready for review</t>
      </is>
    </nc>
  </rcc>
  <rcc rId="14772" sId="2" numFmtId="19">
    <nc r="AE278">
      <v>44020</v>
    </nc>
  </rcc>
  <rcc rId="14773" sId="2" numFmtId="19">
    <nc r="AF278">
      <v>44020</v>
    </nc>
  </rcc>
  <rcc rId="14774" sId="2">
    <nc r="AG278" t="inlineStr">
      <is>
        <t>OK</t>
      </is>
    </nc>
  </rcc>
  <rcc rId="14775" sId="2" numFmtId="14">
    <nc r="AH278">
      <v>0.88900000000000001</v>
    </nc>
  </rcc>
  <rcc rId="14776" sId="2" numFmtId="14">
    <nc r="AI278">
      <v>0.89300000000000002</v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11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779" sId="2" quotePrefix="1">
    <nc r="AK278" t="inlineStr">
      <is>
        <t>None</t>
      </is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11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62" start="0" length="0">
    <dxf>
      <alignment wrapText="1" readingOrder="0"/>
    </dxf>
  </rfmt>
  <rfmt sheetId="2" sqref="AL62">
    <dxf>
      <alignment wrapText="0" readingOrder="0"/>
    </dxf>
  </rfmt>
  <rfmt sheetId="2" xfDxf="1" sqref="AL278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14782" sId="2" quotePrefix="1">
    <nc r="AL278" t="inlineStr">
      <is>
        <t>'Cannot cover para2D in Ascet 6.1.4</t>
      </is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11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785" sId="2" odxf="1" dxf="1" quotePrefix="1">
    <oc r="AL278" t="inlineStr">
      <is>
        <t>'Cannot cover para2D in Ascet 6.1.4</t>
      </is>
    </oc>
    <nc r="AL278" t="inlineStr">
      <is>
        <t>'Cannot cover para2D in Ascet 6.1.4
Line #9, InstabilTdz_Offs * (IncreaseRate.min(1.0)) can't less than -131072</t>
      </is>
    </nc>
    <odxf>
      <alignment wrapText="0" readingOrder="0"/>
    </odxf>
    <ndxf>
      <alignment wrapText="1" readingOrder="0"/>
    </ndxf>
  </rcc>
  <rfmt sheetId="2" sqref="AL278">
    <dxf>
      <alignment wrapText="0" readingOrder="0"/>
    </dxf>
  </rfmt>
</revisions>
</file>

<file path=xl/revisions/revisionLog11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786" sId="2" numFmtId="14">
    <nc r="AJ278">
      <v>1</v>
    </nc>
  </rcc>
</revisions>
</file>

<file path=xl/revisions/revisionLog11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789" sId="1">
    <nc r="K364" t="inlineStr">
      <is>
        <t>Test: Manual; Cmt: Auto</t>
      </is>
    </nc>
  </rcc>
  <rcc rId="14790" sId="1">
    <nc r="K365" t="inlineStr">
      <is>
        <t>Test: Manual; Cmt: Auto</t>
      </is>
    </nc>
  </rcc>
  <rcc rId="14791" sId="1">
    <nc r="K366" t="inlineStr">
      <is>
        <t>Test: Manual; Cmt: Auto</t>
      </is>
    </nc>
  </rcc>
  <rcc rId="14792" sId="1">
    <nc r="K367" t="inlineStr">
      <is>
        <t>Test: Manual; Cmt: Auto</t>
      </is>
    </nc>
  </rcc>
  <rcc rId="14793" sId="1">
    <nc r="K374" t="inlineStr">
      <is>
        <t>Test: Manual; Cmt: Auto</t>
      </is>
    </nc>
  </rcc>
  <rcc rId="14794" sId="1">
    <nc r="K375" t="inlineStr">
      <is>
        <t>Test: Manual; Cmt: Auto</t>
      </is>
    </nc>
  </rcc>
  <rcc rId="14795" sId="1">
    <nc r="K376" t="inlineStr">
      <is>
        <t>Test: Manual; Cmt: Auto</t>
      </is>
    </nc>
  </rcc>
  <rcc rId="14796" sId="1">
    <nc r="K377" t="inlineStr">
      <is>
        <t>Test: Manual; Cmt: Auto</t>
      </is>
    </nc>
  </rcc>
  <rcc rId="14797" sId="1">
    <nc r="K378" t="inlineStr">
      <is>
        <t>Test: Manual; Cmt: Auto</t>
      </is>
    </nc>
  </rcc>
  <rcc rId="14798" sId="1">
    <nc r="K379" t="inlineStr">
      <is>
        <t>Test: Manual; Cmt: Auto</t>
      </is>
    </nc>
  </rcc>
  <rcv guid="{4E06BDBF-2CED-473B-850B-2A6C7311FF41}" action="delete"/>
  <rdn rId="0" localSheetId="1" customView="1" name="Z_4E06BDBF_2CED_473B_850B_2A6C7311FF41_.wvu.FilterData" hidden="1" oldHidden="1">
    <formula>Merged_COEM!$A$59:$AN$433</formula>
    <oldFormula>Merged_COEM!$A$59:$AN$433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11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01" sId="1" quotePrefix="1">
    <oc r="AN406" t="inlineStr">
      <is>
        <t>-</t>
      </is>
    </oc>
    <nc r="AN406" t="inlineStr">
      <is>
        <t>-No function to test</t>
      </is>
    </nc>
  </rcc>
  <rfmt sheetId="1" sqref="AN406">
    <dxf>
      <fill>
        <patternFill patternType="solid">
          <bgColor rgb="FFFFFF00"/>
        </patternFill>
      </fill>
    </dxf>
  </rfmt>
  <rcv guid="{99BC1C51-34DC-4BF2-906C-1E31B6171D71}" action="delete"/>
  <rdn rId="0" localSheetId="1" customView="1" name="Z_99BC1C51_34DC_4BF2_906C_1E31B6171D71_.wvu.FilterData" hidden="1" oldHidden="1">
    <formula>Merged_COEM!$B$59:$AN$433</formula>
    <oldFormula>Merged_COEM!$B$59:$AN$433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1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04" sId="1" quotePrefix="1">
    <oc r="F405" t="inlineStr">
      <is>
        <t>MainstreamF30\rb\as\BYD\core\app\dcom\RBAPLCust\src</t>
      </is>
    </oc>
    <nc r="F405" t="inlineStr">
      <is>
        <t>MainstreamF30\rb\as\BYD\core\app\dcom\RBAPLCust\src\RBAPLCUST_BYD_RDBI_NVMData.c</t>
      </is>
    </nc>
  </rcc>
  <rcc rId="14805" sId="1" quotePrefix="1">
    <oc r="F406" t="inlineStr">
      <is>
        <t>MainstreamF30\rb\as\BYD\Mainstream151\dcompr\src</t>
      </is>
    </oc>
    <nc r="F406" t="inlineStr">
      <is>
        <t>MainstreamF30\rb\as\BYD\Mainstream151\dcompr\src\RBFSWBootInterface_BYD.c</t>
      </is>
    </nc>
  </rcc>
  <rcc rId="14806" sId="1">
    <oc r="W405">
      <f>V405</f>
    </oc>
    <nc r="W405">
      <v>111</v>
    </nc>
  </rcc>
  <rfmt sheetId="1" sqref="W405" start="0" length="2147483647">
    <dxf>
      <font>
        <color rgb="FFFF0000"/>
      </font>
    </dxf>
  </rfmt>
  <rfmt sheetId="1" sqref="W405" start="0" length="2147483647">
    <dxf>
      <font>
        <color auto="1"/>
      </font>
    </dxf>
  </rfmt>
  <rfmt sheetId="1" sqref="W405">
    <dxf>
      <fill>
        <patternFill patternType="solid">
          <bgColor rgb="FFFF0000"/>
        </patternFill>
      </fill>
    </dxf>
  </rfmt>
  <rcc rId="14807" sId="1">
    <nc r="X405">
      <f>W405</f>
    </nc>
  </rcc>
  <rcc rId="14808" sId="1">
    <nc r="Z405">
      <v>0.2</v>
    </nc>
  </rcc>
</revisions>
</file>

<file path=xl/revisions/revisionLog11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09" sId="1">
    <oc r="T394" t="inlineStr">
      <is>
        <t>huy.nguyen-hoang</t>
      </is>
    </oc>
    <nc r="T394" t="inlineStr">
      <is>
        <t>loc.do-phu</t>
      </is>
    </nc>
  </rcc>
  <rcc rId="14810" sId="1">
    <oc r="T395" t="inlineStr">
      <is>
        <t>huy.nguyen-hoang</t>
      </is>
    </oc>
    <nc r="T395" t="inlineStr">
      <is>
        <t>loc.do-phu</t>
      </is>
    </nc>
  </rcc>
  <rcc rId="14811" sId="1">
    <oc r="T396" t="inlineStr">
      <is>
        <t>huy.nguyen-hoang</t>
      </is>
    </oc>
    <nc r="T396" t="inlineStr">
      <is>
        <t>loc.do-phu</t>
      </is>
    </nc>
  </rcc>
  <rcc rId="14812" sId="1">
    <oc r="T397" t="inlineStr">
      <is>
        <t>huy.nguyen-hoang</t>
      </is>
    </oc>
    <nc r="T397" t="inlineStr">
      <is>
        <t>loc.do-phu</t>
      </is>
    </nc>
  </rcc>
  <rcc rId="14813" sId="1">
    <oc r="T398" t="inlineStr">
      <is>
        <t>huy.nguyen-hoang</t>
      </is>
    </oc>
    <nc r="T398" t="inlineStr">
      <is>
        <t>loc.do-phu</t>
      </is>
    </nc>
  </rcc>
  <rcc rId="14814" sId="1">
    <oc r="T423" t="inlineStr">
      <is>
        <t>huy.nguyen-hoang</t>
      </is>
    </oc>
    <nc r="T423" t="inlineStr">
      <is>
        <t>loc.do-phu</t>
      </is>
    </nc>
  </rcc>
  <rcv guid="{970EE037-F5E5-47AF-896A-0F6222879EBC}" action="delete"/>
  <rdn rId="0" localSheetId="1" customView="1" name="Z_970EE037_F5E5_47AF_896A_0F6222879EBC_.wvu.FilterData" hidden="1" oldHidden="1">
    <formula>Merged_COEM!$A$59:$AN$433</formula>
    <oldFormula>Merged_COEM!$A$59:$AN$433</oldFormula>
  </rdn>
  <rdn rId="0" localSheetId="2" customView="1" name="Z_970EE037_F5E5_47AF_896A_0F6222879EBC_.wvu.FilterData" hidden="1" oldHidden="1">
    <formula>Merged_JOEM!$B$59:$AN$329</formula>
    <oldFormula>Merged_JOEM!$A$59:$AN$329</oldFormula>
  </rdn>
  <rcv guid="{970EE037-F5E5-47AF-896A-0F6222879EBC}" action="add"/>
</revisions>
</file>

<file path=xl/revisions/revisionLog11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17" sId="1">
    <oc r="AK323" t="inlineStr">
      <is>
        <t>None</t>
      </is>
    </oc>
    <nc r="AK323" t="inlineStr">
      <is>
        <t>OPL</t>
      </is>
    </nc>
  </rcc>
  <rcv guid="{970EE037-F5E5-47AF-896A-0F6222879EBC}" action="delete"/>
  <rdn rId="0" localSheetId="1" customView="1" name="Z_970EE037_F5E5_47AF_896A_0F6222879EBC_.wvu.FilterData" hidden="1" oldHidden="1">
    <formula>Merged_COEM!$A$59:$AN$433</formula>
    <oldFormula>Merged_COEM!$A$59:$AN$433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1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20" sId="2">
    <nc r="X312">
      <v>35.1</v>
    </nc>
  </rcc>
  <rcc rId="14821" sId="2">
    <nc r="Z312">
      <v>2.2000000000000002</v>
    </nc>
  </rcc>
  <rcc rId="14822" sId="2">
    <nc r="AA312" t="inlineStr">
      <is>
        <t>Ready for review</t>
      </is>
    </nc>
  </rcc>
  <rcc rId="14823" sId="2" numFmtId="19">
    <nc r="AE312">
      <v>44020</v>
    </nc>
  </rcc>
  <rcc rId="14824" sId="2" numFmtId="19">
    <nc r="AF312">
      <v>44020</v>
    </nc>
  </rcc>
  <rcc rId="14825" sId="2">
    <nc r="AG312" t="inlineStr">
      <is>
        <t>OK</t>
      </is>
    </nc>
  </rcc>
  <rcc rId="14826" sId="2" numFmtId="14">
    <nc r="AH312">
      <v>0.86099999999999999</v>
    </nc>
  </rcc>
  <rcc rId="14827" sId="2" numFmtId="14">
    <nc r="AI312">
      <v>0.86099999999999999</v>
    </nc>
  </rcc>
  <rcc rId="14828" sId="2" numFmtId="14">
    <nc r="AJ312">
      <v>0.85099999999999998</v>
    </nc>
  </rcc>
  <rcc rId="14829" sId="2" quotePrefix="1">
    <nc r="AK312" t="inlineStr">
      <is>
        <t>None</t>
      </is>
    </nc>
  </rcc>
  <rcc rId="14830" sId="2" quotePrefix="1">
    <nc r="AL312" t="inlineStr">
      <is>
        <t>-</t>
      </is>
    </nc>
  </rcc>
  <rcc rId="14831" sId="2" odxf="1" dxf="1" quotePrefix="1">
    <nc r="AM312" t="inlineStr">
      <is>
        <t>-</t>
      </is>
    </nc>
    <odxf>
      <alignment horizontal="left" readingOrder="0"/>
    </odxf>
    <ndxf>
      <alignment horizontal="general" readingOrder="0"/>
    </ndxf>
  </rcc>
  <rcc rId="14832" sId="2" odxf="1" s="1" dxf="1" quotePrefix="1">
    <nc r="AN312" t="inlineStr">
      <is>
        <t>Param1D. Can't cover full C0/C1
-Can't cover max and min value of eYr_OS_Ack at line #57 and line #67, can't cover min and max value of eYr_OS_Ay at line #58 and #68. Because when condition if (Yr &gt; 0) is TRUE =&gt; Yr is in range [0; 2], YrTar_FromAck is  in range [0; 2]; YrTar_FromAy is in range [0; 2] =&gt;eYr_OS_Ack = Yr - YrTar_FromAck is in range [0;2] and eYr_OS_Ay = Yr - YrTar_FromAy is in range [0;2]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horizontal="general" vertical="bottom" readingOrder="0"/>
    </ndxf>
  </rcc>
  <rcv guid="{3B3E6719-EACB-4D2C-89C1-05FFAB6020FD}" action="delete"/>
  <rdn rId="0" localSheetId="1" customView="1" name="Z_3B3E6719_EACB_4D2C_89C1_05FFAB6020FD_.wvu.FilterData" hidden="1" oldHidden="1">
    <formula>Merged_COEM!$B$59:$AN$433</formula>
    <oldFormula>Merged_COEM!$B$59:$AN$433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1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35" sId="2" numFmtId="14">
    <oc r="AH312">
      <v>0.86099999999999999</v>
    </oc>
    <nc r="AH312">
      <v>0.9</v>
    </nc>
  </rcc>
  <rcc rId="14836" sId="2" numFmtId="14">
    <oc r="AI312">
      <v>0.86099999999999999</v>
    </oc>
    <nc r="AI312">
      <v>0.9</v>
    </nc>
  </rcc>
  <rcc rId="14837" sId="2" numFmtId="14">
    <oc r="AJ312">
      <v>0.85099999999999998</v>
    </oc>
    <nc r="AJ312">
      <v>0.88600000000000001</v>
    </nc>
  </rcc>
</revisions>
</file>

<file path=xl/revisions/revisionLog11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38" sId="2" odxf="1" dxf="1" quotePrefix="1">
    <oc r="AN311" t="inlineStr">
      <is>
        <t>Param1D. Can't cover full C0/C1
-Can't cover max and min value of eYr_OS_Ack at line #57 and line #67, can't cover min and max value of eYr_OS_Ay at line #58 and #68. Because when condition if (Yr &gt; 0) is TRUE =&gt; Yr is in range [0; 2], YrTar_FromAck is  in range [0; 2]; YrTar_FromAy is in range [0; 2] =&gt;eYr_OS_Ack = Yr - YrTar_FromAck is in range [0;2] and eYr_OS_Ay = Yr - YrTar_FromAy is in range [0;2]</t>
      </is>
    </oc>
    <nc r="AN311" t="inlineStr">
      <is>
        <t>-Param1D. Can't cover full C0/C1
-Can't cover max and min value of eYr_OS_Ack at line #57 and line #67, can't cover min and max value of eYr_OS_Ay at line #58 and #68. Because when condition if (Yr &gt; 0) is TRUE =&gt; Yr is in range [0; 2], YrTar_FromAck is  in range [0; 2]; YrTar_FromAy is in range [0; 2] =&gt;eYr_OS_Ack = Yr - YrTar_FromAck is in range [0;2] and eYr_OS_Ay = Yr - YrTar_FromAy is in range [0;2]</t>
      </is>
    </nc>
    <odxf>
      <alignment wrapText="0" readingOrder="0"/>
    </odxf>
    <ndxf>
      <alignment wrapText="1" readingOrder="0"/>
    </ndxf>
  </rcc>
  <rfmt sheetId="2" sqref="AN311">
    <dxf>
      <alignment wrapText="0" readingOrder="0"/>
    </dxf>
  </rfmt>
  <rcc rId="14839" sId="2" odxf="1" dxf="1" quotePrefix="1">
    <oc r="AN312" t="inlineStr">
      <is>
        <t>Param1D. Can't cover full C0/C1
-Can't cover max and min value of eYr_OS_Ack at line #57 and line #67, can't cover min and max value of eYr_OS_Ay at line #58 and #68. Because when condition if (Yr &gt; 0) is TRUE =&gt; Yr is in range [0; 2], YrTar_FromAck is  in range [0; 2]; YrTar_FromAy is in range [0; 2] =&gt;eYr_OS_Ack = Yr - YrTar_FromAck is in range [0;2] and eYr_OS_Ay = Yr - YrTar_FromAy is in range [0;2]</t>
      </is>
    </oc>
    <nc r="AN312" t="inlineStr">
      <is>
        <t>-Param1D. Can't cover full C0/C1
-Can't cover max and min value of eYr_OS_Ack at line #57 and line #67, can't cover min and max value of eYr_OS_Ay at line #58 and #68. Because when condition if (Yr &gt; 0) is TRUE =&gt; Yr is in range [0; 2], YrTar_FromAck is  in range [0; 2]; YrTar_FromAy is in range [0; 2] =&gt;eYr_OS_Ack = Yr - YrTar_FromAck is in range [0;2] and eYr_OS_Ay = Yr - YrTar_FromAy is in range [0;2]</t>
      </is>
    </nc>
    <odxf>
      <alignment wrapText="0" readingOrder="0"/>
    </odxf>
    <ndxf>
      <alignment wrapText="1" readingOrder="0"/>
    </ndxf>
  </rcc>
  <rfmt sheetId="2" sqref="AN312">
    <dxf>
      <alignment wrapText="0" readingOrder="0"/>
    </dxf>
  </rfmt>
</revisions>
</file>

<file path=xl/revisions/revisionLog11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N312" start="0" length="0">
    <dxf>
      <alignment wrapText="1" readingOrder="0"/>
    </dxf>
  </rfmt>
  <rcc rId="14840" sId="2" quotePrefix="1">
    <oc r="AN312" t="inlineStr">
      <is>
        <t>-Param1D. Can't cover full C0/C1
-Can't cover max and min value of eYr_OS_Ack at line #57 and line #67, can't cover min and max value of eYr_OS_Ay at line #58 and #68. Because when condition if (Yr &gt; 0) is TRUE =&gt; Yr is in range [0; 2], YrTar_FromAck is  in range [0; 2]; YrTar_FromAy is in range [0; 2] =&gt;eYr_OS_Ack = Yr - YrTar_FromAck is in range [0;2] and eYr_OS_Ay = Yr - YrTar_FromAy is in range [0;2]</t>
      </is>
    </oc>
    <nc r="AN312" t="inlineStr">
      <is>
        <t>-Param1D. Can't cover full C0/C1
-Can't cover minimum value of Ratio_YrAckMu at line #52 . Because YrAck.abs()/Yr_FromMuSurface is always greater or equal 0</t>
      </is>
    </nc>
  </rcc>
</revisions>
</file>

<file path=xl/revisions/revisionLog11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M312:AN312">
    <dxf>
      <alignment wrapText="0" readingOrder="0"/>
    </dxf>
  </rfmt>
  <rcc rId="14841" sId="2" odxf="1" dxf="1" quotePrefix="1">
    <oc r="AN312" t="inlineStr">
      <is>
        <t>-Param1D. Can't cover full C0/C1
-Can't cover minimum value of Ratio_YrAckMu at line #52 . Because YrAck.abs()/Yr_FromMuSurface is always greater or equal 0</t>
      </is>
    </oc>
    <nc r="AN312" t="inlineStr">
      <is>
        <t xml:space="preserve">-Param1D. Can't cover full C0/C1
-Can't cover minimum value of Ratio_YrAckMu at line #52 . Because YrAck.abs()/Yr_FromMuSurface is always greater or equal 0
</t>
      </is>
    </nc>
    <ndxf>
      <alignment wrapText="1" readingOrder="0"/>
    </ndxf>
  </rcc>
</revisions>
</file>

<file path=xl/revisions/revisionLog11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N312">
    <dxf>
      <alignment wrapText="0" readingOrder="0"/>
    </dxf>
  </rfmt>
  <rfmt sheetId="2" sqref="AN312" start="0" length="0">
    <dxf>
      <alignment wrapText="1" readingOrder="0"/>
    </dxf>
  </rfmt>
  <rcc rId="14842" sId="2" quotePrefix="1">
    <oc r="AN312" t="inlineStr">
      <is>
        <t xml:space="preserve">-Param1D. Can't cover full C0/C1
-Can't cover minimum value of Ratio_YrAckMu at line #52 . Because YrAck.abs()/Yr_FromMuSurface is always greater or equal 0
</t>
      </is>
    </oc>
    <nc r="AN312" t="inlineStr">
      <is>
        <t xml:space="preserve">-Param1D. Can't cover full C0/C1
-Can't cover minimum value of Ratio_YrAckMu at line #52 . Because YrAck.abs()/Yr_FromMuSurface is always greater or equal 0
-Can't cover maximum value of dvSlipTarInc_OS at line #57. Because maximum value of  dvSlipTarIncByMu_OS + dvSlipTarIncOffsetByAck_OS can't greater than 3
</t>
      </is>
    </nc>
  </rcc>
  <rcv guid="{3B3E6719-EACB-4D2C-89C1-05FFAB6020FD}" action="delete"/>
  <rdn rId="0" localSheetId="1" customView="1" name="Z_3B3E6719_EACB_4D2C_89C1_05FFAB6020FD_.wvu.FilterData" hidden="1" oldHidden="1">
    <formula>Merged_COEM!$B$59:$AN$433</formula>
    <oldFormula>Merged_COEM!$B$59:$AN$433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1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45" sId="1" quotePrefix="1">
    <oc r="F407" t="inlineStr">
      <is>
        <t>\MainstreamF30\rb\as\BYD\core\app\dcom\RBAPLCust\src</t>
      </is>
    </oc>
    <nc r="F407" t="inlineStr">
      <is>
        <t>MainstreamF30\rb\as\BYD\core\app\dcom\RBAPLCust\src\RBAPLCUST_BYD_RDBI_NVMData.c</t>
      </is>
    </nc>
  </rcc>
  <rfmt sheetId="1" sqref="F407" start="0" length="2147483647">
    <dxf>
      <font>
        <b/>
      </font>
    </dxf>
  </rfmt>
  <rcc rId="14846" sId="1" quotePrefix="1">
    <oc r="F408" t="inlineStr">
      <is>
        <t>\MainstreamF30\rb\as\BYD\Mainstream151\dcompr\src</t>
      </is>
    </oc>
    <nc r="F408" t="inlineStr">
      <is>
        <t>MainstreamF30\rb\as\BYD\Mainstream151\dcompr\src\RBFSWBootInterface_BYD.c</t>
      </is>
    </nc>
  </rcc>
  <rfmt sheetId="1" sqref="F408" start="0" length="2147483647">
    <dxf>
      <font>
        <b/>
      </font>
    </dxf>
  </rfmt>
  <rcc rId="14847" sId="1" odxf="1" dxf="1" quotePrefix="1">
    <oc r="AN408" t="inlineStr">
      <is>
        <t>-</t>
      </is>
    </oc>
    <nc r="AN408" t="inlineStr">
      <is>
        <t>-No function to test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</revisions>
</file>

<file path=xl/revisions/revisionLog11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W4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rfmt>
</revisions>
</file>

<file path=xl/revisions/revisionLog11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48" sId="2" numFmtId="19">
    <nc r="AE302">
      <v>44020</v>
    </nc>
  </rcc>
  <rcc rId="14849" sId="2" numFmtId="19">
    <nc r="AF302">
      <v>44020</v>
    </nc>
  </rcc>
  <rcc rId="14850" sId="2">
    <nc r="AG302" t="inlineStr">
      <is>
        <t>OK</t>
      </is>
    </nc>
  </rcc>
  <rcc rId="14851" sId="2" quotePrefix="1">
    <nc r="AK302" t="inlineStr">
      <is>
        <t>None</t>
      </is>
    </nc>
  </rcc>
  <rcc rId="14852" sId="2" numFmtId="14">
    <nc r="AH302">
      <v>0.91700000000000004</v>
    </nc>
  </rcc>
  <rcc rId="14853" sId="2" numFmtId="14">
    <nc r="AI302">
      <v>0.92300000000000004</v>
    </nc>
  </rcc>
  <rcc rId="14854" sId="2" numFmtId="14">
    <nc r="AJ302">
      <v>1</v>
    </nc>
  </rcc>
  <rcc rId="14855" sId="2" odxf="1" s="1" dxf="1">
    <nc r="AL302" t="inlineStr">
      <is>
        <t>Can't cover division by zero of Co_BTCSymScaleRaw_Axe = (eSlow / eFast).max(0); at line #24 because eFast = (vFast - vTar).max(0.01); always &gt; 0
Can't cover outrange of Co_BTCSymScaleRaw_Axe = (eSlow / eFast).max(0) at line #24 because vFast always &lt;= vSlow -&gt; eSlow &lt;= eFast -&gt; Co_BTCSymScaleRaw_Axe max value = 1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302">
    <dxf>
      <alignment wrapText="0" readingOrder="0"/>
    </dxf>
  </rfmt>
  <rcv guid="{D33AC7AF-C8AB-4CE9-94C7-9237011A5FC3}" action="delete"/>
  <rdn rId="0" localSheetId="1" customView="1" name="Z_D33AC7AF_C8AB_4CE9_94C7_9237011A5FC3_.wvu.FilterData" hidden="1" oldHidden="1">
    <formula>Merged_COEM!$A$59:$AN$433</formula>
    <oldFormula>Merged_COEM!$A$59:$AN$433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11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58" sId="2" numFmtId="14">
    <oc r="AJ301" t="inlineStr">
      <is>
        <t>NA</t>
      </is>
    </oc>
    <nc r="AJ301">
      <v>1</v>
    </nc>
  </rcc>
</revisions>
</file>

<file path=xl/revisions/revisionLog11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59" sId="2">
    <nc r="X317">
      <f>W317</f>
    </nc>
  </rcc>
  <rcc rId="14860" sId="2">
    <nc r="Z317">
      <v>6</v>
    </nc>
  </rcc>
  <rcc rId="14861" sId="2">
    <nc r="AA317" t="inlineStr">
      <is>
        <t>Ready for review</t>
      </is>
    </nc>
  </rcc>
  <rcc rId="14862" sId="2" numFmtId="19">
    <nc r="AE317">
      <v>44020</v>
    </nc>
  </rcc>
  <rcc rId="14863" sId="2" numFmtId="19">
    <nc r="AF317">
      <v>44020</v>
    </nc>
  </rcc>
  <rcc rId="14864" sId="2">
    <nc r="AG317" t="inlineStr">
      <is>
        <t>OK</t>
      </is>
    </nc>
  </rcc>
  <rcc rId="14865" sId="2" numFmtId="14">
    <nc r="AH317">
      <v>0.96</v>
    </nc>
  </rcc>
  <rcc rId="14866" sId="2" numFmtId="14">
    <nc r="AI317">
      <v>0.96099999999999997</v>
    </nc>
  </rcc>
  <rcc rId="14867" sId="2" numFmtId="14">
    <nc r="AJ317">
      <v>1</v>
    </nc>
  </rcc>
  <rcc rId="14868" sId="2" quotePrefix="1">
    <nc r="AK317" t="inlineStr">
      <is>
        <t>None</t>
      </is>
    </nc>
  </rcc>
  <rcc rId="14869" sId="2" quotePrefix="1">
    <nc r="AL317" t="inlineStr">
      <is>
        <t>-Param 1D can't cover full C0/C1</t>
      </is>
    </nc>
  </rcc>
  <rcc rId="14870" sId="2" odxf="1" dxf="1" quotePrefix="1">
    <nc r="AM317" t="inlineStr">
      <is>
        <t>-</t>
      </is>
    </nc>
    <odxf>
      <alignment horizontal="left" readingOrder="0"/>
    </odxf>
    <ndxf>
      <alignment horizontal="general" readingOrder="0"/>
    </ndxf>
  </rcc>
  <rcc rId="14871" sId="2" odxf="1" dxf="1" quotePrefix="1">
    <nc r="AN317" t="inlineStr">
      <is>
        <t>-</t>
      </is>
    </nc>
    <odxf>
      <alignment horizontal="left" readingOrder="0"/>
    </odxf>
    <ndxf>
      <alignment horizontal="general" readingOrder="0"/>
    </ndxf>
  </rcc>
  <rcv guid="{7E0EA425-A420-4443-B9E0-CDF0AA9E5D09}" action="delete"/>
  <rdn rId="0" localSheetId="1" customView="1" name="Z_7E0EA425_A420_4443_B9E0_CDF0AA9E5D09_.wvu.FilterData" hidden="1" oldHidden="1">
    <formula>Merged_COEM!$B$59:$AN$433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74" sId="2">
    <nc r="AA328" t="inlineStr">
      <is>
        <t>Ongoing</t>
      </is>
    </nc>
  </rcc>
  <rcv guid="{7E0EA425-A420-4443-B9E0-CDF0AA9E5D09}" action="delete"/>
  <rdn rId="0" localSheetId="1" customView="1" name="Z_7E0EA425_A420_4443_B9E0_CDF0AA9E5D09_.wvu.FilterData" hidden="1" oldHidden="1">
    <formula>Merged_COEM!$B$59:$AN$433</formula>
    <oldFormula>Merged_COEM!$B$59:$AN$433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77" sId="1">
    <nc r="T310" t="inlineStr">
      <is>
        <t>nam.phan-the</t>
      </is>
    </nc>
  </rcc>
  <rcv guid="{60D2C030-4E31-4E07-8E1C-44D2EE84B177}" action="delete"/>
  <rdn rId="0" localSheetId="1" customView="1" name="Z_60D2C030_4E31_4E07_8E1C_44D2EE84B177_.wvu.FilterData" hidden="1" oldHidden="1">
    <formula>Merged_COEM!$A$59:$AN$433</formula>
    <oldFormula>Merged_COEM!$A$59:$AN$433</oldFormula>
  </rdn>
  <rdn rId="0" localSheetId="2" customView="1" name="Z_60D2C030_4E31_4E07_8E1C_44D2EE84B177_.wvu.FilterData" hidden="1" oldHidden="1">
    <formula>Merged_JOEM!$B$59:$AN$329</formula>
    <oldFormula>Merged_JOEM!$B$59:$AN$329</oldFormula>
  </rdn>
  <rcv guid="{60D2C030-4E31-4E07-8E1C-44D2EE84B177}" action="add"/>
</revisions>
</file>

<file path=xl/revisions/revisionLog11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80" sId="2" quotePrefix="1">
    <oc r="AN312" t="inlineStr">
      <is>
        <t xml:space="preserve">-Param1D. Can't cover full C0/C1
-Can't cover minimum value of Ratio_YrAckMu at line #52 . Because YrAck.abs()/Yr_FromMuSurface is always greater or equal 0
-Can't cover maximum value of dvSlipTarInc_OS at line #57. Because maximum value of  dvSlipTarIncByMu_OS + dvSlipTarIncOffsetByAck_OS can't greater than 3
</t>
      </is>
    </oc>
    <nc r="AN312" t="inlineStr">
      <is>
        <t xml:space="preserve">-Param1D. Can't cover full C0/C1
-Can't cover minimum value of Ratio_YrAckMu at line #52 . Because YrAck.abs()/Yr_FromMuSurface is always greater or equal 0
</t>
      </is>
    </nc>
  </rcc>
  <rfmt sheetId="2" sqref="AN312">
    <dxf>
      <alignment wrapText="0" readingOrder="0"/>
    </dxf>
  </rfmt>
  <rcc rId="14881" sId="2" numFmtId="14">
    <oc r="AH312">
      <v>0.9</v>
    </oc>
    <nc r="AH312">
      <v>0.92500000000000004</v>
    </nc>
  </rcc>
  <rcc rId="14882" sId="2" numFmtId="14">
    <oc r="AI312">
      <v>0.9</v>
    </oc>
    <nc r="AI312">
      <v>0.92500000000000004</v>
    </nc>
  </rcc>
  <rcc rId="14883" sId="2" numFmtId="14">
    <oc r="AJ312">
      <v>0.88600000000000001</v>
    </oc>
    <nc r="AJ312">
      <v>0.91400000000000003</v>
    </nc>
  </rcc>
  <rcv guid="{3B3E6719-EACB-4D2C-89C1-05FFAB6020FD}" action="delete"/>
  <rdn rId="0" localSheetId="1" customView="1" name="Z_3B3E6719_EACB_4D2C_89C1_05FFAB6020FD_.wvu.FilterData" hidden="1" oldHidden="1">
    <formula>Merged_COEM!$B$59:$AN$433</formula>
    <oldFormula>Merged_COEM!$B$59:$AN$433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1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Merged_COEM!$B$59:$AN$433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88" sId="2">
    <nc r="X293">
      <v>65</v>
    </nc>
  </rcc>
  <rcc rId="14889" sId="2">
    <nc r="Z293">
      <v>8</v>
    </nc>
  </rcc>
  <rcc rId="14890" sId="2">
    <nc r="AA293" t="inlineStr">
      <is>
        <t>Ready for review</t>
      </is>
    </nc>
  </rcc>
  <rcc rId="14891" sId="2" numFmtId="19">
    <nc r="AE293">
      <v>44020</v>
    </nc>
  </rcc>
  <rcc rId="14892" sId="2" numFmtId="19">
    <nc r="AF293">
      <v>44020</v>
    </nc>
  </rcc>
  <rcc rId="14893" sId="2">
    <nc r="AG293" t="inlineStr">
      <is>
        <t>OK</t>
      </is>
    </nc>
  </rcc>
  <rcc rId="14894" sId="2" numFmtId="14">
    <nc r="AH293">
      <v>0.90200000000000002</v>
    </nc>
  </rcc>
  <rcc rId="14895" sId="2" numFmtId="14">
    <nc r="AI293">
      <v>0.90700000000000003</v>
    </nc>
  </rcc>
  <rcc rId="14896" sId="2" numFmtId="14">
    <nc r="AJ293">
      <v>0.97399999999999998</v>
    </nc>
  </rcc>
  <rcc rId="14897" sId="2" quotePrefix="1">
    <nc r="AK293" t="inlineStr">
      <is>
        <t>None</t>
      </is>
    </nc>
  </rcc>
  <rcc rId="14898" sId="2" odxf="1" dxf="1" quotePrefix="1">
    <nc r="AL293" t="inlineStr">
      <is>
        <t>Case state_inactiv:
+Transition from state_inactiv to state_standard:
 In line#41 of the entry of state_standard unable to get the value of "hbbpTargetnolimit" as the result when "LDMpDriverAct.max(hbbpTargetnolimit)" due to the line#13 exit of state_inactiv "hbbpTargetnolimit = LDMpDriverAct"
 In line#41 of the entry of state_standard unable to cover the out of range min because this equaltion is the filter
Case state_rampoff:
+Transition from state_rampoff to state_standard:
 In line#41 of the entry of state_standard unable to cover the out of range min because this equaltion is the filter
+Static of state_rampoff:
 In line#63 unable to cover out range max and min because this equaltion is the filter
 In line#67 unable to cover out range max because this equaltion is the filter
 In line#34 of the entry of state_rampoff unable to cover the out of range min because this equaltion is the filter
Case state_standard:
+Entry of state_rampoff:
 In line#75 unable to cover out range max and min because this equaltion is the filter
 In line#79 unable to cover out range max because this equaltion is the filter
+Static of state_standard:
 In line#21 unable to cover out range max and min because this equaltion is the filter
 In line#40, #41 unable to cover out range min because this equaltion is the filter
 In line#62 unable to cover out range max and min because this equaltion is the filter
 In line#63 unable to cover out range min because this equaltion is the filter
 In line#101 unable to cover out range max because this equaltion is the filter
 In line#102 unable to cover out range max and min because this equaltion is the filter
_ Cannot cover MCDC for false case (hbbpTargetRaw - C_hbbThreshold_pTargetRawUp) &lt;= hbbpTargetnolimit) at Static (state "state_standard"): line #47 because when it false =&gt; codition at line 24 true =&gt; line 47 never reach</t>
      </is>
    </nc>
    <odxf>
      <font>
        <sz val="11"/>
        <color theme="1"/>
        <name val="Calibri"/>
        <scheme val="minor"/>
      </font>
      <alignment wrapText="0" readingOrder="0"/>
    </odxf>
    <ndxf>
      <font>
        <sz val="10"/>
        <color auto="1"/>
        <name val="Arial"/>
        <scheme val="none"/>
      </font>
      <alignment wrapText="1" readingOrder="0"/>
    </ndxf>
  </rcc>
  <rfmt sheetId="2" sqref="AL293">
    <dxf>
      <alignment wrapText="0" readingOrder="0"/>
    </dxf>
  </rfmt>
  <rfmt sheetId="2" sqref="I293">
    <dxf>
      <fill>
        <patternFill patternType="solid">
          <bgColor rgb="FFFFFF00"/>
        </patternFill>
      </fill>
    </dxf>
  </rfmt>
  <rcv guid="{336B6883-2145-4B58-921E-CEC7185A847E}" action="delete"/>
  <rdn rId="0" localSheetId="1" customView="1" name="Z_336B6883_2145_4B58_921E_CEC7185A847E_.wvu.FilterData" hidden="1" oldHidden="1">
    <formula>Merged_COEM!$P$59:$P$434</formula>
    <oldFormula>Merged_COEM!$P$59:$P$434</oldFormula>
  </rdn>
  <rdn rId="0" localSheetId="2" customView="1" name="Z_336B6883_2145_4B58_921E_CEC7185A847E_.wvu.FilterData" hidden="1" oldHidden="1">
    <formula>Merged_JOEM!$S$60:$S$352</formula>
    <oldFormula>Merged_JOEM!$S$60:$S$352</oldFormula>
  </rdn>
  <rcv guid="{336B6883-2145-4B58-921E-CEC7185A847E}" action="add"/>
</revisions>
</file>

<file path=xl/revisions/revisionLog11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01" sId="2" quotePrefix="1">
    <oc r="O291" t="inlineStr">
      <is>
        <t>4.5.0.2</t>
      </is>
    </oc>
    <nc r="O291" t="inlineStr">
      <is>
        <t>4.5.0.2/4.5.0.3.142.0</t>
      </is>
    </nc>
  </rcc>
  <rcv guid="{336B6883-2145-4B58-921E-CEC7185A847E}" action="delete"/>
  <rdn rId="0" localSheetId="1" customView="1" name="Z_336B6883_2145_4B58_921E_CEC7185A847E_.wvu.FilterData" hidden="1" oldHidden="1">
    <formula>Merged_COEM!$P$59:$P$434</formula>
    <oldFormula>Merged_COEM!$P$59:$P$434</oldFormula>
  </rdn>
  <rdn rId="0" localSheetId="2" customView="1" name="Z_336B6883_2145_4B58_921E_CEC7185A847E_.wvu.FilterData" hidden="1" oldHidden="1">
    <formula>Merged_JOEM!$S$60:$S$352</formula>
    <oldFormula>Merged_JOEM!$S$60:$S$352</oldFormula>
  </rdn>
  <rcv guid="{336B6883-2145-4B58-921E-CEC7185A847E}" action="add"/>
</revisions>
</file>

<file path=xl/revisions/revisionLog11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309">
    <dxf>
      <fill>
        <patternFill patternType="solid">
          <bgColor rgb="FF00B050"/>
        </patternFill>
      </fill>
    </dxf>
  </rfmt>
  <rfmt sheetId="1" sqref="I400">
    <dxf>
      <fill>
        <patternFill patternType="solid">
          <bgColor rgb="FF00B050"/>
        </patternFill>
      </fill>
    </dxf>
  </rfmt>
  <rfmt sheetId="1" sqref="I400" start="0" length="0">
    <dxf>
      <fill>
        <patternFill patternType="none">
          <bgColor indexed="65"/>
        </patternFill>
      </fill>
    </dxf>
  </rfmt>
  <rfmt sheetId="1" sqref="I401">
    <dxf>
      <fill>
        <patternFill patternType="solid">
          <bgColor rgb="FF00B050"/>
        </patternFill>
      </fill>
    </dxf>
  </rfmt>
  <rcc rId="14904" sId="1">
    <nc r="U309" t="inlineStr">
      <is>
        <t>No</t>
      </is>
    </nc>
  </rcc>
  <rcv guid="{FECB4C41-27E8-4A22-AFB3-4F54CDD4960E}" action="delete"/>
  <rdn rId="0" localSheetId="1" customView="1" name="Z_FECB4C41_27E8_4A22_AFB3_4F54CDD4960E_.wvu.FilterData" hidden="1" oldHidden="1">
    <formula>Merged_COEM!$A$59:$AN$433</formula>
    <oldFormula>Merged_COEM!$B$59:$AN$433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11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09" sId="1">
    <nc r="U310" t="inlineStr">
      <is>
        <t>No</t>
      </is>
    </nc>
  </rcc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14" sId="1">
    <nc r="T400" t="inlineStr">
      <is>
        <t>loc.do-phu</t>
      </is>
    </nc>
  </rcc>
  <rcc rId="14915" sId="1">
    <nc r="T401" t="inlineStr">
      <is>
        <t>loc.do-phu</t>
      </is>
    </nc>
  </rcc>
  <rcv guid="{FECB4C41-27E8-4A22-AFB3-4F54CDD4960E}" action="delete"/>
  <rdn rId="0" localSheetId="1" customView="1" name="Z_FECB4C41_27E8_4A22_AFB3_4F54CDD4960E_.wvu.FilterData" hidden="1" oldHidden="1">
    <formula>Merged_COEM!$A$59:$AN$433</formula>
    <oldFormula>Merged_COEM!$A$59:$AN$433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11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76" start="0" length="0">
    <dxf>
      <alignment wrapText="1" readingOrder="0"/>
    </dxf>
  </rfmt>
  <rfmt sheetId="2" sqref="AL276">
    <dxf>
      <alignment wrapText="0" readingOrder="0"/>
    </dxf>
  </rfmt>
  <rcc rId="14918" sId="2" odxf="1" dxf="1" quotePrefix="1">
    <nc r="AL276" t="inlineStr">
      <is>
        <t>Line #4, " pressure / StiffnessLearningFactor " can not greater than 27200. Because it limited by range.
Line #4, with math operation " P_Pressure2Stroke.getAt(pressure / StiffnessLearningFactor) + StiffnessLearningOffset " can not greater than 25600.</t>
      </is>
    </nc>
    <ndxf>
      <alignment wrapText="1" readingOrder="0"/>
    </ndxf>
  </rcc>
  <rfmt sheetId="2" sqref="AL276">
    <dxf>
      <alignment wrapText="0" readingOrder="0"/>
    </dxf>
  </rfmt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11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21" sId="2" odxf="1" dxf="1" quotePrefix="1">
    <oc r="AL276" t="inlineStr">
      <is>
        <t>Line #4, " pressure / StiffnessLearningFactor " can not greater than 27200. Because it limited by range.
Line #4, with math operation " P_Pressure2Stroke.getAt(pressure / StiffnessLearningFactor) + StiffnessLearningOffset " can not greater than 25600.</t>
      </is>
    </oc>
    <nc r="AL276" t="inlineStr">
      <is>
        <t>Line #4, with math operation " pressure / StiffnessLearningFactor " can not greater than 27200. Because it limited by range.
Line #4, with math operation " P_Pressure2Stroke.getAt(pressure / StiffnessLearningFactor) + StiffnessLearningOffset " can not greater than 25600.</t>
      </is>
    </nc>
    <odxf>
      <alignment wrapText="0" readingOrder="0"/>
    </odxf>
    <ndxf>
      <alignment wrapText="1" readingOrder="0"/>
    </ndxf>
  </rcc>
  <rfmt sheetId="2" sqref="AL276">
    <dxf>
      <alignment wrapText="0" readingOrder="0"/>
    </dxf>
  </rfmt>
</revisions>
</file>

<file path=xl/revisions/revisionLog11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22" sId="2" odxf="1" dxf="1" quotePrefix="1">
    <oc r="AL276" t="inlineStr">
      <is>
        <t>Line #4, with math operation " pressure / StiffnessLearningFactor " can not greater than 27200. Because it limited by range.
Line #4, with math operation " P_Pressure2Stroke.getAt(pressure / StiffnessLearningFactor) + StiffnessLearningOffset " can not greater than 25600.</t>
      </is>
    </oc>
    <nc r="AL276" t="inlineStr">
      <is>
        <t>Line #4, with math operation " pressure / StiffnessLearningFactor " can not greater than 27200. Because it limited by range.
Line #4, with math operation " P_Pressure2Stroke.getAt(pressure / StiffnessLearningFactor) + StiffnessLearningOffset " can not greater than 25600. Because it limited by range.</t>
      </is>
    </nc>
    <odxf>
      <alignment wrapText="0" readingOrder="0"/>
    </odxf>
    <ndxf>
      <alignment wrapText="1" readingOrder="0"/>
    </ndxf>
  </rcc>
</revisions>
</file>

<file path=xl/revisions/revisionLog11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76">
    <dxf>
      <alignment wrapText="0" readingOrder="0"/>
    </dxf>
  </rfmt>
</revisions>
</file>

<file path=xl/revisions/revisionLog11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76" start="0" length="0">
    <dxf>
      <alignment wrapText="1" readingOrder="0"/>
    </dxf>
  </rfmt>
  <rfmt sheetId="2" sqref="AL276">
    <dxf>
      <alignment wrapText="0" readingOrder="0"/>
    </dxf>
  </rfmt>
</revisions>
</file>

<file path=xl/revisions/revisionLog11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368:F371">
    <dxf>
      <fill>
        <patternFill patternType="solid">
          <bgColor rgb="FFFF0000"/>
        </patternFill>
      </fill>
    </dxf>
  </rfmt>
  <rfmt sheetId="1" sqref="AN368" start="0" length="0">
    <dxf>
      <alignment wrapText="1" readingOrder="0"/>
    </dxf>
  </rfmt>
  <rfmt sheetId="1" sqref="AN368">
    <dxf>
      <fill>
        <patternFill patternType="solid">
          <bgColor rgb="FFFF0000"/>
        </patternFill>
      </fill>
    </dxf>
  </rfmt>
  <rcc rId="14923" sId="1" quotePrefix="1">
    <oc r="AN368" t="inlineStr">
      <is>
        <t>-</t>
      </is>
    </oc>
    <nc r="AN368" t="inlineStr">
      <is>
        <t>-Wrong component
from Bldr_FOTON to Bldr</t>
      </is>
    </nc>
  </rcc>
</revisions>
</file>

<file path=xl/revisions/revisionLog11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24" sId="1" quotePrefix="1">
    <oc r="F368" t="inlineStr">
      <is>
        <t>rba\Bldr_FOTON\config\Infrastruct\rba_AS_HWProt\src\</t>
      </is>
    </oc>
    <nc r="F368" t="inlineStr">
      <is>
        <t>rba\Bldr\config\Infrastruct\rba_AS_HWProt\src\</t>
      </is>
    </nc>
  </rcc>
  <rcc rId="14925" sId="1" quotePrefix="1">
    <oc r="F369" t="inlineStr">
      <is>
        <t>rba\Bldr_FOTON\bmgr\src\</t>
      </is>
    </oc>
    <nc r="F369" t="inlineStr">
      <is>
        <t>rba\Bldr\bmgr\src\</t>
      </is>
    </nc>
  </rcc>
  <rcc rId="14926" sId="1" quotePrefix="1">
    <oc r="F370" t="inlineStr">
      <is>
        <t>rba\Bldr_FOTON\bldr\src\</t>
      </is>
    </oc>
    <nc r="F370" t="inlineStr">
      <is>
        <t>rba\Bldr\bldr\src\</t>
      </is>
    </nc>
  </rcc>
  <rcc rId="14927" sId="1" quotePrefix="1">
    <oc r="F371" t="inlineStr">
      <is>
        <t>rba\Bldr_FOTON\bldr\src\</t>
      </is>
    </oc>
    <nc r="F371" t="inlineStr">
      <is>
        <t>rba\Bldr\bldr\src\</t>
      </is>
    </nc>
  </rcc>
  <rcv guid="{60D2C030-4E31-4E07-8E1C-44D2EE84B177}" action="delete"/>
  <rdn rId="0" localSheetId="1" customView="1" name="Z_60D2C030_4E31_4E07_8E1C_44D2EE84B177_.wvu.FilterData" hidden="1" oldHidden="1">
    <formula>Merged_COEM!$A$59:$AN$433</formula>
    <oldFormula>Merged_COEM!$A$59:$AN$433</oldFormula>
  </rdn>
  <rdn rId="0" localSheetId="2" customView="1" name="Z_60D2C030_4E31_4E07_8E1C_44D2EE84B177_.wvu.FilterData" hidden="1" oldHidden="1">
    <formula>Merged_JOEM!$B$59:$AN$329</formula>
    <oldFormula>Merged_JOEM!$B$59:$AN$329</oldFormula>
  </rdn>
  <rcv guid="{60D2C030-4E31-4E07-8E1C-44D2EE84B177}" action="add"/>
</revisions>
</file>

<file path=xl/revisions/revisionLog11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30" sId="1" quotePrefix="1">
    <oc r="AN309" t="inlineStr">
      <is>
        <t>-</t>
      </is>
    </oc>
    <nc r="AN309" t="inlineStr">
      <is>
        <t>-Check plt: Enum variables failed, but enum value is correct.</t>
      </is>
    </nc>
  </rcc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33" sId="1">
    <nc r="X368">
      <f>W368</f>
    </nc>
  </rcc>
  <rcc rId="14934" sId="1">
    <nc r="Z368">
      <v>1</v>
    </nc>
  </rcc>
  <rcc rId="14935" sId="1">
    <nc r="AA368" t="inlineStr">
      <is>
        <t>Ready for review</t>
      </is>
    </nc>
  </rcc>
  <rcc rId="14936" sId="1" numFmtId="19">
    <nc r="AE368">
      <v>44020</v>
    </nc>
  </rcc>
  <rcc rId="14937" sId="1" odxf="1" dxf="1" numFmtId="19">
    <nc r="AF368">
      <v>44020</v>
    </nc>
    <odxf/>
    <ndxf/>
  </rcc>
  <rcc rId="14938" sId="1">
    <nc r="AG368" t="inlineStr">
      <is>
        <t>OK</t>
      </is>
    </nc>
  </rcc>
  <rcc rId="14939" sId="1" numFmtId="14">
    <nc r="AH368">
      <v>1</v>
    </nc>
  </rcc>
  <rcc rId="14940" sId="1" numFmtId="14">
    <nc r="AI368">
      <v>1</v>
    </nc>
  </rcc>
  <rcc rId="14941" sId="1" numFmtId="14">
    <nc r="AJ368">
      <v>1</v>
    </nc>
  </rcc>
  <rcc rId="14942" sId="1">
    <nc r="AK368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Merged_COEM!$A$59:$AN$433</formula>
    <oldFormula>Merged_COEM!$A$59:$AN$433</oldFormula>
  </rdn>
  <rdn rId="0" localSheetId="2" customView="1" name="Z_60D2C030_4E31_4E07_8E1C_44D2EE84B177_.wvu.FilterData" hidden="1" oldHidden="1">
    <formula>Merged_JOEM!$B$59:$AN$329</formula>
    <oldFormula>Merged_JOEM!$B$59:$AN$329</oldFormula>
  </rdn>
  <rcv guid="{60D2C030-4E31-4E07-8E1C-44D2EE84B177}" action="add"/>
</revisions>
</file>

<file path=xl/revisions/revisionLog11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45" sId="1">
    <nc r="X369">
      <f>W369</f>
    </nc>
  </rcc>
  <rcc rId="14946" sId="1">
    <nc r="Z369">
      <v>1</v>
    </nc>
  </rcc>
  <rcc rId="14947" sId="1">
    <nc r="AA369" t="inlineStr">
      <is>
        <t>Ready for review</t>
      </is>
    </nc>
  </rcc>
  <rcc rId="14948" sId="1" numFmtId="19">
    <nc r="AE369">
      <v>44020</v>
    </nc>
  </rcc>
  <rcc rId="14949" sId="1" odxf="1" dxf="1" numFmtId="19">
    <nc r="AF369">
      <v>44020</v>
    </nc>
    <odxf/>
    <ndxf/>
  </rcc>
  <rcc rId="14950" sId="1">
    <nc r="AG369" t="inlineStr">
      <is>
        <t>OK</t>
      </is>
    </nc>
  </rcc>
  <rcc rId="14951" sId="1" numFmtId="14">
    <nc r="AH369">
      <v>1</v>
    </nc>
  </rcc>
  <rcc rId="14952" sId="1" numFmtId="14">
    <nc r="AI369">
      <v>1</v>
    </nc>
  </rcc>
  <rcc rId="14953" sId="1" numFmtId="14">
    <nc r="AJ369">
      <v>1</v>
    </nc>
  </rcc>
  <rcc rId="14954" sId="1">
    <nc r="AK369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Merged_COEM!$A$59:$AN$433</formula>
    <oldFormula>Merged_COEM!$A$59:$AN$433</oldFormula>
  </rdn>
  <rdn rId="0" localSheetId="2" customView="1" name="Z_60D2C030_4E31_4E07_8E1C_44D2EE84B177_.wvu.FilterData" hidden="1" oldHidden="1">
    <formula>Merged_JOEM!$B$59:$AN$329</formula>
    <oldFormula>Merged_JOEM!$B$59:$AN$329</oldFormula>
  </rdn>
  <rcv guid="{60D2C030-4E31-4E07-8E1C-44D2EE84B177}" action="add"/>
</revisions>
</file>

<file path=xl/revisions/revisionLog11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57" sId="1">
    <oc r="AA308" t="inlineStr">
      <is>
        <t>Ready for review</t>
      </is>
    </oc>
    <nc r="AA308" t="inlineStr">
      <is>
        <t>Ready for PLC</t>
      </is>
    </nc>
  </rcc>
  <rcc rId="14958" sId="1">
    <oc r="AA309" t="inlineStr">
      <is>
        <t>Ready for review</t>
      </is>
    </oc>
    <nc r="AA309" t="inlineStr">
      <is>
        <t>Ready for PLC</t>
      </is>
    </nc>
  </rcc>
  <rcc rId="14959" sId="1">
    <oc r="AA310" t="inlineStr">
      <is>
        <t>Ready for review</t>
      </is>
    </oc>
    <nc r="AA310" t="inlineStr">
      <is>
        <t>Ready for PLC</t>
      </is>
    </nc>
  </rcc>
  <rcc rId="14960" sId="1" numFmtId="19">
    <nc r="AB308">
      <v>44020</v>
    </nc>
  </rcc>
  <rcc rId="14961" sId="1" numFmtId="19">
    <nc r="AB309">
      <v>44020</v>
    </nc>
  </rcc>
  <rcc rId="14962" sId="1" numFmtId="19">
    <nc r="AB310">
      <v>44020</v>
    </nc>
  </rcc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65" sId="1">
    <oc r="AA325" t="inlineStr">
      <is>
        <t>Ready for review</t>
      </is>
    </oc>
    <nc r="AA325" t="inlineStr">
      <is>
        <t>Ready for PLC</t>
      </is>
    </nc>
  </rcc>
  <rcc rId="14966" sId="1">
    <oc r="AA326" t="inlineStr">
      <is>
        <t>Ready for review</t>
      </is>
    </oc>
    <nc r="AA326" t="inlineStr">
      <is>
        <t>Ready for PLC</t>
      </is>
    </nc>
  </rcc>
  <rcc rId="14967" sId="1">
    <oc r="AA327" t="inlineStr">
      <is>
        <t>Ready for review</t>
      </is>
    </oc>
    <nc r="AA327" t="inlineStr">
      <is>
        <t>Ready for PLC</t>
      </is>
    </nc>
  </rcc>
  <rcc rId="14968" sId="1">
    <oc r="AA328" t="inlineStr">
      <is>
        <t>Ready for review</t>
      </is>
    </oc>
    <nc r="AA328" t="inlineStr">
      <is>
        <t>Ready for PLC</t>
      </is>
    </nc>
  </rcc>
  <rcc rId="14969" sId="1">
    <oc r="AA329" t="inlineStr">
      <is>
        <t>Ready for review</t>
      </is>
    </oc>
    <nc r="AA329" t="inlineStr">
      <is>
        <t>Ready for PLC</t>
      </is>
    </nc>
  </rcc>
  <rcc rId="14970" sId="1">
    <oc r="AA330" t="inlineStr">
      <is>
        <t>Ready for review</t>
      </is>
    </oc>
    <nc r="AA330" t="inlineStr">
      <is>
        <t>Ready for PLC</t>
      </is>
    </nc>
  </rcc>
  <rcc rId="14971" sId="1">
    <oc r="AA331" t="inlineStr">
      <is>
        <t>Ready for review</t>
      </is>
    </oc>
    <nc r="AA331" t="inlineStr">
      <is>
        <t>Ready for PLC</t>
      </is>
    </nc>
  </rcc>
  <rcc rId="14972" sId="1">
    <oc r="AA332" t="inlineStr">
      <is>
        <t>Ready for review</t>
      </is>
    </oc>
    <nc r="AA332" t="inlineStr">
      <is>
        <t>Ready for PLC</t>
      </is>
    </nc>
  </rcc>
  <rcc rId="14973" sId="1">
    <oc r="AA333" t="inlineStr">
      <is>
        <t>Ready for review</t>
      </is>
    </oc>
    <nc r="AA333" t="inlineStr">
      <is>
        <t>Ready for PLC</t>
      </is>
    </nc>
  </rcc>
  <rcc rId="14974" sId="1">
    <oc r="AA334" t="inlineStr">
      <is>
        <t>Ready for review</t>
      </is>
    </oc>
    <nc r="AA334" t="inlineStr">
      <is>
        <t>Ready for PLC</t>
      </is>
    </nc>
  </rcc>
  <rcc rId="14975" sId="1">
    <oc r="AA335" t="inlineStr">
      <is>
        <t>Ready for review</t>
      </is>
    </oc>
    <nc r="AA335" t="inlineStr">
      <is>
        <t>Ready for PLC</t>
      </is>
    </nc>
  </rcc>
  <rcc rId="14976" sId="1">
    <oc r="AA336" t="inlineStr">
      <is>
        <t>Ready for review</t>
      </is>
    </oc>
    <nc r="AA336" t="inlineStr">
      <is>
        <t>Ready for PLC</t>
      </is>
    </nc>
  </rcc>
  <rcc rId="14977" sId="1">
    <oc r="AA337" t="inlineStr">
      <is>
        <t>Ready for review</t>
      </is>
    </oc>
    <nc r="AA337" t="inlineStr">
      <is>
        <t>Ready for PLC</t>
      </is>
    </nc>
  </rcc>
  <rcc rId="14978" sId="1">
    <oc r="AA338" t="inlineStr">
      <is>
        <t>Ready for review</t>
      </is>
    </oc>
    <nc r="AA338" t="inlineStr">
      <is>
        <t>Ready for PLC</t>
      </is>
    </nc>
  </rcc>
  <rcc rId="14979" sId="1">
    <oc r="AA339" t="inlineStr">
      <is>
        <t>Ready for review</t>
      </is>
    </oc>
    <nc r="AA339" t="inlineStr">
      <is>
        <t>Ready for PLC</t>
      </is>
    </nc>
  </rcc>
  <rcc rId="14980" sId="1" numFmtId="19">
    <nc r="AB325">
      <v>44020</v>
    </nc>
  </rcc>
  <rcc rId="14981" sId="1" numFmtId="19">
    <nc r="AB326">
      <v>44020</v>
    </nc>
  </rcc>
  <rcc rId="14982" sId="1" numFmtId="19">
    <nc r="AB327">
      <v>44020</v>
    </nc>
  </rcc>
  <rcc rId="14983" sId="1" numFmtId="19">
    <nc r="AB328">
      <v>44020</v>
    </nc>
  </rcc>
  <rcc rId="14984" sId="1" numFmtId="19">
    <nc r="AB329">
      <v>44020</v>
    </nc>
  </rcc>
  <rcc rId="14985" sId="1" numFmtId="19">
    <nc r="AB330">
      <v>44020</v>
    </nc>
  </rcc>
  <rcc rId="14986" sId="1" numFmtId="19">
    <nc r="AB331">
      <v>44020</v>
    </nc>
  </rcc>
  <rcc rId="14987" sId="1" numFmtId="19">
    <nc r="AB332">
      <v>44020</v>
    </nc>
  </rcc>
  <rcc rId="14988" sId="1" numFmtId="19">
    <nc r="AB333">
      <v>44020</v>
    </nc>
  </rcc>
  <rcc rId="14989" sId="1" numFmtId="19">
    <nc r="AB334">
      <v>44020</v>
    </nc>
  </rcc>
  <rcc rId="14990" sId="1" numFmtId="19">
    <nc r="AB335">
      <v>44020</v>
    </nc>
  </rcc>
  <rcc rId="14991" sId="1" numFmtId="19">
    <nc r="AB336">
      <v>44020</v>
    </nc>
  </rcc>
  <rcc rId="14992" sId="1" numFmtId="19">
    <nc r="AB337">
      <v>44020</v>
    </nc>
  </rcc>
  <rcc rId="14993" sId="1" numFmtId="19">
    <nc r="AB338">
      <v>44020</v>
    </nc>
  </rcc>
  <rcc rId="14994" sId="1" numFmtId="19">
    <nc r="AB339">
      <v>44020</v>
    </nc>
  </rcc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97" sId="1">
    <oc r="W407">
      <f>V407</f>
    </oc>
    <nc r="W407">
      <v>109</v>
    </nc>
  </rcc>
  <rfmt sheetId="1" sqref="W407">
    <dxf>
      <fill>
        <patternFill patternType="solid">
          <bgColor rgb="FFFF0000"/>
        </patternFill>
      </fill>
    </dxf>
  </rfmt>
  <rcc rId="14998" sId="1">
    <nc r="X407">
      <f>W407</f>
    </nc>
  </rcc>
  <rcc rId="14999" sId="1" quotePrefix="1">
    <oc r="AN405" t="inlineStr">
      <is>
        <t>-</t>
      </is>
    </oc>
    <nc r="AN405" t="inlineStr">
      <is>
        <t>-Actual ELOC is 111</t>
      </is>
    </nc>
  </rcc>
  <rcc rId="15000" sId="1" quotePrefix="1">
    <oc r="AN407" t="inlineStr">
      <is>
        <t>-</t>
      </is>
    </oc>
    <nc r="AN407" t="inlineStr">
      <is>
        <t>-Actual ELOC is 109</t>
      </is>
    </nc>
  </rcc>
  <rcc rId="15001" sId="1" quotePrefix="1">
    <oc r="F409" t="inlineStr">
      <is>
        <t>rb\as\BYD\Mainstream151\app\dsm\RBVAR\src</t>
      </is>
    </oc>
    <nc r="F409" t="inlineStr">
      <is>
        <t>MainstreamF30\rb\as\BYD\Mainstream151\app\dsm\RBVAR\src\RBVAR_IDDefinitionTable_PROJECT.c</t>
      </is>
    </nc>
  </rcc>
  <rfmt sheetId="1" sqref="F409" start="0" length="2147483647">
    <dxf>
      <font>
        <b/>
      </font>
    </dxf>
  </rfmt>
  <rcc rId="15002" sId="1" odxf="1" dxf="1" quotePrefix="1">
    <oc r="AN409" t="inlineStr">
      <is>
        <t>-</t>
      </is>
    </oc>
    <nc r="AN409" t="inlineStr">
      <is>
        <t>-No function to test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v guid="{99BC1C51-34DC-4BF2-906C-1E31B6171D71}" action="delete"/>
  <rdn rId="0" localSheetId="1" customView="1" name="Z_99BC1C51_34DC_4BF2_906C_1E31B6171D71_.wvu.FilterData" hidden="1" oldHidden="1">
    <formula>Merged_COEM!$B$59:$AN$433</formula>
    <oldFormula>Merged_COEM!$B$59:$AN$433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1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05" sId="1">
    <oc r="AA320" t="inlineStr">
      <is>
        <t>Ready for review</t>
      </is>
    </oc>
    <nc r="AA320" t="inlineStr">
      <is>
        <t>Ready for PLC</t>
      </is>
    </nc>
  </rcc>
  <rcc rId="15006" sId="1" numFmtId="19">
    <nc r="AB320">
      <v>44020</v>
    </nc>
  </rcc>
  <rcc rId="15007" sId="1">
    <oc r="AA321" t="inlineStr">
      <is>
        <t>Ready for review</t>
      </is>
    </oc>
    <nc r="AA321" t="inlineStr">
      <is>
        <t>Ready for PLC</t>
      </is>
    </nc>
  </rcc>
  <rcc rId="15008" sId="1" numFmtId="19">
    <nc r="AB321">
      <v>44020</v>
    </nc>
  </rcc>
  <rcc rId="15009" sId="1">
    <oc r="AA322" t="inlineStr">
      <is>
        <t>Ready for review</t>
      </is>
    </oc>
    <nc r="AA322" t="inlineStr">
      <is>
        <t>Ready for PLC</t>
      </is>
    </nc>
  </rcc>
  <rcc rId="15010" sId="1" numFmtId="19">
    <nc r="AB322">
      <v>44020</v>
    </nc>
  </rcc>
  <rcc rId="15011" sId="1">
    <oc r="AA323" t="inlineStr">
      <is>
        <t>Ready for review</t>
      </is>
    </oc>
    <nc r="AA323" t="inlineStr">
      <is>
        <t>Ready for PLC</t>
      </is>
    </nc>
  </rcc>
  <rcc rId="15012" sId="1" numFmtId="19">
    <nc r="AB323">
      <v>44020</v>
    </nc>
  </rcc>
  <rcc rId="15013" sId="1">
    <oc r="AA324" t="inlineStr">
      <is>
        <t>Ready for review</t>
      </is>
    </oc>
    <nc r="AA324" t="inlineStr">
      <is>
        <t>Ready for PLC</t>
      </is>
    </nc>
  </rcc>
  <rcc rId="15014" sId="1" numFmtId="19">
    <nc r="AB324">
      <v>44020</v>
    </nc>
  </rcc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Merged_COEM!$A$59:$AN$433</formula>
    <oldFormula>Merged_COEM!$A$59:$AN$433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1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19" sId="1">
    <nc r="X394">
      <f>W394</f>
    </nc>
  </rcc>
  <rcc rId="15020" sId="1">
    <nc r="X395">
      <f>W395</f>
    </nc>
  </rcc>
  <rcc rId="15021" sId="1">
    <nc r="Z394">
      <v>0.5</v>
    </nc>
  </rcc>
  <rcc rId="15022" sId="1">
    <nc r="Z395">
      <v>2</v>
    </nc>
  </rcc>
  <rcc rId="15023" sId="1">
    <nc r="AA394" t="inlineStr">
      <is>
        <t>Ready for review</t>
      </is>
    </nc>
  </rcc>
  <rcc rId="15024" sId="1">
    <nc r="AA395" t="inlineStr">
      <is>
        <t>Ready for review</t>
      </is>
    </nc>
  </rcc>
  <rcc rId="15025" sId="1" numFmtId="19">
    <nc r="AE394">
      <v>44020</v>
    </nc>
  </rcc>
  <rcc rId="15026" sId="1" numFmtId="19">
    <nc r="AF394">
      <v>44020</v>
    </nc>
  </rcc>
  <rcc rId="15027" sId="1" numFmtId="19">
    <nc r="AE395">
      <v>44020</v>
    </nc>
  </rcc>
  <rcc rId="15028" sId="1" numFmtId="19">
    <nc r="AF395">
      <v>44020</v>
    </nc>
  </rcc>
  <rcc rId="15029" sId="1">
    <nc r="AG394" t="inlineStr">
      <is>
        <t>OK</t>
      </is>
    </nc>
  </rcc>
  <rcc rId="15030" sId="1">
    <nc r="AG395" t="inlineStr">
      <is>
        <t>NG</t>
      </is>
    </nc>
  </rcc>
  <rcc rId="15031" sId="1" numFmtId="14">
    <nc r="AH394">
      <v>1</v>
    </nc>
  </rcc>
  <rcc rId="15032" sId="1" numFmtId="14">
    <nc r="AI394">
      <v>1</v>
    </nc>
  </rcc>
  <rcc rId="15033" sId="1" numFmtId="14">
    <nc r="AJ394">
      <v>1</v>
    </nc>
  </rcc>
  <rcc rId="15034" sId="1">
    <nc r="AK394" t="inlineStr">
      <is>
        <t>None</t>
      </is>
    </nc>
  </rcc>
  <rcc rId="15035" sId="1" numFmtId="14">
    <nc r="AH395">
      <v>1</v>
    </nc>
  </rcc>
  <rcc rId="15036" sId="1" numFmtId="14">
    <nc r="AI395">
      <v>1</v>
    </nc>
  </rcc>
  <rcc rId="15037" sId="1" numFmtId="14">
    <nc r="AJ395">
      <v>0.9</v>
    </nc>
  </rcc>
  <rcc rId="15038" sId="1">
    <nc r="AK395" t="inlineStr">
      <is>
        <t>OPL</t>
      </is>
    </nc>
  </rcc>
  <rcc rId="15039" sId="1" quotePrefix="1">
    <oc r="AN395" t="inlineStr">
      <is>
        <t>Actual LOC: 269</t>
      </is>
    </oc>
    <nc r="AN395" t="inlineStr">
      <is>
        <t>Actual LOC: 269. Reuse OPL</t>
      </is>
    </nc>
  </rcc>
  <rcv guid="{970EE037-F5E5-47AF-896A-0F6222879EBC}" action="delete"/>
  <rdn rId="0" localSheetId="1" customView="1" name="Z_970EE037_F5E5_47AF_896A_0F6222879EBC_.wvu.FilterData" hidden="1" oldHidden="1">
    <formula>Merged_COEM!$A$59:$AN$433</formula>
    <oldFormula>Merged_COEM!$A$59:$AN$433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1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Merged_COEM!$A$59:$AN$433</formula>
    <oldFormula>Merged_COEM!$A$59:$AN$433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2C66332-A809-458E-971B-FDB6D62C74C3}" action="delete"/>
  <rdn rId="0" localSheetId="1" customView="1" name="Z_A2C66332_A809_458E_971B_FDB6D62C74C3_.wvu.FilterData" hidden="1" oldHidden="1">
    <formula>Merged_COEM!$B$59:$AN$433</formula>
    <oldFormula>Merged_COEM!$B$59:$AN$363</oldFormula>
  </rdn>
  <rdn rId="0" localSheetId="2" customView="1" name="Z_A2C66332_A809_458E_971B_FDB6D62C74C3_.wvu.FilterData" hidden="1" oldHidden="1">
    <formula>Merged_JOEM!$A$59:$AN$329</formula>
    <oldFormula>Merged_JOEM!$A$59:$AN$247</oldFormula>
  </rdn>
  <rcv guid="{A2C66332-A809-458E-971B-FDB6D62C74C3}" action="add"/>
</revisions>
</file>

<file path=xl/revisions/revisionLog11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64">
    <dxf>
      <fill>
        <patternFill>
          <bgColor theme="6" tint="0.59999389629810485"/>
        </patternFill>
      </fill>
    </dxf>
  </rfmt>
</revisions>
</file>

<file path=xl/revisions/revisionLog11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46" sId="1" odxf="1" dxf="1" quotePrefix="1">
    <oc r="AL395" t="inlineStr">
      <is>
        <t>-</t>
      </is>
    </oc>
    <nc r="AL395" t="inlineStr">
      <is>
        <t>[No1]: Line #130: (RBAPLCUST_RollerBenchSessionState == RBAPLCUST_RollerBenchSessionState_NOT_ACTIVE) and (RBAPLCUST_RollerBenchSessionState != RBAPLCUST_RollerBenchSessionState_NOT_ACTIVE)
Detail: Can't cover full MCDCs at line #130 case (F&amp;&amp;?)(F&amp;&amp;?) because decision (RBAPLCUST_RollerBenchSessionState == RBAPLCUST_RollerBenchSessionState_NOT_ACTIVE) and (RBAPLCUST_RollerBenchSessionState != RBAPLCUST_RollerBenchSessionState_NOT_ACTIVE) are conflict.</t>
      </is>
    </nc>
    <ndxf>
      <alignment wrapText="1" readingOrder="0"/>
    </ndxf>
  </rcc>
  <rfmt sheetId="1" sqref="AL395">
    <dxf>
      <alignment wrapText="0" readingOrder="0"/>
    </dxf>
  </rfmt>
  <rcv guid="{970EE037-F5E5-47AF-896A-0F6222879EBC}" action="delete"/>
  <rdn rId="0" localSheetId="1" customView="1" name="Z_970EE037_F5E5_47AF_896A_0F6222879EBC_.wvu.FilterData" hidden="1" oldHidden="1">
    <formula>Merged_COEM!$A$59:$AN$433</formula>
    <oldFormula>Merged_COEM!$A$59:$AN$433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1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49" sId="1" odxf="1" dxf="1" quotePrefix="1">
    <oc r="AL395" t="inlineStr">
      <is>
        <t>[No1]: Line #130: (RBAPLCUST_RollerBenchSessionState == RBAPLCUST_RollerBenchSessionState_NOT_ACTIVE) and (RBAPLCUST_RollerBenchSessionState != RBAPLCUST_RollerBenchSessionState_NOT_ACTIVE)
Detail: Can't cover full MCDCs at line #130 case (F&amp;&amp;?)(F&amp;&amp;?) because decision (RBAPLCUST_RollerBenchSessionState == RBAPLCUST_RollerBenchSessionState_NOT_ACTIVE) and (RBAPLCUST_RollerBenchSessionState != RBAPLCUST_RollerBenchSessionState_NOT_ACTIVE) are conflict.</t>
      </is>
    </oc>
    <nc r="AL395" t="inlineStr">
      <is>
        <t>[No1]: Line #135: (RBAPLCUST_RollerBenchSessionState == RBAPLCUST_RollerBenchSessionState_NOT_ACTIVE) and (RBAPLCUST_RollerBenchSessionState != RBAPLCUST_RollerBenchSessionState_NOT_ACTIVE)
Detail: Can't cover full MCDCs at line #130 case (F&amp;&amp;?)(F&amp;&amp;?) because decision (RBAPLCUST_RollerBenchSessionState == RBAPLCUST_RollerBenchSessionState_NOT_ACTIVE) and (RBAPLCUST_RollerBenchSessionState != RBAPLCUST_RollerBenchSessionState_NOT_ACTIVE) are conflict.</t>
      </is>
    </nc>
    <odxf>
      <alignment wrapText="0" readingOrder="0"/>
    </odxf>
    <ndxf>
      <alignment wrapText="1" readingOrder="0"/>
    </ndxf>
  </rcc>
  <rfmt sheetId="1" sqref="AL395">
    <dxf>
      <alignment wrapText="0" readingOrder="0"/>
    </dxf>
  </rfmt>
</revisions>
</file>

<file path=xl/revisions/revisionLog11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Merged_COEM!$A$59:$AN$433</formula>
    <oldFormula>Merged_COEM!$A$59:$AN$433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1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52" sId="2" numFmtId="14">
    <nc r="AH260">
      <v>0.875</v>
    </nc>
  </rcc>
  <rcc rId="15053" sId="2" numFmtId="14">
    <nc r="AI260">
      <v>0.875</v>
    </nc>
  </rcc>
  <rcc rId="15054" sId="2" numFmtId="14">
    <nc r="AJ260">
      <v>1</v>
    </nc>
  </rcc>
  <rcc rId="15055" sId="2" quotePrefix="1">
    <nc r="AK260" t="inlineStr">
      <is>
        <t>None</t>
      </is>
    </nc>
  </rcc>
  <rcc rId="15056" sId="2" odxf="1" s="1" dxf="1">
    <nc r="AL260" t="inlineStr">
      <is>
        <t>Line #21: Can't cover out range min, max value of PID_Kp. Because:
       + If "Kp_Target == PID_Kp": =&gt; At line #21: = "PID_Kp" (Local as input)
       + If "Kp_Target &gt; PID_Kp" and "Kp_Target - PID_Kp &lt;=P_BTC_KpKdSlopeLim": :=&gt; At line #21: = (Kp_Target - PID_Kp) - 0 + PID_Kp = Kp_Target
       + If "Kp_Target &gt; PID_Kp" and "Kp_Target - PID_Kp &gt; P_BTC_KpKdSlopeLim": =&gt; At line #21: = P_BTC_KpKdSlopeLim - 0 + PID_Kp &lt; Kp_Target
       + If "Kp_Target &lt; PID_Kp" and "PID_Kp - Kp_Target &lt;=P_BTC_KpKdSlopeLim": =. At line #21 = 0 - (PID_Kp - Kp_Target) + PID_Kp = Kp_Target
       + If "Kp_Target &lt; PID_Kp" and "PID_Kp - Kp_Target &gt; P_BTC_KpKdSlopeLim": =. At line #21 = 0 - P_BTC_KpKdSlopeLim + PID_Kp &lt; Kp_Target
Line #23: Can't cover out range min, max value of PID_Kd. Because:
       + If "Kd_Target == PID_Kd": =&gt; At line #21: = "PID_Kd" (Local as input)
       + If "Kd_Target &gt; PID_Kd" and "Kd_Target - PID_Kd &lt;=P_BTC_KpKdSlopeLim": :=&gt; At line #21: = (Kd_Target - PID_Kd) - 0 + PID_Kd = Kd_Target
       + If "Kd_Target &gt; PID_Kd" and "Kd_Target - PID_Kd &gt; P_BTC_KpKdSlopeLim": =&gt; At line #21: = P_BTC_KpKdSlopeLim - 0 + PID_Kd &lt; Kd_Target
       + If "Kd_Target &lt; PID_Kd" and "PID_Kd - Kd_Target &lt;=P_BTC_KpKdSlopeLim": =. At line #21 = 0 - (PID_Kd - Kd_Target) + PID_Kd = Kd_Target
       + If "Kd_Target &lt; PID_Kd" and "PID_Kd - Kd_Target &gt; P_BTC_KpKdSlopeLim": =. At line #21 = 0 - P_BTC_KpKdSlopeLim + PID_Kd &lt; Kd_Target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260">
    <dxf>
      <alignment wrapText="0" readingOrder="0"/>
    </dxf>
  </rfmt>
</revisions>
</file>

<file path=xl/revisions/revisionLog11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44" start="0" length="2147483647">
    <dxf>
      <font>
        <b/>
      </font>
    </dxf>
  </rfmt>
</revisions>
</file>

<file path=xl/revisions/revisionLog11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57" sId="1">
    <nc r="X414">
      <f>W414</f>
    </nc>
  </rcc>
  <rcc rId="15058" sId="1">
    <nc r="Z414">
      <f>Y414</f>
    </nc>
  </rcc>
  <rcc rId="15059" sId="1">
    <nc r="AA414" t="inlineStr">
      <is>
        <t>Ready for review</t>
      </is>
    </nc>
  </rcc>
  <rcc rId="15060" sId="1" numFmtId="19">
    <nc r="AE414">
      <v>44020</v>
    </nc>
  </rcc>
  <rcc rId="15061" sId="1" numFmtId="19">
    <nc r="AF414">
      <v>44021</v>
    </nc>
  </rcc>
  <rcc rId="15062" sId="1">
    <nc r="AG414" t="inlineStr">
      <is>
        <t>OK</t>
      </is>
    </nc>
  </rcc>
  <rcc rId="15063" sId="1" numFmtId="14">
    <nc r="AH414">
      <v>1</v>
    </nc>
  </rcc>
  <rcc rId="15064" sId="1" numFmtId="14">
    <nc r="AI414">
      <v>1</v>
    </nc>
  </rcc>
  <rcc rId="15065" sId="1" numFmtId="14">
    <nc r="AJ414">
      <v>1</v>
    </nc>
  </rcc>
  <rcc rId="15066" sId="1">
    <nc r="AK414" t="inlineStr">
      <is>
        <t>None</t>
      </is>
    </nc>
  </rcc>
  <rcv guid="{4E06BDBF-2CED-473B-850B-2A6C7311FF41}" action="delete"/>
  <rdn rId="0" localSheetId="1" customView="1" name="Z_4E06BDBF_2CED_473B_850B_2A6C7311FF41_.wvu.FilterData" hidden="1" oldHidden="1">
    <formula>Merged_COEM!$A$59:$AN$433</formula>
    <oldFormula>Merged_COEM!$A$59:$AN$433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11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69" sId="1">
    <nc r="K414" t="inlineStr">
      <is>
        <t>Test: Manual; Cmt: Auto</t>
      </is>
    </nc>
  </rcc>
  <rcv guid="{4E06BDBF-2CED-473B-850B-2A6C7311FF41}" action="delete"/>
  <rdn rId="0" localSheetId="1" customView="1" name="Z_4E06BDBF_2CED_473B_850B_2A6C7311FF41_.wvu.FilterData" hidden="1" oldHidden="1">
    <formula>Merged_COEM!$A$59:$AN$433</formula>
    <oldFormula>Merged_COEM!$A$59:$AN$433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11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72" sId="2">
    <nc r="V293" t="inlineStr">
      <is>
        <t>rowndown</t>
      </is>
    </nc>
  </rcc>
</revisions>
</file>

<file path=xl/revisions/revisionLog11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73" sId="1">
    <nc r="X396">
      <f>W396</f>
    </nc>
  </rcc>
  <rcc rId="15074" sId="1">
    <nc r="Z396">
      <v>1</v>
    </nc>
  </rcc>
  <rcc rId="15075" sId="1">
    <nc r="AA396" t="inlineStr">
      <is>
        <t>Ready for review</t>
      </is>
    </nc>
  </rcc>
  <rcc rId="15076" sId="1" numFmtId="19">
    <nc r="AE396">
      <v>44020</v>
    </nc>
  </rcc>
  <rcc rId="15077" sId="1" numFmtId="19">
    <nc r="AF396">
      <v>44020</v>
    </nc>
  </rcc>
  <rcc rId="15078" sId="1">
    <nc r="AG396" t="inlineStr">
      <is>
        <t>OK</t>
      </is>
    </nc>
  </rcc>
  <rcc rId="15079" sId="1" numFmtId="14">
    <nc r="AH396">
      <v>1</v>
    </nc>
  </rcc>
  <rcc rId="15080" sId="1" numFmtId="14">
    <nc r="AI396">
      <v>1</v>
    </nc>
  </rcc>
  <rcc rId="15081" sId="1" numFmtId="14">
    <nc r="AJ396">
      <v>1</v>
    </nc>
  </rcc>
  <rcc rId="15082" sId="1">
    <nc r="AK396" t="inlineStr">
      <is>
        <t>None</t>
      </is>
    </nc>
  </rcc>
  <rcv guid="{970EE037-F5E5-47AF-896A-0F6222879EBC}" action="delete"/>
  <rdn rId="0" localSheetId="1" customView="1" name="Z_970EE037_F5E5_47AF_896A_0F6222879EBC_.wvu.FilterData" hidden="1" oldHidden="1">
    <formula>Merged_COEM!$A$59:$AN$433</formula>
    <oldFormula>Merged_COEM!$A$59:$AN$433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1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D33AC7AF-C8AB-4CE9-94C7-9237011A5FC3}" action="delete"/>
  <rdn rId="0" localSheetId="1" customView="1" name="Z_D33AC7AF_C8AB_4CE9_94C7_9237011A5FC3_.wvu.FilterData" hidden="1" oldHidden="1">
    <formula>Merged_COEM!$A$59:$AN$433</formula>
    <oldFormula>Merged_COEM!$A$59:$AN$433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11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87" sId="2" numFmtId="14">
    <nc r="AH261">
      <v>0.94099999999999995</v>
    </nc>
  </rcc>
  <rcc rId="15088" sId="2" numFmtId="14">
    <nc r="AI261">
      <v>0.94699999999999995</v>
    </nc>
  </rcc>
  <rcc rId="15089" sId="2">
    <nc r="AJ261" t="inlineStr">
      <is>
        <t>NA</t>
      </is>
    </nc>
  </rcc>
  <rcc rId="15090" sId="2" odxf="1" s="1" dxf="1">
    <nc r="AL261" t="inlineStr">
      <is>
        <t>Param1D can't cover full C0,C1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</ndxf>
  </rcc>
  <rcc rId="15091" sId="2" quotePrefix="1">
    <nc r="AK261" t="inlineStr">
      <is>
        <t>None</t>
      </is>
    </nc>
  </rcc>
  <rcc rId="15092" sId="2">
    <nc r="AG260" t="inlineStr">
      <is>
        <t>OK</t>
      </is>
    </nc>
  </rcc>
  <rcc rId="15093" sId="2">
    <nc r="AG261" t="inlineStr">
      <is>
        <t>OK</t>
      </is>
    </nc>
  </rcc>
  <rcc rId="15094" sId="2" odxf="1" dxf="1">
    <oc r="AL260" t="inlineStr">
      <is>
        <t>Line #21: Can't cover out range min, max value of PID_Kp. Because:
       + If "Kp_Target == PID_Kp": =&gt; At line #21: = "PID_Kp" (Local as input)
       + If "Kp_Target &gt; PID_Kp" and "Kp_Target - PID_Kp &lt;=P_BTC_KpKdSlopeLim": :=&gt; At line #21: = (Kp_Target - PID_Kp) - 0 + PID_Kp = Kp_Target
       + If "Kp_Target &gt; PID_Kp" and "Kp_Target - PID_Kp &gt; P_BTC_KpKdSlopeLim": =&gt; At line #21: = P_BTC_KpKdSlopeLim - 0 + PID_Kp &lt; Kp_Target
       + If "Kp_Target &lt; PID_Kp" and "PID_Kp - Kp_Target &lt;=P_BTC_KpKdSlopeLim": =. At line #21 = 0 - (PID_Kp - Kp_Target) + PID_Kp = Kp_Target
       + If "Kp_Target &lt; PID_Kp" and "PID_Kp - Kp_Target &gt; P_BTC_KpKdSlopeLim": =. At line #21 = 0 - P_BTC_KpKdSlopeLim + PID_Kp &lt; Kp_Target
Line #23: Can't cover out range min, max value of PID_Kd. Because:
       + If "Kd_Target == PID_Kd": =&gt; At line #21: = "PID_Kd" (Local as input)
       + If "Kd_Target &gt; PID_Kd" and "Kd_Target - PID_Kd &lt;=P_BTC_KpKdSlopeLim": :=&gt; At line #21: = (Kd_Target - PID_Kd) - 0 + PID_Kd = Kd_Target
       + If "Kd_Target &gt; PID_Kd" and "Kd_Target - PID_Kd &gt; P_BTC_KpKdSlopeLim": =&gt; At line #21: = P_BTC_KpKdSlopeLim - 0 + PID_Kd &lt; Kd_Target
       + If "Kd_Target &lt; PID_Kd" and "PID_Kd - Kd_Target &lt;=P_BTC_KpKdSlopeLim": =. At line #21 = 0 - (PID_Kd - Kd_Target) + PID_Kd = Kd_Target
       + If "Kd_Target &lt; PID_Kd" and "PID_Kd - Kd_Target &gt; P_BTC_KpKdSlopeLim": =. At line #21 = 0 - P_BTC_KpKdSlopeLim + PID_Kd &lt; Kd_Target</t>
      </is>
    </oc>
    <nc r="AL260" t="inlineStr">
      <is>
        <t>Line #21: Can't cover out range min, max value of PID_Kp. Because:
       + If "Kp_Target == PID_Kp": =&gt; At line #21: = "PID_Kp" (Local as input)
       + If "Kp_Target &gt; PID_Kp" and "Kp_Target - PID_Kp &lt;=P_BTC_KpKdSlopeLim": :=&gt; At line #21: = (Kp_Target - PID_Kp) - 0 + PID_Kp = Kp_Target
       + If "Kp_Target &gt; PID_Kp" and "Kp_Target - PID_Kp &gt; P_BTC_KpKdSlopeLim": =&gt; At line #21: = P_BTC_KpKdSlopeLim - 0 + PID_Kp &lt; Kp_Target
       + If "Kp_Target &lt; PID_Kp" and "PID_Kp - Kp_Target &lt;=P_BTC_KpKdSlopeLim": =. At line #21 = 0 - (PID_Kp - Kp_Target) + PID_Kp = Kp_Target
       + If "Kp_Target &lt; PID_Kp" and "PID_Kp - Kp_Target &gt; P_BTC_KpKdSlopeLim": =. At line #21 = 0 - P_BTC_KpKdSlopeLim + PID_Kp &lt; Kp_Target
Line #23: Can't cover out range min, max value of PID_Kd. Because:
       + If "Kd_Target == PID_Kd": =&gt; At line #23: = "PID_Kd" (Local as input)
       + If "Kd_Target &gt; PID_Kd" and "Kd_Target - PID_Kd &lt;=P_BTC_KpKdSlopeLim": :=&gt; At line #23: = (Kd_Target - PID_Kd) - 0 + PID_Kd = Kd_Target
       + If "Kd_Target &gt; PID_Kd" and "Kd_Target - PID_Kd &gt; P_BTC_KpKdSlopeLim": =&gt; At line #23: = P_BTC_KpKdSlopeLim - 0 + PID_Kd &lt; Kd_Target
       + If "Kd_Target &lt; PID_Kd" and "PID_Kd - Kd_Target &lt;=P_BTC_KpKdSlopeLim": =. At line #23 = 0 - (PID_Kd - Kd_Target) + PID_Kd = Kd_Target
       + If "Kd_Target &lt; PID_Kd" and "PID_Kd - Kd_Target &gt; P_BTC_KpKdSlopeLim": =. At line #23 = 0 - P_BTC_KpKdSlopeLim + PID_Kd &lt; Kd_Target</t>
      </is>
    </nc>
    <odxf>
      <alignment wrapText="0" readingOrder="0"/>
    </odxf>
    <ndxf>
      <alignment wrapText="1" readingOrder="0"/>
    </ndxf>
  </rcc>
  <rfmt sheetId="2" sqref="AL260">
    <dxf>
      <alignment wrapText="0" readingOrder="0"/>
    </dxf>
  </rfmt>
</revisions>
</file>

<file path=xl/revisions/revisionLog11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15095" sId="1" ref="A430:XFD433" action="insertRow"/>
  <rrc rId="15096" sId="1" ref="A430:XFD433" action="insertRow"/>
  <rrc rId="15097" sId="1" ref="A430:XFD433" action="insertRow"/>
  <rrc rId="15098" sId="1" ref="A430:XFD433" action="insertRow"/>
  <rrc rId="15099" sId="1" ref="A430:XFD433" action="insertRow"/>
  <rrc rId="15100" sId="1" ref="A430:XFD433" action="insertRow"/>
  <rcc rId="15101" sId="1" xfDxf="1" dxf="1">
    <nc r="E429" t="inlineStr">
      <is>
        <t>216997_FAW_E115_L3_IB2_BL70_SP01_STRFAW_C402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02" sId="1" xfDxf="1" dxf="1">
    <nc r="E430" t="inlineStr">
      <is>
        <t>216997_FAW_E115_L3_IB2_BL70_SP01_STRFAW_C402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03" sId="1" xfDxf="1" dxf="1">
    <nc r="E431" t="inlineStr">
      <is>
        <t>216997_FAW_E115_L3_IB2_BL70_SP01_STRFAW_C402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04" sId="1" xfDxf="1" dxf="1">
    <nc r="E432" t="inlineStr">
      <is>
        <t>216997_FAW_E115_L3_IB2_BL70_SP01_STRFAW_C402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05" sId="1" xfDxf="1" dxf="1">
    <nc r="E433" t="inlineStr">
      <is>
        <t>216916_FAW_E115_L3_ESPhev_APB(CBi)_BL70_SP01_STRFAW_C302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06" sId="1" xfDxf="1" dxf="1">
    <nc r="E434" t="inlineStr">
      <is>
        <t>216916_FAW_E115_L3_ESPhev_APB(CBi)_BL70_SP01_STRFAW_C302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07" sId="1" xfDxf="1" dxf="1">
    <nc r="E435" t="inlineStr">
      <is>
        <t>216916_FAW_E115_L3_ESPhev_APB(CBi)_BL70_SP01_STRFAW_C302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08" sId="1" xfDxf="1" dxf="1">
    <nc r="E436" t="inlineStr">
      <is>
        <t>216916_FAW_E115_L3_ESPhev_APB(CBi)_BL70_SP01_STRFAW_C302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09" sId="1" xfDxf="1" dxf="1">
    <nc r="E437" t="inlineStr">
      <is>
        <t>216916_FAW_E115_L3_ESPhev_APB(CBi)_BL70_SP01_STRFAW_C302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10" sId="1" xfDxf="1" dxf="1">
    <nc r="E438" t="inlineStr">
      <is>
        <t>216916_FAW_E115_L3_ESPhev_APB(CBi)_BL70_SP01_STRFAW_C302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11" sId="1" xfDxf="1" dxf="1">
    <nc r="E439" t="inlineStr">
      <is>
        <t>216916_FAW_E115_L3_ESPhev_APB(CBi)_BL70_SP01_STRFAW_C302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12" sId="1" xfDxf="1" dxf="1">
    <nc r="E440" t="inlineStr">
      <is>
        <t>216916_FAW_E115_L3_ESPhev_APB(CBi)_BL70_SP01_STRFAW_C302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13" sId="1" xfDxf="1" dxf="1">
    <nc r="E441" t="inlineStr">
      <is>
        <t>216916_FAW_E115_L3_ESPhev_APB(CBi)_BL70_SP01_STRFAW_C302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14" sId="1" xfDxf="1" dxf="1">
    <nc r="E442" t="inlineStr">
      <is>
        <t>HHT_VX1_ESPHevX_BL2.1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15" sId="1" xfDxf="1" dxf="1">
    <nc r="E443" t="inlineStr">
      <is>
        <t>HHT_VX1_iBooster_Gen2_BL2.1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16" sId="1">
    <nc r="D429" t="inlineStr">
      <is>
        <t>PSW</t>
      </is>
    </nc>
  </rcc>
  <rcc rId="15117" sId="1">
    <nc r="D430" t="inlineStr">
      <is>
        <t>PSW</t>
      </is>
    </nc>
  </rcc>
  <rcc rId="15118" sId="1">
    <nc r="D431" t="inlineStr">
      <is>
        <t>PSW</t>
      </is>
    </nc>
  </rcc>
  <rcc rId="15119" sId="1">
    <nc r="D432" t="inlineStr">
      <is>
        <t>PSW</t>
      </is>
    </nc>
  </rcc>
  <rcc rId="15120" sId="1">
    <nc r="D433" t="inlineStr">
      <is>
        <t>PSW</t>
      </is>
    </nc>
  </rcc>
  <rcc rId="15121" sId="1">
    <nc r="D434" t="inlineStr">
      <is>
        <t>PSW</t>
      </is>
    </nc>
  </rcc>
  <rcc rId="15122" sId="1">
    <nc r="D435" t="inlineStr">
      <is>
        <t>PSW</t>
      </is>
    </nc>
  </rcc>
  <rcc rId="15123" sId="1">
    <nc r="D436" t="inlineStr">
      <is>
        <t>PSW</t>
      </is>
    </nc>
  </rcc>
  <rcc rId="15124" sId="1">
    <nc r="D437" t="inlineStr">
      <is>
        <t>PSW</t>
      </is>
    </nc>
  </rcc>
  <rcc rId="15125" sId="1">
    <nc r="D438" t="inlineStr">
      <is>
        <t>PSW</t>
      </is>
    </nc>
  </rcc>
  <rcc rId="15126" sId="1">
    <nc r="D439" t="inlineStr">
      <is>
        <t>PSW</t>
      </is>
    </nc>
  </rcc>
  <rcc rId="15127" sId="1">
    <nc r="D440" t="inlineStr">
      <is>
        <t>PSW</t>
      </is>
    </nc>
  </rcc>
  <rcc rId="15128" sId="1">
    <nc r="D441" t="inlineStr">
      <is>
        <t>PSW</t>
      </is>
    </nc>
  </rcc>
  <rcc rId="15129" sId="1">
    <nc r="D442" t="inlineStr">
      <is>
        <t>PSW</t>
      </is>
    </nc>
  </rcc>
  <rcc rId="15130" sId="1">
    <nc r="D443" t="inlineStr">
      <is>
        <t>PSW</t>
      </is>
    </nc>
  </rcc>
  <rcc rId="15131" sId="1">
    <nc r="C429">
      <v>20200708</v>
    </nc>
  </rcc>
  <rcc rId="15132" sId="1">
    <nc r="C430">
      <v>20200708</v>
    </nc>
  </rcc>
  <rcc rId="15133" sId="1">
    <nc r="C431">
      <v>20200708</v>
    </nc>
  </rcc>
  <rcc rId="15134" sId="1">
    <nc r="C432">
      <v>20200708</v>
    </nc>
  </rcc>
  <rcc rId="15135" sId="1">
    <nc r="C433">
      <v>20200708</v>
    </nc>
  </rcc>
  <rcc rId="15136" sId="1">
    <nc r="C434">
      <v>20200708</v>
    </nc>
  </rcc>
  <rcc rId="15137" sId="1">
    <nc r="C435">
      <v>20200708</v>
    </nc>
  </rcc>
  <rcc rId="15138" sId="1">
    <nc r="C436">
      <v>20200708</v>
    </nc>
  </rcc>
  <rcc rId="15139" sId="1">
    <nc r="C437">
      <v>20200708</v>
    </nc>
  </rcc>
  <rcc rId="15140" sId="1">
    <nc r="C438">
      <v>20200708</v>
    </nc>
  </rcc>
  <rcc rId="15141" sId="1">
    <nc r="C439">
      <v>20200708</v>
    </nc>
  </rcc>
  <rcc rId="15142" sId="1">
    <nc r="C440">
      <v>20200708</v>
    </nc>
  </rcc>
  <rcc rId="15143" sId="1">
    <nc r="C441">
      <v>20200708</v>
    </nc>
  </rcc>
  <rcc rId="15144" sId="1">
    <nc r="C442">
      <v>20200708</v>
    </nc>
  </rcc>
  <rcc rId="15145" sId="1">
    <nc r="C443">
      <v>20200708</v>
    </nc>
  </rcc>
  <rcc rId="15146" sId="1">
    <nc r="B429">
      <f>B428+1</f>
    </nc>
  </rcc>
  <rcc rId="15147" sId="1">
    <nc r="B430">
      <f>B429+1</f>
    </nc>
  </rcc>
  <rcc rId="15148" sId="1">
    <nc r="B431">
      <f>B430+1</f>
    </nc>
  </rcc>
  <rcc rId="15149" sId="1">
    <nc r="B432">
      <f>B431+1</f>
    </nc>
  </rcc>
  <rcc rId="15150" sId="1">
    <nc r="B433">
      <f>B432+1</f>
    </nc>
  </rcc>
  <rcc rId="15151" sId="1">
    <nc r="B434">
      <f>B433+1</f>
    </nc>
  </rcc>
  <rcc rId="15152" sId="1">
    <nc r="B435">
      <f>B434+1</f>
    </nc>
  </rcc>
  <rcc rId="15153" sId="1">
    <nc r="B436">
      <f>B435+1</f>
    </nc>
  </rcc>
  <rcc rId="15154" sId="1">
    <nc r="B437">
      <f>B436+1</f>
    </nc>
  </rcc>
  <rcc rId="15155" sId="1">
    <nc r="B438">
      <f>B437+1</f>
    </nc>
  </rcc>
  <rcc rId="15156" sId="1">
    <nc r="B439">
      <f>B438+1</f>
    </nc>
  </rcc>
  <rcc rId="15157" sId="1">
    <nc r="B440">
      <f>B439+1</f>
    </nc>
  </rcc>
  <rcc rId="15158" sId="1">
    <nc r="B441">
      <f>B440+1</f>
    </nc>
  </rcc>
  <rcc rId="15159" sId="1">
    <nc r="B442">
      <f>B441+1</f>
    </nc>
  </rcc>
  <rcc rId="15160" sId="1">
    <nc r="B443">
      <f>B442+1</f>
    </nc>
  </rcc>
  <rfmt sheetId="1" sqref="B429:B443">
    <dxf>
      <fill>
        <patternFill patternType="solid">
          <bgColor theme="2" tint="-0.249977111117893"/>
        </patternFill>
      </fill>
    </dxf>
  </rfmt>
  <rcc rId="15161" sId="1" xfDxf="1" dxf="1" quotePrefix="1">
    <nc r="F429" t="inlineStr">
      <is>
        <t>Cubas\src\Dcm\DcmAppl_UserServiceModeRuleService.c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62" sId="1" xfDxf="1" dxf="1" quotePrefix="1">
    <nc r="F430" t="inlineStr">
      <is>
        <t>RBAPLCust\src\common\RBAPLCUST_SecurityAccess.c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63" sId="1" xfDxf="1" dxf="1" quotePrefix="1">
    <nc r="F431" t="inlineStr">
      <is>
        <t>\RBAPLCust\src\common\RBAPLCUST_WDBI_NVMData.c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64" sId="1" xfDxf="1" dxf="1" quotePrefix="1">
    <nc r="F432" t="inlineStr">
      <is>
        <t>\RBAPLCust\src\common\RBAPLCUST_RDBI_SpeedInfo.c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65" sId="1" xfDxf="1" dxf="1" quotePrefix="1">
    <nc r="F433" t="inlineStr">
      <is>
        <t>\RBAPLCust\src\common\RBAPLCUST_ClearDiagnosticInformation.c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66" sId="1" xfDxf="1" dxf="1" quotePrefix="1">
    <nc r="F434" t="inlineStr">
      <is>
        <t>\RBAPLCust\src\common\RBAPLCUST_EcuReset.c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67" sId="1" xfDxf="1" dxf="1" quotePrefix="1">
    <nc r="F435" t="inlineStr">
      <is>
        <t>\RBAPLCust\src\common\RBAPLCUST_GeneralFunctions.c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68" sId="1" xfDxf="1" dxf="1" quotePrefix="1">
    <nc r="F436" t="inlineStr">
      <is>
        <t>\RBAPLCust\src\common\RBAPLCUST_RDBI_SpeedInfo.c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69" sId="1" xfDxf="1" dxf="1" quotePrefix="1">
    <nc r="F437" t="inlineStr">
      <is>
        <t>\RBAPLCust\src\ESP\RBAPLCUST_RoutineControl_LTCResetProcessYRS.c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70" sId="1" xfDxf="1" dxf="1" quotePrefix="1">
    <nc r="F438" t="inlineStr">
      <is>
        <t>\RBAPLCust\src\common\RBAPLCUST_CNMSCORE_CallbackFun.c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71" sId="1" xfDxf="1" dxf="1" quotePrefix="1">
    <nc r="F439" t="inlineStr">
      <is>
        <t>\RBAPLCust\src\ESP\RBAPLCUST_RDBI_SystemSensor.c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72" sId="1" xfDxf="1" dxf="1" quotePrefix="1">
    <nc r="F440" t="inlineStr">
      <is>
        <t>\RBAPLCust\src\ESP\RBAPLCUST_RoutineControl_ConditionCheck.c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73" sId="1" xfDxf="1" dxf="1" quotePrefix="1">
    <nc r="F441" t="inlineStr">
      <is>
        <t>\ObdCvnCalId\src\Obd_CalId.c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74" sId="1" xfDxf="1" dxf="1" quotePrefix="1">
    <nc r="F442" t="inlineStr">
      <is>
        <t>\rb\as\hht\core\app\dcom\RBAPLCust\src\ESP: RBAPLCUST_HHT_RBDI_NVM.c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75" sId="1" xfDxf="1" dxf="1" quotePrefix="1">
    <nc r="F443" t="inlineStr">
      <is>
        <t>\rb\as\hht\core\app\dcom\RBAPLCust\src\iBooster: RBAPLCUST_HHT_RBDI_NVM.c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76" sId="1" xfDxf="1" dxf="1">
    <nc r="G429">
      <v>1554012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77" sId="1" xfDxf="1" dxf="1">
    <nc r="G430">
      <v>1561039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78" sId="1" xfDxf="1" dxf="1">
    <nc r="G431">
      <v>1561039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79" sId="1" xfDxf="1" dxf="1">
    <nc r="G432">
      <v>1561039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80" sId="1" xfDxf="1" dxf="1">
    <nc r="G433">
      <v>1561059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81" sId="1" xfDxf="1" dxf="1">
    <nc r="G434">
      <v>1561059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82" sId="1" xfDxf="1" dxf="1">
    <nc r="G435">
      <v>1561059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83" sId="1" xfDxf="1" dxf="1">
    <nc r="G436">
      <v>1561059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84" sId="1" xfDxf="1" dxf="1">
    <nc r="G437">
      <v>1561059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85" sId="1" xfDxf="1" dxf="1">
    <nc r="G438">
      <v>1561059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86" sId="1" xfDxf="1" dxf="1">
    <nc r="G439">
      <v>1561059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87" sId="1" xfDxf="1" dxf="1">
    <nc r="G440">
      <v>1561059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88" sId="1" xfDxf="1" dxf="1">
    <nc r="G441">
      <v>1561059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89" sId="1" xfDxf="1" dxf="1">
    <nc r="G442">
      <v>1559425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90" sId="1" xfDxf="1" dxf="1">
    <nc r="G443">
      <v>1559481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191" sId="1" quotePrefix="1">
    <nc r="H430" t="inlineStr">
      <is>
        <t>-</t>
      </is>
    </nc>
  </rcc>
  <rcc rId="15192" sId="1" quotePrefix="1">
    <nc r="H431" t="inlineStr">
      <is>
        <t>-</t>
      </is>
    </nc>
  </rcc>
  <rcc rId="15193" sId="1" quotePrefix="1">
    <nc r="H432" t="inlineStr">
      <is>
        <t>-</t>
      </is>
    </nc>
  </rcc>
  <rcc rId="15194" sId="1" quotePrefix="1">
    <nc r="H433" t="inlineStr">
      <is>
        <t>-</t>
      </is>
    </nc>
  </rcc>
  <rcc rId="15195" sId="1" quotePrefix="1">
    <nc r="H434" t="inlineStr">
      <is>
        <t>-</t>
      </is>
    </nc>
  </rcc>
  <rcc rId="15196" sId="1" quotePrefix="1">
    <nc r="H435" t="inlineStr">
      <is>
        <t>-</t>
      </is>
    </nc>
  </rcc>
  <rcc rId="15197" sId="1" quotePrefix="1">
    <nc r="H436" t="inlineStr">
      <is>
        <t>-</t>
      </is>
    </nc>
  </rcc>
  <rcc rId="15198" sId="1" quotePrefix="1">
    <nc r="H437" t="inlineStr">
      <is>
        <t>-</t>
      </is>
    </nc>
  </rcc>
  <rcc rId="15199" sId="1" quotePrefix="1">
    <nc r="H438" t="inlineStr">
      <is>
        <t>-</t>
      </is>
    </nc>
  </rcc>
  <rcc rId="15200" sId="1" quotePrefix="1">
    <nc r="H439" t="inlineStr">
      <is>
        <t>-</t>
      </is>
    </nc>
  </rcc>
  <rcc rId="15201" sId="1" quotePrefix="1">
    <nc r="H440" t="inlineStr">
      <is>
        <t>-</t>
      </is>
    </nc>
  </rcc>
  <rcc rId="15202" sId="1" quotePrefix="1">
    <nc r="H441" t="inlineStr">
      <is>
        <t>-</t>
      </is>
    </nc>
  </rcc>
  <rcc rId="15203" sId="1" quotePrefix="1">
    <nc r="H442" t="inlineStr">
      <is>
        <t>-</t>
      </is>
    </nc>
  </rcc>
  <rcc rId="15204" sId="1" quotePrefix="1">
    <nc r="H443" t="inlineStr">
      <is>
        <t>-</t>
      </is>
    </nc>
  </rcc>
  <rcc rId="15205" sId="1" quotePrefix="1">
    <nc r="H444" t="inlineStr">
      <is>
        <t>-</t>
      </is>
    </nc>
  </rcc>
  <rcc rId="15206" sId="1" quotePrefix="1">
    <nc r="H445" t="inlineStr">
      <is>
        <t>-</t>
      </is>
    </nc>
  </rcc>
  <rcc rId="15207" sId="1" quotePrefix="1">
    <nc r="H446" t="inlineStr">
      <is>
        <t>-</t>
      </is>
    </nc>
  </rcc>
  <rcc rId="15208" sId="1" quotePrefix="1">
    <nc r="H447" t="inlineStr">
      <is>
        <t>-</t>
      </is>
    </nc>
  </rcc>
  <rcc rId="15209" sId="1" quotePrefix="1">
    <nc r="H448" t="inlineStr">
      <is>
        <t>-</t>
      </is>
    </nc>
  </rcc>
  <rcc rId="15210" sId="1" quotePrefix="1">
    <nc r="H449" t="inlineStr">
      <is>
        <t>-</t>
      </is>
    </nc>
  </rcc>
  <rcc rId="15211" sId="1" quotePrefix="1">
    <nc r="H450" t="inlineStr">
      <is>
        <t>-</t>
      </is>
    </nc>
  </rcc>
  <rcc rId="15212" sId="1" quotePrefix="1">
    <nc r="H451" t="inlineStr">
      <is>
        <t>-</t>
      </is>
    </nc>
  </rcc>
  <rcc rId="15213" sId="1" quotePrefix="1">
    <nc r="H452" t="inlineStr">
      <is>
        <t>-</t>
      </is>
    </nc>
  </rcc>
  <rcc rId="15214" sId="1" quotePrefix="1">
    <nc r="H453" t="inlineStr">
      <is>
        <t>-</t>
      </is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217" sId="1" xfDxf="1" dxf="1">
    <nc r="I429" t="inlineStr">
      <is>
        <t>DcmAppl_UserServiceModeRuleService.c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18" sId="1" xfDxf="1" dxf="1">
    <nc r="I430" t="inlineStr">
      <is>
        <t>RBAPLCUST_SecurityAccess.c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19" sId="1" xfDxf="1" dxf="1">
    <nc r="I431" t="inlineStr">
      <is>
        <t>RBAPLCUST_WDBI_NVMData.c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20" sId="1" xfDxf="1" dxf="1">
    <nc r="I432" t="inlineStr">
      <is>
        <t>RBAPLCUST_RDBI_SpeedInfo.c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21" sId="1" xfDxf="1" dxf="1">
    <nc r="I433" t="inlineStr">
      <is>
        <t>RBAPLCUST_ClearDiagnosticInformation.c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22" sId="1" xfDxf="1" dxf="1">
    <nc r="I434" t="inlineStr">
      <is>
        <t>RBAPLCUST_EcuReset.c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23" sId="1" xfDxf="1" dxf="1">
    <nc r="I435" t="inlineStr">
      <is>
        <t>RBAPLCUST_GeneralFunctions.c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24" sId="1" xfDxf="1" dxf="1">
    <nc r="I436" t="inlineStr">
      <is>
        <t>RBAPLCUST_RDBI_SpeedInfo.c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25" sId="1" xfDxf="1" dxf="1">
    <nc r="I437" t="inlineStr">
      <is>
        <t>RBAPLCUST_RoutineControl_LTCResetProcessYRS.c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26" sId="1" xfDxf="1" dxf="1">
    <nc r="I438" t="inlineStr">
      <is>
        <t>RBAPLCUST_CNMSCORE_CallbackFun.c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27" sId="1" xfDxf="1" dxf="1">
    <nc r="I439" t="inlineStr">
      <is>
        <t>RBAPLCUST_RDBI_SystemSensor.c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28" sId="1" xfDxf="1" dxf="1">
    <nc r="I440" t="inlineStr">
      <is>
        <t>RBAPLCUST_RoutineControl_ConditionCheck.c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29" sId="1" xfDxf="1" dxf="1">
    <nc r="I441" t="inlineStr">
      <is>
        <t>Obd_CalId.c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30" sId="1" xfDxf="1" dxf="1">
    <nc r="I442" t="inlineStr">
      <is>
        <t>RBAPLCUST_HHT_RBDI_NVM.c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31" sId="1" xfDxf="1" dxf="1">
    <nc r="I443" t="inlineStr">
      <is>
        <t>RBAPLCUST_HHT_RBDI_NVM.c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32" sId="1" quotePrefix="1">
    <nc r="J430" t="inlineStr">
      <is>
        <t>-</t>
      </is>
    </nc>
  </rcc>
  <rcc rId="15233" sId="1" quotePrefix="1">
    <nc r="J431" t="inlineStr">
      <is>
        <t>-</t>
      </is>
    </nc>
  </rcc>
  <rcc rId="15234" sId="1" quotePrefix="1">
    <nc r="J432" t="inlineStr">
      <is>
        <t>-</t>
      </is>
    </nc>
  </rcc>
  <rcc rId="15235" sId="1" quotePrefix="1">
    <nc r="J433" t="inlineStr">
      <is>
        <t>-</t>
      </is>
    </nc>
  </rcc>
  <rcc rId="15236" sId="1" quotePrefix="1">
    <nc r="J434" t="inlineStr">
      <is>
        <t>-</t>
      </is>
    </nc>
  </rcc>
  <rcc rId="15237" sId="1" quotePrefix="1">
    <nc r="J435" t="inlineStr">
      <is>
        <t>-</t>
      </is>
    </nc>
  </rcc>
  <rcc rId="15238" sId="1" quotePrefix="1">
    <nc r="J436" t="inlineStr">
      <is>
        <t>-</t>
      </is>
    </nc>
  </rcc>
  <rcc rId="15239" sId="1" quotePrefix="1">
    <nc r="J437" t="inlineStr">
      <is>
        <t>-</t>
      </is>
    </nc>
  </rcc>
  <rcc rId="15240" sId="1" quotePrefix="1">
    <nc r="J438" t="inlineStr">
      <is>
        <t>-</t>
      </is>
    </nc>
  </rcc>
  <rcc rId="15241" sId="1" quotePrefix="1">
    <nc r="J439" t="inlineStr">
      <is>
        <t>-</t>
      </is>
    </nc>
  </rcc>
  <rcc rId="15242" sId="1" quotePrefix="1">
    <nc r="J440" t="inlineStr">
      <is>
        <t>-</t>
      </is>
    </nc>
  </rcc>
  <rcc rId="15243" sId="1" quotePrefix="1">
    <nc r="J441" t="inlineStr">
      <is>
        <t>-</t>
      </is>
    </nc>
  </rcc>
  <rcc rId="15244" sId="1" quotePrefix="1">
    <nc r="J442" t="inlineStr">
      <is>
        <t>-</t>
      </is>
    </nc>
  </rcc>
  <rcc rId="15245" sId="1" quotePrefix="1">
    <nc r="J443" t="inlineStr">
      <is>
        <t>-</t>
      </is>
    </nc>
  </rcc>
  <rcc rId="15246" sId="1" quotePrefix="1">
    <nc r="J444" t="inlineStr">
      <is>
        <t>-</t>
      </is>
    </nc>
  </rcc>
  <rcc rId="15247" sId="1" quotePrefix="1">
    <nc r="J445" t="inlineStr">
      <is>
        <t>-</t>
      </is>
    </nc>
  </rcc>
  <rcc rId="15248" sId="1" quotePrefix="1">
    <nc r="J446" t="inlineStr">
      <is>
        <t>-</t>
      </is>
    </nc>
  </rcc>
  <rcc rId="15249" sId="1" quotePrefix="1">
    <nc r="J447" t="inlineStr">
      <is>
        <t>-</t>
      </is>
    </nc>
  </rcc>
  <rcc rId="15250" sId="1" quotePrefix="1">
    <nc r="J448" t="inlineStr">
      <is>
        <t>-</t>
      </is>
    </nc>
  </rcc>
  <rcc rId="15251" sId="1" quotePrefix="1">
    <nc r="J449" t="inlineStr">
      <is>
        <t>-</t>
      </is>
    </nc>
  </rcc>
  <rcc rId="15252" sId="1" quotePrefix="1">
    <nc r="J450" t="inlineStr">
      <is>
        <t>-</t>
      </is>
    </nc>
  </rcc>
  <rcc rId="15253" sId="1" quotePrefix="1">
    <nc r="J451" t="inlineStr">
      <is>
        <t>-</t>
      </is>
    </nc>
  </rcc>
  <rcc rId="15254" sId="1" quotePrefix="1">
    <nc r="J452" t="inlineStr">
      <is>
        <t>-</t>
      </is>
    </nc>
  </rcc>
  <rcc rId="15255" sId="1" quotePrefix="1">
    <nc r="J453" t="inlineStr">
      <is>
        <t>-</t>
      </is>
    </nc>
  </rcc>
  <rcc rId="15256" sId="1" xfDxf="1" dxf="1">
    <nc r="L429" t="inlineStr">
      <is>
        <t>BB99185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57" sId="1" xfDxf="1" dxf="1">
    <nc r="L430" t="inlineStr">
      <is>
        <t>BB99185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58" sId="1">
    <nc r="L432" t="inlineStr">
      <is>
        <t>BB99185</t>
      </is>
    </nc>
  </rcc>
  <rcc rId="15259" sId="1">
    <nc r="L431" t="inlineStr">
      <is>
        <t>BB99185</t>
      </is>
    </nc>
  </rcc>
</revisions>
</file>

<file path=xl/revisions/revisionLog11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260" sId="1" xfDxf="1" dxf="1">
    <nc r="L433" t="inlineStr">
      <is>
        <t>BB99180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61" sId="1" xfDxf="1" dxf="1">
    <nc r="L441" t="inlineStr">
      <is>
        <t>BB99180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62" sId="1">
    <nc r="L434" t="inlineStr">
      <is>
        <t>BB99180</t>
      </is>
    </nc>
  </rcc>
  <rcc rId="15263" sId="1">
    <nc r="L435" t="inlineStr">
      <is>
        <t>BB99180</t>
      </is>
    </nc>
  </rcc>
  <rcc rId="15264" sId="1">
    <nc r="L436" t="inlineStr">
      <is>
        <t>BB99180</t>
      </is>
    </nc>
  </rcc>
  <rcc rId="15265" sId="1">
    <nc r="L437" t="inlineStr">
      <is>
        <t>BB99180</t>
      </is>
    </nc>
  </rcc>
  <rcc rId="15266" sId="1">
    <nc r="L438" t="inlineStr">
      <is>
        <t>BB99180</t>
      </is>
    </nc>
  </rcc>
  <rcc rId="15267" sId="1">
    <nc r="L439" t="inlineStr">
      <is>
        <t>BB99180</t>
      </is>
    </nc>
  </rcc>
  <rcc rId="15268" sId="1">
    <nc r="L440" t="inlineStr">
      <is>
        <t>BB99180</t>
      </is>
    </nc>
  </rcc>
  <rcc rId="15269" sId="1" xfDxf="1" dxf="1">
    <nc r="L442" t="inlineStr">
      <is>
        <t>BB80426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70" sId="1" xfDxf="1" dxf="1">
    <nc r="L443" t="inlineStr">
      <is>
        <t>BB80428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71" sId="1" xfDxf="1" dxf="1">
    <nc r="M429" t="inlineStr">
      <is>
        <t>BL70_SP01_STRFAW_C402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72" sId="1" xfDxf="1" dxf="1">
    <nc r="M432" t="inlineStr">
      <is>
        <t>BL70_SP01_STRFAW_C402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73" sId="1">
    <nc r="M430" t="inlineStr">
      <is>
        <t>BL70_SP01_STRFAW_C402</t>
      </is>
    </nc>
  </rcc>
  <rcc rId="15274" sId="1">
    <nc r="M431" t="inlineStr">
      <is>
        <t>BL70_SP01_STRFAW_C402</t>
      </is>
    </nc>
  </rcc>
  <rcc rId="15275" sId="1" xfDxf="1" dxf="1">
    <nc r="M433" t="inlineStr">
      <is>
        <t>BL70_SP01_STRFAW_C302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76" sId="1">
    <nc r="M441" t="inlineStr">
      <is>
        <t>BL70_SP01_STRFAW_C302</t>
      </is>
    </nc>
  </rcc>
  <rcc rId="15277" sId="1">
    <nc r="M434" t="inlineStr">
      <is>
        <t>BL70_SP01_STRFAW_C302</t>
      </is>
    </nc>
  </rcc>
  <rcc rId="15278" sId="1">
    <nc r="M435" t="inlineStr">
      <is>
        <t>BL70_SP01_STRFAW_C302</t>
      </is>
    </nc>
  </rcc>
  <rcc rId="15279" sId="1">
    <nc r="M436" t="inlineStr">
      <is>
        <t>BL70_SP01_STRFAW_C302</t>
      </is>
    </nc>
  </rcc>
  <rcc rId="15280" sId="1">
    <nc r="M437" t="inlineStr">
      <is>
        <t>BL70_SP01_STRFAW_C302</t>
      </is>
    </nc>
  </rcc>
  <rcc rId="15281" sId="1">
    <nc r="M438" t="inlineStr">
      <is>
        <t>BL70_SP01_STRFAW_C302</t>
      </is>
    </nc>
  </rcc>
  <rcc rId="15282" sId="1">
    <nc r="M439" t="inlineStr">
      <is>
        <t>BL70_SP01_STRFAW_C302</t>
      </is>
    </nc>
  </rcc>
  <rcc rId="15283" sId="1">
    <nc r="M440" t="inlineStr">
      <is>
        <t>BL70_SP01_STRFAW_C302</t>
      </is>
    </nc>
  </rcc>
  <rcc rId="15284" sId="1" xfDxf="1" dxf="1">
    <nc r="M442" t="inlineStr">
      <is>
        <t>BL2.1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85" sId="1" xfDxf="1" dxf="1">
    <nc r="M443" t="inlineStr">
      <is>
        <t>BL2.1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288" sId="1" xfDxf="1" dxf="1">
    <nc r="N429" t="inlineStr">
      <is>
        <t>FAW_E115_iBGen2_Int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89" sId="1">
    <nc r="N432" t="inlineStr">
      <is>
        <t>FAW_E115_iBGen2_Int</t>
      </is>
    </nc>
  </rcc>
  <rcc rId="15290" sId="1">
    <nc r="N430" t="inlineStr">
      <is>
        <t>FAW_E115_iBGen2_Int</t>
      </is>
    </nc>
  </rcc>
  <rcc rId="15291" sId="1">
    <nc r="N431" t="inlineStr">
      <is>
        <t>FAW_E115_iBGen2_Int</t>
      </is>
    </nc>
  </rcc>
</revisions>
</file>

<file path=xl/revisions/revisionLog11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292" sId="1" xfDxf="1" dxf="1">
    <nc r="N433" t="inlineStr">
      <is>
        <t>FAW_L3_MainPath_HevX_Int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93" sId="1" xfDxf="1" dxf="1">
    <nc r="N441" t="inlineStr">
      <is>
        <t>FAW_L3_MainPath_HevX_Int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294" sId="1">
    <nc r="N434" t="inlineStr">
      <is>
        <t>FAW_L3_MainPath_HevX_Int</t>
      </is>
    </nc>
  </rcc>
  <rcc rId="15295" sId="1">
    <nc r="N435" t="inlineStr">
      <is>
        <t>FAW_L3_MainPath_HevX_Int</t>
      </is>
    </nc>
  </rcc>
  <rcc rId="15296" sId="1">
    <nc r="N436" t="inlineStr">
      <is>
        <t>FAW_L3_MainPath_HevX_Int</t>
      </is>
    </nc>
  </rcc>
  <rcc rId="15297" sId="1">
    <nc r="N437" t="inlineStr">
      <is>
        <t>FAW_L3_MainPath_HevX_Int</t>
      </is>
    </nc>
  </rcc>
  <rcc rId="15298" sId="1">
    <nc r="N438" t="inlineStr">
      <is>
        <t>FAW_L3_MainPath_HevX_Int</t>
      </is>
    </nc>
  </rcc>
  <rcc rId="15299" sId="1">
    <nc r="N439" t="inlineStr">
      <is>
        <t>FAW_L3_MainPath_HevX_Int</t>
      </is>
    </nc>
  </rcc>
  <rcc rId="15300" sId="1">
    <nc r="N440" t="inlineStr">
      <is>
        <t>FAW_L3_MainPath_HevX_Int</t>
      </is>
    </nc>
  </rcc>
</revisions>
</file>

<file path=xl/revisions/revisionLog11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N442" start="0" length="0">
    <dxf>
      <alignment horizontal="general" vertical="bottom" readingOrder="0"/>
      <border outline="0">
        <left/>
        <right/>
        <top/>
        <bottom/>
      </border>
    </dxf>
  </rfmt>
  <rfmt sheetId="1" sqref="N443" start="0" length="0">
    <dxf>
      <alignment horizontal="general" vertical="bottom" readingOrder="0"/>
      <border outline="0">
        <left/>
        <right/>
        <top/>
        <bottom/>
      </border>
    </dxf>
  </rfmt>
  <rfmt sheetId="1" xfDxf="1" sqref="N442" start="0" length="0">
    <dxf>
      <font>
        <sz val="10"/>
        <color rgb="FF000000"/>
        <name val="Arial"/>
        <scheme val="none"/>
      </font>
      <alignment vertical="center" wrapText="1" readingOrder="0"/>
      <border outline="0">
        <right style="medium">
          <color indexed="64"/>
        </right>
        <bottom style="medium">
          <color indexed="64"/>
        </bottom>
      </border>
    </dxf>
  </rfmt>
  <rfmt sheetId="1" xfDxf="1" sqref="N443" start="0" length="0">
    <dxf>
      <font>
        <sz val="10"/>
        <color rgb="FF000000"/>
        <name val="Arial"/>
        <scheme val="none"/>
      </font>
      <alignment vertical="center" wrapText="1" readingOrder="0"/>
      <border outline="0">
        <right style="medium">
          <color indexed="64"/>
        </right>
        <bottom style="medium">
          <color indexed="64"/>
        </bottom>
      </border>
    </dxf>
  </rfmt>
  <rcc rId="15301" sId="1" odxf="1" dxf="1">
    <nc r="N442" t="inlineStr">
      <is>
        <t>HHT_VX1_ESPHevX_Carbon_Int</t>
      </is>
    </nc>
    <ndxf>
      <font>
        <sz val="11"/>
        <color theme="1"/>
        <name val="Calibri"/>
        <scheme val="minor"/>
      </font>
      <alignment horizontal="left" vertical="top" wrapTex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02" sId="1" odxf="1" dxf="1">
    <nc r="N443" t="inlineStr">
      <is>
        <t>HHT_VX1_IB2_Carbon_Int</t>
      </is>
    </nc>
    <ndxf>
      <font>
        <sz val="11"/>
        <color theme="1"/>
        <name val="Calibri"/>
        <scheme val="minor"/>
      </font>
      <alignment horizontal="left" vertical="top" wrapTex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</revisions>
</file>

<file path=xl/revisions/revisionLog11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303" sId="1" quotePrefix="1">
    <nc r="O429" t="inlineStr">
      <is>
        <t>-</t>
      </is>
    </nc>
  </rcc>
  <rcc rId="15304" sId="1" quotePrefix="1">
    <nc r="O430" t="inlineStr">
      <is>
        <t>-</t>
      </is>
    </nc>
  </rcc>
  <rcc rId="15305" sId="1" quotePrefix="1">
    <nc r="O431" t="inlineStr">
      <is>
        <t>-</t>
      </is>
    </nc>
  </rcc>
  <rcc rId="15306" sId="1" quotePrefix="1">
    <nc r="O432" t="inlineStr">
      <is>
        <t>-</t>
      </is>
    </nc>
  </rcc>
  <rcc rId="15307" sId="1" quotePrefix="1">
    <nc r="O433" t="inlineStr">
      <is>
        <t>-</t>
      </is>
    </nc>
  </rcc>
  <rcc rId="15308" sId="1" quotePrefix="1">
    <nc r="O434" t="inlineStr">
      <is>
        <t>-</t>
      </is>
    </nc>
  </rcc>
  <rcc rId="15309" sId="1" quotePrefix="1">
    <nc r="O435" t="inlineStr">
      <is>
        <t>-</t>
      </is>
    </nc>
  </rcc>
  <rcc rId="15310" sId="1" quotePrefix="1">
    <nc r="O436" t="inlineStr">
      <is>
        <t>-</t>
      </is>
    </nc>
  </rcc>
  <rcc rId="15311" sId="1" quotePrefix="1">
    <nc r="O437" t="inlineStr">
      <is>
        <t>-</t>
      </is>
    </nc>
  </rcc>
  <rcc rId="15312" sId="1" quotePrefix="1">
    <nc r="O438" t="inlineStr">
      <is>
        <t>-</t>
      </is>
    </nc>
  </rcc>
  <rcc rId="15313" sId="1" quotePrefix="1">
    <nc r="O439" t="inlineStr">
      <is>
        <t>-</t>
      </is>
    </nc>
  </rcc>
  <rcc rId="15314" sId="1" quotePrefix="1">
    <nc r="O440" t="inlineStr">
      <is>
        <t>-</t>
      </is>
    </nc>
  </rcc>
  <rcc rId="15315" sId="1" quotePrefix="1">
    <nc r="O441" t="inlineStr">
      <is>
        <t>-</t>
      </is>
    </nc>
  </rcc>
  <rcc rId="15316" sId="1" quotePrefix="1">
    <nc r="O442" t="inlineStr">
      <is>
        <t>-</t>
      </is>
    </nc>
  </rcc>
  <rcc rId="15317" sId="1" quotePrefix="1">
    <nc r="O443" t="inlineStr">
      <is>
        <t>-</t>
      </is>
    </nc>
  </rcc>
</revisions>
</file>

<file path=xl/revisions/revisionLog11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318" sId="1" xfDxf="1" dxf="1" quotePrefix="1">
    <nc r="P429" t="inlineStr">
      <is>
        <t>HE Qi (CC-AS/EVA-SW42-CN)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19" sId="1" xfDxf="1" dxf="1" quotePrefix="1">
    <nc r="P441" t="inlineStr">
      <is>
        <t>HE Qi (CC-AS/EVA-SW42-CN)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20" sId="1" quotePrefix="1">
    <nc r="P430" t="inlineStr">
      <is>
        <t>HE Qi (CC-AS/EVA-SW42-CN)</t>
      </is>
    </nc>
  </rcc>
  <rcc rId="15321" sId="1" quotePrefix="1">
    <nc r="P431" t="inlineStr">
      <is>
        <t>HE Qi (CC-AS/EVA-SW42-CN)</t>
      </is>
    </nc>
  </rcc>
  <rcc rId="15322" sId="1" quotePrefix="1">
    <nc r="P432" t="inlineStr">
      <is>
        <t>HE Qi (CC-AS/EVA-SW42-CN)</t>
      </is>
    </nc>
  </rcc>
  <rcc rId="15323" sId="1" quotePrefix="1">
    <nc r="P433" t="inlineStr">
      <is>
        <t>HE Qi (CC-AS/EVA-SW42-CN)</t>
      </is>
    </nc>
  </rcc>
  <rcc rId="15324" sId="1" quotePrefix="1">
    <nc r="P434" t="inlineStr">
      <is>
        <t>HE Qi (CC-AS/EVA-SW42-CN)</t>
      </is>
    </nc>
  </rcc>
  <rcc rId="15325" sId="1" quotePrefix="1">
    <nc r="P435" t="inlineStr">
      <is>
        <t>HE Qi (CC-AS/EVA-SW42-CN)</t>
      </is>
    </nc>
  </rcc>
  <rcc rId="15326" sId="1" quotePrefix="1">
    <nc r="P436" t="inlineStr">
      <is>
        <t>HE Qi (CC-AS/EVA-SW42-CN)</t>
      </is>
    </nc>
  </rcc>
  <rcc rId="15327" sId="1" quotePrefix="1">
    <nc r="P437" t="inlineStr">
      <is>
        <t>HE Qi (CC-AS/EVA-SW42-CN)</t>
      </is>
    </nc>
  </rcc>
  <rcc rId="15328" sId="1" quotePrefix="1">
    <nc r="P438" t="inlineStr">
      <is>
        <t>HE Qi (CC-AS/EVA-SW42-CN)</t>
      </is>
    </nc>
  </rcc>
  <rcc rId="15329" sId="1" quotePrefix="1">
    <nc r="P439" t="inlineStr">
      <is>
        <t>HE Qi (CC-AS/EVA-SW42-CN)</t>
      </is>
    </nc>
  </rcc>
  <rcc rId="15330" sId="1" quotePrefix="1">
    <nc r="P440" t="inlineStr">
      <is>
        <t>HE Qi (CC-AS/EVA-SW42-CN)</t>
      </is>
    </nc>
  </rcc>
</revisions>
</file>

<file path=xl/revisions/revisionLog11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331" sId="1" xfDxf="1" dxf="1" quotePrefix="1">
    <nc r="P442" t="inlineStr">
      <is>
        <t>LI Jianming (BEG/ESW-CN)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32" sId="1" xfDxf="1" dxf="1" quotePrefix="1">
    <nc r="P443" t="inlineStr">
      <is>
        <t>LI Jianming (BEG/ESW-CN)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33" sId="1" xfDxf="1" dxf="1">
    <nc r="V429">
      <v>123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34" sId="1" xfDxf="1" dxf="1">
    <nc r="V430">
      <v>276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35" sId="1" xfDxf="1" dxf="1">
    <nc r="V431">
      <v>92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36" sId="1" xfDxf="1" dxf="1">
    <nc r="V432">
      <v>159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37" sId="1" xfDxf="1" dxf="1">
    <nc r="V433">
      <v>34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38" sId="1" xfDxf="1" dxf="1">
    <nc r="V434">
      <v>57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39" sId="1" xfDxf="1" dxf="1">
    <nc r="V435">
      <v>65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40" sId="1" xfDxf="1" dxf="1">
    <nc r="V436">
      <v>86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41" sId="1" xfDxf="1" dxf="1">
    <nc r="V437">
      <v>65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42" sId="1" xfDxf="1" dxf="1">
    <nc r="V438">
      <v>35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43" sId="1" xfDxf="1" dxf="1">
    <nc r="V439">
      <v>160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44" sId="1" xfDxf="1" dxf="1">
    <nc r="V440">
      <v>61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45" sId="1" xfDxf="1" dxf="1">
    <nc r="V441">
      <v>5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46" sId="1" xfDxf="1" dxf="1">
    <nc r="V442">
      <v>189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47" sId="1" xfDxf="1" dxf="1">
    <nc r="V443">
      <v>189</v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48" sId="1">
    <nc r="W429">
      <f>V429</f>
    </nc>
  </rcc>
  <rcc rId="15349" sId="1">
    <nc r="W430">
      <f>V430</f>
    </nc>
  </rcc>
  <rcc rId="15350" sId="1">
    <nc r="W431">
      <f>V431</f>
    </nc>
  </rcc>
  <rcc rId="15351" sId="1">
    <nc r="W432">
      <f>V432</f>
    </nc>
  </rcc>
  <rcc rId="15352" sId="1">
    <nc r="W433">
      <f>V433</f>
    </nc>
  </rcc>
  <rcc rId="15353" sId="1">
    <nc r="W434">
      <f>V434</f>
    </nc>
  </rcc>
  <rcc rId="15354" sId="1">
    <nc r="W435">
      <f>V435</f>
    </nc>
  </rcc>
  <rcc rId="15355" sId="1">
    <nc r="W436">
      <f>V436</f>
    </nc>
  </rcc>
  <rcc rId="15356" sId="1">
    <nc r="W437">
      <f>V437</f>
    </nc>
  </rcc>
  <rcc rId="15357" sId="1">
    <nc r="W438">
      <f>V438</f>
    </nc>
  </rcc>
  <rcc rId="15358" sId="1">
    <nc r="W439">
      <f>V439</f>
    </nc>
  </rcc>
  <rcc rId="15359" sId="1">
    <nc r="W440">
      <f>V440</f>
    </nc>
  </rcc>
  <rcc rId="15360" sId="1">
    <nc r="W441">
      <f>V441</f>
    </nc>
  </rcc>
  <rcc rId="15361" sId="1">
    <nc r="W442">
      <f>V442</f>
    </nc>
  </rcc>
  <rcc rId="15362" sId="1">
    <nc r="W443">
      <f>V443</f>
    </nc>
  </rcc>
</revisions>
</file>

<file path=xl/revisions/revisionLog11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363" sId="1">
    <nc r="Y429">
      <f>ROUNDDOWN(W429/HLOOKUP(D429,Table!$C$3:$D$4,2,0)*8,2)</f>
    </nc>
  </rcc>
  <rcc rId="15364" sId="1">
    <nc r="Y430">
      <f>ROUNDDOWN(W430/HLOOKUP(D430,Table!$C$3:$D$4,2,0)*8,2)</f>
    </nc>
  </rcc>
  <rcc rId="15365" sId="1">
    <nc r="Y431">
      <f>ROUNDDOWN(W431/HLOOKUP(D431,Table!$C$3:$D$4,2,0)*8,2)</f>
    </nc>
  </rcc>
  <rcc rId="15366" sId="1">
    <nc r="Y432">
      <f>ROUNDDOWN(W432/HLOOKUP(D432,Table!$C$3:$D$4,2,0)*8,2)</f>
    </nc>
  </rcc>
  <rcc rId="15367" sId="1">
    <nc r="Y433">
      <f>ROUNDDOWN(W433/HLOOKUP(D433,Table!$C$3:$D$4,2,0)*8,2)</f>
    </nc>
  </rcc>
  <rcc rId="15368" sId="1">
    <nc r="Y434">
      <f>ROUNDDOWN(W434/HLOOKUP(D434,Table!$C$3:$D$4,2,0)*8,2)</f>
    </nc>
  </rcc>
  <rcc rId="15369" sId="1">
    <nc r="Y435">
      <f>ROUNDDOWN(W435/HLOOKUP(D435,Table!$C$3:$D$4,2,0)*8,2)</f>
    </nc>
  </rcc>
  <rcc rId="15370" sId="1">
    <nc r="Y436">
      <f>ROUNDDOWN(W436/HLOOKUP(D436,Table!$C$3:$D$4,2,0)*8,2)</f>
    </nc>
  </rcc>
  <rcc rId="15371" sId="1">
    <nc r="Y437">
      <f>ROUNDDOWN(W437/HLOOKUP(D437,Table!$C$3:$D$4,2,0)*8,2)</f>
    </nc>
  </rcc>
  <rcc rId="15372" sId="1">
    <nc r="Y438">
      <f>ROUNDDOWN(W438/HLOOKUP(D438,Table!$C$3:$D$4,2,0)*8,2)</f>
    </nc>
  </rcc>
  <rcc rId="15373" sId="1">
    <nc r="Y439">
      <f>ROUNDDOWN(W439/HLOOKUP(D439,Table!$C$3:$D$4,2,0)*8,2)</f>
    </nc>
  </rcc>
  <rcc rId="15374" sId="1">
    <nc r="Y440">
      <f>ROUNDDOWN(W440/HLOOKUP(D440,Table!$C$3:$D$4,2,0)*8,2)</f>
    </nc>
  </rcc>
  <rcc rId="15375" sId="1">
    <nc r="Y441">
      <f>ROUNDDOWN(W441/HLOOKUP(D441,Table!$C$3:$D$4,2,0)*8,2)</f>
    </nc>
  </rcc>
  <rcc rId="15376" sId="1">
    <nc r="Y442">
      <f>ROUNDDOWN(W442/HLOOKUP(D442,Table!$C$3:$D$4,2,0)*8,2)</f>
    </nc>
  </rcc>
  <rcc rId="15377" sId="1">
    <nc r="Y443">
      <f>ROUNDDOWN(W443/HLOOKUP(D443,Table!$C$3:$D$4,2,0)*8,2)</f>
    </nc>
  </rcc>
  <rcc rId="15378" sId="1">
    <nc r="S442" t="inlineStr">
      <is>
        <t>chung.ly</t>
      </is>
    </nc>
  </rcc>
  <rcc rId="15379" sId="1">
    <nc r="S443" t="inlineStr">
      <is>
        <t>chung.ly</t>
      </is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382" sId="1" numFmtId="19">
    <nc r="AC429">
      <v>44020</v>
    </nc>
  </rcc>
  <rcc rId="15383" sId="1" numFmtId="19">
    <nc r="AC430">
      <v>44020</v>
    </nc>
  </rcc>
  <rcc rId="15384" sId="1" numFmtId="19">
    <nc r="AC431">
      <v>44020</v>
    </nc>
  </rcc>
  <rcc rId="15385" sId="1" numFmtId="19">
    <nc r="AC432">
      <v>44020</v>
    </nc>
  </rcc>
  <rcc rId="15386" sId="1" numFmtId="19">
    <nc r="AC433">
      <v>44020</v>
    </nc>
  </rcc>
  <rcc rId="15387" sId="1" numFmtId="19">
    <nc r="AC434">
      <v>44020</v>
    </nc>
  </rcc>
  <rcc rId="15388" sId="1" numFmtId="19">
    <nc r="AC435">
      <v>44020</v>
    </nc>
  </rcc>
  <rcc rId="15389" sId="1" numFmtId="19">
    <nc r="AC436">
      <v>44020</v>
    </nc>
  </rcc>
  <rcc rId="15390" sId="1" numFmtId="19">
    <nc r="AC437">
      <v>44020</v>
    </nc>
  </rcc>
  <rcc rId="15391" sId="1" numFmtId="19">
    <nc r="AC438">
      <v>44020</v>
    </nc>
  </rcc>
  <rcc rId="15392" sId="1" numFmtId="19">
    <nc r="AC439">
      <v>44020</v>
    </nc>
  </rcc>
  <rcc rId="15393" sId="1" numFmtId="19">
    <nc r="AC440">
      <v>44020</v>
    </nc>
  </rcc>
  <rcc rId="15394" sId="1" numFmtId="19">
    <nc r="AC441">
      <v>44020</v>
    </nc>
  </rcc>
  <rcc rId="15395" sId="1" numFmtId="19">
    <nc r="AC442">
      <v>44020</v>
    </nc>
  </rcc>
  <rcc rId="15396" sId="1" numFmtId="19">
    <nc r="AC443">
      <v>44020</v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399" sId="1" xfDxf="1" dxf="1" numFmtId="19">
    <nc r="AD429">
      <v>44037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400" sId="1" xfDxf="1" dxf="1" numFmtId="19">
    <nc r="AD430">
      <v>44037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401" sId="1" xfDxf="1" dxf="1" numFmtId="19">
    <nc r="AD431">
      <v>44037</v>
    </nc>
    <ndxf>
      <numFmt numFmtId="164" formatCode="[$-409]d\-mmm\-yyyy;@"/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402" sId="1" numFmtId="19">
    <nc r="AD432">
      <v>44037</v>
    </nc>
  </rcc>
  <rcc rId="15403" sId="1" numFmtId="19">
    <nc r="AD433">
      <v>44037</v>
    </nc>
  </rcc>
  <rcc rId="15404" sId="1" numFmtId="19">
    <nc r="AD434">
      <v>44037</v>
    </nc>
  </rcc>
  <rcc rId="15405" sId="1" numFmtId="19">
    <nc r="AD435">
      <v>44037</v>
    </nc>
  </rcc>
  <rcc rId="15406" sId="1" numFmtId="19">
    <nc r="AD436">
      <v>44037</v>
    </nc>
  </rcc>
  <rcc rId="15407" sId="1" numFmtId="19">
    <nc r="AD437">
      <v>44037</v>
    </nc>
  </rcc>
  <rcc rId="15408" sId="1" numFmtId="19">
    <nc r="AD438">
      <v>44037</v>
    </nc>
  </rcc>
  <rcc rId="15409" sId="1" numFmtId="19">
    <nc r="AD439">
      <v>44037</v>
    </nc>
  </rcc>
  <rcc rId="15410" sId="1" numFmtId="19">
    <nc r="AD440">
      <v>44037</v>
    </nc>
  </rcc>
  <rcc rId="15411" sId="1" numFmtId="19">
    <nc r="AD441">
      <v>44037</v>
    </nc>
  </rcc>
  <rcc rId="15412" sId="1" numFmtId="19">
    <nc r="AD442">
      <v>44022</v>
    </nc>
  </rcc>
  <rcc rId="15413" sId="1" numFmtId="19">
    <nc r="AD443">
      <v>44022</v>
    </nc>
  </rcc>
</revisions>
</file>

<file path=xl/revisions/revisionLog11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1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427">
    <dxf>
      <fill>
        <patternFill patternType="solid">
          <bgColor rgb="FFFFFF00"/>
        </patternFill>
      </fill>
    </dxf>
  </rfmt>
  <rcc rId="15418" sId="1">
    <nc r="X417">
      <f>W417</f>
    </nc>
  </rcc>
  <rcc rId="15419" sId="1">
    <nc r="Z417">
      <v>4</v>
    </nc>
  </rcc>
  <rcc rId="15420" sId="1">
    <nc r="AA417" t="inlineStr">
      <is>
        <t>Ready for review</t>
      </is>
    </nc>
  </rcc>
  <rcc rId="15421" sId="1" numFmtId="19">
    <nc r="AE417">
      <v>44020</v>
    </nc>
  </rcc>
  <rcc rId="15422" sId="1" numFmtId="19">
    <nc r="AF417">
      <v>44020</v>
    </nc>
  </rcc>
  <rcc rId="15423" sId="1">
    <nc r="AG417" t="inlineStr">
      <is>
        <t>OK</t>
      </is>
    </nc>
  </rcc>
  <rcc rId="15424" sId="1" numFmtId="14">
    <nc r="AH417">
      <v>1</v>
    </nc>
  </rcc>
  <rcc rId="15425" sId="1" numFmtId="14">
    <nc r="AI417">
      <v>1</v>
    </nc>
  </rcc>
  <rcc rId="15426" sId="1" numFmtId="14">
    <nc r="AJ417">
      <v>1</v>
    </nc>
  </rcc>
  <rcc rId="15427" sId="1">
    <nc r="AK417" t="inlineStr">
      <is>
        <t>None</t>
      </is>
    </nc>
  </rcc>
  <rcv guid="{89C03E1E-B6A8-49A1-B29C-5DC4FAB2FBC6}" action="delete"/>
  <rdn rId="0" localSheetId="1" customView="1" name="Z_89C03E1E_B6A8_49A1_B29C_5DC4FAB2FBC6_.wvu.FilterData" hidden="1" oldHidden="1">
    <formula>Merged_COEM!$B$59:$AN$457</formula>
    <oldFormula>Merged_COEM!$B$59:$AN$457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11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427">
    <dxf>
      <fill>
        <patternFill patternType="none">
          <bgColor auto="1"/>
        </patternFill>
      </fill>
    </dxf>
  </rfmt>
  <rfmt sheetId="1" sqref="I417">
    <dxf>
      <fill>
        <patternFill patternType="solid">
          <bgColor rgb="FFFFFF00"/>
        </patternFill>
      </fill>
    </dxf>
  </rfmt>
  <rcc rId="15430" sId="1">
    <nc r="K417" t="inlineStr">
      <is>
        <t>Test: Manual; Cmt: Manual</t>
      </is>
    </nc>
  </rcc>
  <rcc rId="15431" sId="1">
    <oc r="AK417" t="inlineStr">
      <is>
        <t>None</t>
      </is>
    </oc>
    <nc r="AK417" t="inlineStr">
      <is>
        <t>OPL</t>
      </is>
    </nc>
  </rcc>
  <rcc rId="15432" sId="1">
    <oc r="AA417" t="inlineStr">
      <is>
        <t>Ready for review</t>
      </is>
    </oc>
    <nc r="AA417" t="inlineStr">
      <is>
        <t>Pending for OPL</t>
      </is>
    </nc>
  </rcc>
  <rcv guid="{89C03E1E-B6A8-49A1-B29C-5DC4FAB2FBC6}" action="delete"/>
  <rdn rId="0" localSheetId="1" customView="1" name="Z_89C03E1E_B6A8_49A1_B29C_5DC4FAB2FBC6_.wvu.FilterData" hidden="1" oldHidden="1">
    <formula>Merged_COEM!$B$59:$AN$457</formula>
    <oldFormula>Merged_COEM!$B$59:$AN$457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11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35" sId="2">
    <nc r="AA260" t="inlineStr">
      <is>
        <t>Ready for review</t>
      </is>
    </nc>
  </rcc>
  <rcc rId="15436" sId="2">
    <nc r="AA261" t="inlineStr">
      <is>
        <t>Ready for review</t>
      </is>
    </nc>
  </rcc>
  <rcv guid="{7ECC2B8E-6A82-42F5-8AB0-4A51C54EA5EC}" action="delete"/>
  <rdn rId="0" localSheetId="1" customView="1" name="Z_7ECC2B8E_6A82_42F5_8AB0_4A51C54EA5EC_.wvu.FilterData" hidden="1" oldHidden="1">
    <formula>Merged_COEM!$B$59:$AN$457</formula>
    <oldFormula>Merged_COEM!$B$59:$AN$457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11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39" sId="1">
    <oc r="S422" t="inlineStr">
      <is>
        <t>loc.do-phu</t>
      </is>
    </oc>
    <nc r="S422" t="inlineStr">
      <is>
        <t>chuong.nguyen-minh</t>
      </is>
    </nc>
  </rcc>
  <rcc rId="15440" sId="1">
    <oc r="S413" t="inlineStr">
      <is>
        <t>loc.do-phu</t>
      </is>
    </oc>
    <nc r="S413" t="inlineStr">
      <is>
        <t>chuong.nguyen-minh</t>
      </is>
    </nc>
  </rcc>
  <rcv guid="{C94451EF-7A3E-4D72-B5A4-3D1B193192CC}" action="delete"/>
  <rdn rId="0" localSheetId="1" customView="1" name="Z_C94451EF_7A3E_4D72_B5A4_3D1B193192CC_.wvu.FilterData" hidden="1" oldHidden="1">
    <formula>Merged_COEM!$B$59:$AN$457</formula>
    <oldFormula>Merged_COEM!$B$59:$AN$457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11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43" sId="1">
    <oc r="S422" t="inlineStr">
      <is>
        <t>chuong.nguyen-minh</t>
      </is>
    </oc>
    <nc r="S422" t="inlineStr">
      <is>
        <t>loc.do-phu</t>
      </is>
    </nc>
  </rcc>
  <rcv guid="{C94451EF-7A3E-4D72-B5A4-3D1B193192CC}" action="delete"/>
  <rdn rId="0" localSheetId="1" customView="1" name="Z_C94451EF_7A3E_4D72_B5A4_3D1B193192CC_.wvu.FilterData" hidden="1" oldHidden="1">
    <formula>Merged_COEM!$B$59:$AN$457</formula>
    <oldFormula>Merged_COEM!$B$59:$AN$457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11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94451EF-7A3E-4D72-B5A4-3D1B193192CC}" action="delete"/>
  <rdn rId="0" localSheetId="1" customView="1" name="Z_C94451EF_7A3E_4D72_B5A4_3D1B193192CC_.wvu.FilterData" hidden="1" oldHidden="1">
    <formula>Merged_COEM!$B$59:$AN$457</formula>
    <oldFormula>Merged_COEM!$B$59:$AN$457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11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60" start="0" length="0">
    <dxf>
      <alignment wrapText="1" readingOrder="0"/>
    </dxf>
  </rfmt>
  <rfmt sheetId="2" sqref="AL260">
    <dxf>
      <alignment wrapText="0" readingOrder="0"/>
    </dxf>
  </rfmt>
  <rfmt sheetId="2" sqref="AL260" start="0" length="0">
    <dxf>
      <alignment wrapText="1" readingOrder="0"/>
    </dxf>
  </rfmt>
  <rcv guid="{D33AC7AF-C8AB-4CE9-94C7-9237011A5FC3}" action="delete"/>
  <rdn rId="0" localSheetId="1" customView="1" name="Z_D33AC7AF_C8AB_4CE9_94C7_9237011A5FC3_.wvu.FilterData" hidden="1" oldHidden="1">
    <formula>Merged_COEM!$A$59:$AN$457</formula>
    <oldFormula>Merged_COEM!$A$59:$AN$457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11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50" sId="2" numFmtId="19">
    <nc r="AE303">
      <v>44021</v>
    </nc>
  </rcc>
  <rcc rId="15451" sId="2" numFmtId="19">
    <nc r="AF303">
      <v>44021</v>
    </nc>
  </rcc>
  <rcc rId="15452" sId="2">
    <nc r="AG303" t="inlineStr">
      <is>
        <t>OK</t>
      </is>
    </nc>
  </rcc>
  <rcc rId="15453" sId="2" numFmtId="14">
    <nc r="AH303">
      <v>0.90200000000000002</v>
    </nc>
  </rcc>
  <rcc rId="15454" sId="2" numFmtId="14">
    <nc r="AI303">
      <v>0.90200000000000002</v>
    </nc>
  </rcc>
  <rcc rId="15455" sId="2" numFmtId="14">
    <nc r="AJ303">
      <v>0.66700000000000004</v>
    </nc>
  </rcc>
  <rcc rId="15456" sId="2" quotePrefix="1">
    <nc r="AK303" t="inlineStr">
      <is>
        <t>None</t>
      </is>
    </nc>
  </rcc>
  <rcc rId="15457" sId="2" odxf="1" s="1" dxf="1">
    <nc r="AL303" t="inlineStr">
      <is>
        <t>Param 1D can't cover full C0/C1
Can't cover MCDC TXFFF of else if (    ((OpMode_Axe_K1 == Off) || (OpMode_Axe_K1 == ETR_US_TrqMode))
    &amp;&amp; ((OpMode_Axe == HotStartPID) || (OpMode_Axe == ColdStartPID) || (OpMode_Axe == Passive))) at line #97 because OpMode_Axe had only 6 value and if OpMode_Axe = ETR_US_TrqMode,Off or RampOff, this line will never reach
Can't cover outrange max and outrange min at line #104 because:
MScaled_DistRejBTC_Axe = (MRaw_DistRejBTC_Axe * DistRejBTC_Gain).min(P_DistRejBTC_MUpLim(range: 0 - 10000)) -&gt; MScaled_DistRejBTC_Axe &gt; 0 -&gt; 0 &lt; MScaled_DistRejBTC_Axe&lt; 30000
 + If MScaled_DistRejBTC_Axe = 30000, M_DistRejBTC_Axe = 30000 -&gt; M_DistRejBTC_Axe = 30000 + 0 -  P_DistRej_NegGradLim (range : 5-200) &lt; 30000
 + If MScaled_DistRejBTC_Axe = 0, M_DistRejBTC_Axe = 30000 -&gt; M_DistRejBTC_Axe = 30000 + 0 -  P_DistRej_NegGradLim (range : 5-200) &lt; 30000
 + If MScaled_DistRejBTC_Axe = 30000, M_DistRejBTC_Axe = -30000 -&gt; M_DistRejBTC_Axe = -30000 + P_DistRej_PosGradLim(range : 5-200) - 0  &gt; -30000
 + If MScaled_DistRejBTC_Axe = 0, M_DistRejBTC_Axe = -30000 -&gt; M_DistRejBTC_Axe = -30000 + P_DistRej_PosGradLim(range : 5-200) - 0 &gt; -30000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303">
    <dxf>
      <alignment wrapText="0" readingOrder="0"/>
    </dxf>
  </rfmt>
  <rcv guid="{D33AC7AF-C8AB-4CE9-94C7-9237011A5FC3}" action="delete"/>
  <rdn rId="0" localSheetId="1" customView="1" name="Z_D33AC7AF_C8AB_4CE9_94C7_9237011A5FC3_.wvu.FilterData" hidden="1" oldHidden="1">
    <formula>Merged_COEM!$A$59:$AN$457</formula>
    <oldFormula>Merged_COEM!$A$59:$AN$457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11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60" sId="2" numFmtId="19">
    <nc r="AE304">
      <v>44021</v>
    </nc>
  </rcc>
  <rcc rId="15461" sId="2" numFmtId="19">
    <nc r="AF304">
      <v>44021</v>
    </nc>
  </rcc>
  <rcc rId="15462" sId="2">
    <nc r="AG304" t="inlineStr">
      <is>
        <t>OK</t>
      </is>
    </nc>
  </rcc>
  <rcc rId="15463" sId="2" quotePrefix="1">
    <nc r="AK304" t="inlineStr">
      <is>
        <t>None</t>
      </is>
    </nc>
  </rcc>
  <rcc rId="15464" sId="2" numFmtId="14">
    <nc r="AJ304" t="inlineStr">
      <is>
        <t>NA</t>
      </is>
    </nc>
  </rcc>
  <rcc rId="15465" sId="2" numFmtId="14">
    <nc r="AH304">
      <v>0.8</v>
    </nc>
  </rcc>
  <rcc rId="15466" sId="2" numFmtId="14">
    <nc r="AI304">
      <v>0.8</v>
    </nc>
  </rcc>
  <rcc rId="15467" sId="2" quotePrefix="1">
    <nc r="AL304" t="inlineStr">
      <is>
        <t>Param 1D can't cover full C0/C1</t>
      </is>
    </nc>
  </rcc>
</revisions>
</file>

<file path=xl/revisions/revisionLog11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CC2B8E-6A82-42F5-8AB0-4A51C54EA5EC}" action="delete"/>
  <rdn rId="0" localSheetId="1" customView="1" name="Z_7ECC2B8E_6A82_42F5_8AB0_4A51C54EA5EC_.wvu.FilterData" hidden="1" oldHidden="1">
    <formula>Merged_COEM!$B$59:$AN$457</formula>
    <oldFormula>Merged_COEM!$B$59:$AN$457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11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70" sId="2" numFmtId="19">
    <nc r="AE305">
      <v>44021</v>
    </nc>
  </rcc>
  <rcc rId="15471" sId="2" numFmtId="19">
    <nc r="AF305">
      <v>44021</v>
    </nc>
  </rcc>
  <rcc rId="15472" sId="2">
    <nc r="AG305" t="inlineStr">
      <is>
        <t>OK</t>
      </is>
    </nc>
  </rcc>
  <rcc rId="15473" sId="2" numFmtId="14">
    <nc r="AI305">
      <v>0.8</v>
    </nc>
  </rcc>
  <rcc rId="15474" sId="2">
    <nc r="AJ305" t="inlineStr">
      <is>
        <t>NA</t>
      </is>
    </nc>
  </rcc>
  <rcc rId="15475" sId="2" quotePrefix="1">
    <nc r="AK305" t="inlineStr">
      <is>
        <t>None</t>
      </is>
    </nc>
  </rcc>
  <rcc rId="15476" sId="2" quotePrefix="1">
    <nc r="AL305" t="inlineStr">
      <is>
        <t>Param 1D can't cover full C0/C1</t>
      </is>
    </nc>
  </rcc>
  <rcc rId="15477" sId="2" numFmtId="14">
    <nc r="AH305">
      <v>0.83299999999999996</v>
    </nc>
  </rcc>
  <rcc rId="15478" sId="2" odxf="1" s="1" dxf="1">
    <oc r="AL303" t="inlineStr">
      <is>
        <t>Param 1D can't cover full C0/C1
Can't cover MCDC TXFFF of else if (    ((OpMode_Axe_K1 == Off) || (OpMode_Axe_K1 == ETR_US_TrqMode))
    &amp;&amp; ((OpMode_Axe == HotStartPID) || (OpMode_Axe == ColdStartPID) || (OpMode_Axe == Passive))) at line #97 because OpMode_Axe had only 6 value and if OpMode_Axe = ETR_US_TrqMode,Off or RampOff, this line will never reach
Can't cover outrange max and outrange min at line #104 because:
MScaled_DistRejBTC_Axe = (MRaw_DistRejBTC_Axe * DistRejBTC_Gain).min(P_DistRejBTC_MUpLim(range: 0 - 10000)) -&gt; MScaled_DistRejBTC_Axe &gt; 0 -&gt; 0 &lt; MScaled_DistRejBTC_Axe&lt; 30000
 + If MScaled_DistRejBTC_Axe = 30000, M_DistRejBTC_Axe = 30000 -&gt; M_DistRejBTC_Axe = 30000 + 0 -  P_DistRej_NegGradLim (range : 5-200) &lt; 30000
 + If MScaled_DistRejBTC_Axe = 0, M_DistRejBTC_Axe = 30000 -&gt; M_DistRejBTC_Axe = 30000 + 0 -  P_DistRej_NegGradLim (range : 5-200) &lt; 30000
 + If MScaled_DistRejBTC_Axe = 30000, M_DistRejBTC_Axe = -30000 -&gt; M_DistRejBTC_Axe = -30000 + P_DistRej_PosGradLim(range : 5-200) - 0  &gt; -30000
 + If MScaled_DistRejBTC_Axe = 0, M_DistRejBTC_Axe = -30000 -&gt; M_DistRejBTC_Axe = -30000 + P_DistRej_PosGradLim(range : 5-200) - 0 &gt; -30000</t>
      </is>
    </oc>
    <nc r="AL303" t="inlineStr">
      <is>
        <t>Param 1D can't cover full C0/C1
Can't cover MCDC TXFFF of else if (    ((OpMode_Axe_K1 == Off) || (OpMode_Axe_K1 == ETR_US_TrqMode))
    &amp;&amp; ((OpMode_Axe == HotStartPID) || (OpMode_Axe == ColdStartPID) || (OpMode_Axe == Passive))) at line #97 because OpMode_Axe had only 6 value and if OpMode_Axe = ETR_US_TrqMode,Off or RampOff, this line will never reach
Can't cover outrange max and outrange min at line #104 because:
MScaled_DistRejBTC_Axe = (MRaw_DistRejBTC_Axe (range: 0 - 60000) * DistRejBTC_Gain (range : 0-1)).min(P_DistRejBTC_MUpLim(range: 0 - 10000)) -&gt; MScaled_DistRejBTC_Axe &gt; 0 -&gt; 0 &lt; MScaled_DistRejBTC_Axe&lt; 30000
 + If MScaled_DistRejBTC_Axe = 30000, M_DistRejBTC_Axe = 30000 -&gt; M_DistRejBTC_Axe = 30000 + 0 -  P_DistRej_NegGradLim (range : 5-200) &lt; 30000
 + If MScaled_DistRejBTC_Axe = 0, M_DistRejBTC_Axe = 30000 -&gt; M_DistRejBTC_Axe = 30000 + 0 -  P_DistRej_NegGradLim (range : 5-200) &lt; 30000
 + If MScaled_DistRejBTC_Axe = 30000, M_DistRejBTC_Axe = -30000 -&gt; M_DistRejBTC_Axe = -30000 + P_DistRej_PosGradLim(range : 5-200) - 0  &gt; -30000
 + If MScaled_DistRejBTC_Axe = 0, M_DistRejBTC_Axe = -30000 -&gt; M_DistRejBTC_Axe = -30000 + P_DistRej_PosGradLim(range : 5-200) - 0 &gt; -30000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alignment wrapText="1" readingOrder="0"/>
    </ndxf>
  </rcc>
  <rfmt sheetId="2" sqref="AL303">
    <dxf>
      <alignment wrapText="0" readingOrder="0"/>
    </dxf>
  </rfmt>
  <rcv guid="{D33AC7AF-C8AB-4CE9-94C7-9237011A5FC3}" action="delete"/>
  <rdn rId="0" localSheetId="1" customView="1" name="Z_D33AC7AF_C8AB_4CE9_94C7_9237011A5FC3_.wvu.FilterData" hidden="1" oldHidden="1">
    <formula>Merged_COEM!$B$59:$AN$457</formula>
    <oldFormula>Merged_COEM!$A$59:$AN$457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11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81" sId="2" numFmtId="14">
    <oc r="AI305">
      <v>0.8</v>
    </oc>
    <nc r="AI305">
      <v>0.83299999999999996</v>
    </nc>
  </rcc>
</revisions>
</file>

<file path=xl/revisions/revisionLog11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Merged_COEM!$B$59:$AN$457</formula>
    <oldFormula>Merged_COEM!$B$59:$AN$457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1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60">
    <dxf>
      <alignment wrapText="0" readingOrder="0"/>
    </dxf>
  </rfmt>
  <rcc rId="15484" sId="2" quotePrefix="1">
    <nc r="AK254" t="inlineStr">
      <is>
        <t>None</t>
      </is>
    </nc>
  </rcc>
  <rcc rId="15485" sId="2" numFmtId="14">
    <nc r="AH262">
      <v>1</v>
    </nc>
  </rcc>
  <rcc rId="15486" sId="2" numFmtId="14">
    <nc r="AI262">
      <v>1</v>
    </nc>
  </rcc>
  <rcc rId="15487" sId="2">
    <nc r="AJ262" t="inlineStr">
      <is>
        <t>NA</t>
      </is>
    </nc>
  </rcc>
  <rcc rId="15488" sId="2" quotePrefix="1">
    <nc r="AK262" t="inlineStr">
      <is>
        <t>None</t>
      </is>
    </nc>
  </rcc>
  <rcc rId="15489" sId="2">
    <nc r="AG262" t="inlineStr">
      <is>
        <t>OK</t>
      </is>
    </nc>
  </rcc>
  <rcc rId="15490" sId="2">
    <nc r="AA262" t="inlineStr">
      <is>
        <t>Ready for review</t>
      </is>
    </nc>
  </rcc>
  <rcv guid="{7ECC2B8E-6A82-42F5-8AB0-4A51C54EA5EC}" action="delete"/>
  <rdn rId="0" localSheetId="1" customView="1" name="Z_7ECC2B8E_6A82_42F5_8AB0_4A51C54EA5EC_.wvu.FilterData" hidden="1" oldHidden="1">
    <formula>Merged_COEM!$B$59:$AN$457</formula>
    <oldFormula>Merged_COEM!$B$59:$AN$457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11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93" sId="1">
    <oc r="T410" t="inlineStr">
      <is>
        <t>phuong.nguyen-thanh</t>
      </is>
    </oc>
    <nc r="T410" t="inlineStr">
      <is>
        <t>thanh.nguyen-kim</t>
      </is>
    </nc>
  </rcc>
  <rcc rId="15494" sId="1">
    <oc r="T412" t="inlineStr">
      <is>
        <t>phuong.nguyen-thanh</t>
      </is>
    </oc>
    <nc r="T412" t="inlineStr">
      <is>
        <t>thanh.nguyen-kim</t>
      </is>
    </nc>
  </rcc>
  <rcc rId="15495" sId="1">
    <oc r="T417" t="inlineStr">
      <is>
        <t>phuong.nguyen-thanh</t>
      </is>
    </oc>
    <nc r="T417" t="inlineStr">
      <is>
        <t>thanh.nguyen-kim</t>
      </is>
    </nc>
  </rcc>
  <rcc rId="15496" sId="1">
    <oc r="T426" t="inlineStr">
      <is>
        <t>phuong.nguyen-thanh</t>
      </is>
    </oc>
    <nc r="T426" t="inlineStr">
      <is>
        <t>thanh.nguyen-kim</t>
      </is>
    </nc>
  </rcc>
  <rcc rId="15497" sId="1">
    <oc r="T427" t="inlineStr">
      <is>
        <t>phuong.nguyen-thanh</t>
      </is>
    </oc>
    <nc r="T427" t="inlineStr">
      <is>
        <t>thanh.nguyen-kim</t>
      </is>
    </nc>
  </rcc>
  <rcv guid="{89C03E1E-B6A8-49A1-B29C-5DC4FAB2FBC6}" action="delete"/>
  <rdn rId="0" localSheetId="1" customView="1" name="Z_89C03E1E_B6A8_49A1_B29C_5DC4FAB2FBC6_.wvu.FilterData" hidden="1" oldHidden="1">
    <formula>Merged_COEM!$B$59:$AN$457</formula>
    <oldFormula>Merged_COEM!$B$59:$AN$457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11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00" sId="1">
    <nc r="K412" t="inlineStr">
      <is>
        <t>Test: Manual; Cmt: Auto</t>
      </is>
    </nc>
  </rcc>
  <rcc rId="15501" sId="1">
    <nc r="X412">
      <f>W412</f>
    </nc>
  </rcc>
  <rcc rId="15502" sId="1">
    <nc r="Z412">
      <v>10</v>
    </nc>
  </rcc>
  <rcc rId="15503" sId="1">
    <nc r="AA412" t="inlineStr">
      <is>
        <t>Ready for review</t>
      </is>
    </nc>
  </rcc>
  <rcc rId="15504" sId="1" numFmtId="19">
    <nc r="AF412">
      <v>44021</v>
    </nc>
  </rcc>
  <rcc rId="15505" sId="1" numFmtId="19">
    <nc r="AE412">
      <v>44020</v>
    </nc>
  </rcc>
  <rcv guid="{89C03E1E-B6A8-49A1-B29C-5DC4FAB2FBC6}" action="delete"/>
  <rdn rId="0" localSheetId="1" customView="1" name="Z_89C03E1E_B6A8_49A1_B29C_5DC4FAB2FBC6_.wvu.FilterData" hidden="1" oldHidden="1">
    <formula>Merged_COEM!$B$59:$AN$457</formula>
    <oldFormula>Merged_COEM!$B$59:$AN$457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11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08" sId="1">
    <nc r="AG412" t="inlineStr">
      <is>
        <t>OK</t>
      </is>
    </nc>
  </rcc>
  <rcc rId="15509" sId="1" numFmtId="14">
    <nc r="AH412">
      <v>1</v>
    </nc>
  </rcc>
  <rcc rId="15510" sId="1" numFmtId="14">
    <nc r="AI412">
      <v>1</v>
    </nc>
  </rcc>
  <rcc rId="15511" sId="1" numFmtId="14">
    <nc r="AJ412">
      <v>1</v>
    </nc>
  </rcc>
  <rcc rId="15512" sId="1">
    <nc r="AK412" t="inlineStr">
      <is>
        <t>None</t>
      </is>
    </nc>
  </rcc>
  <rcv guid="{89C03E1E-B6A8-49A1-B29C-5DC4FAB2FBC6}" action="delete"/>
  <rdn rId="0" localSheetId="1" customView="1" name="Z_89C03E1E_B6A8_49A1_B29C_5DC4FAB2FBC6_.wvu.FilterData" hidden="1" oldHidden="1">
    <formula>Merged_COEM!$B$59:$AN$457</formula>
    <oldFormula>Merged_COEM!$B$59:$AN$457</oldFormula>
  </rdn>
  <rdn rId="0" localSheetId="2" customView="1" name="Z_89C03E1E_B6A8_49A1_B29C_5DC4FAB2FBC6_.wvu.FilterData" hidden="1" oldHidden="1">
    <formula>Merged_JOEM!$B$59:$AN$329</formula>
    <oldFormula>Merged_JOEM!$B$59:$AN$329</oldFormula>
  </rdn>
  <rcv guid="{89C03E1E-B6A8-49A1-B29C-5DC4FAB2FBC6}" action="add"/>
</revisions>
</file>

<file path=xl/revisions/revisionLog11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15" sId="1">
    <nc r="U381" t="inlineStr">
      <is>
        <t>No</t>
      </is>
    </nc>
  </rcc>
  <rcc rId="15516" sId="1">
    <nc r="U382" t="inlineStr">
      <is>
        <t>No</t>
      </is>
    </nc>
  </rcc>
  <rcc rId="15517" sId="1">
    <nc r="U383" t="inlineStr">
      <is>
        <t>No</t>
      </is>
    </nc>
  </rcc>
  <rcc rId="15518" sId="1">
    <nc r="U384" t="inlineStr">
      <is>
        <t>No</t>
      </is>
    </nc>
  </rcc>
  <rcc rId="15519" sId="1">
    <nc r="U385" t="inlineStr">
      <is>
        <t>No</t>
      </is>
    </nc>
  </rcc>
  <rcc rId="15520" sId="1">
    <nc r="U386" t="inlineStr">
      <is>
        <t>No</t>
      </is>
    </nc>
  </rcc>
  <rcc rId="15521" sId="1">
    <nc r="U387" t="inlineStr">
      <is>
        <t>No</t>
      </is>
    </nc>
  </rcc>
  <rcc rId="15522" sId="1">
    <nc r="U388" t="inlineStr">
      <is>
        <t>No</t>
      </is>
    </nc>
  </rcc>
  <rcc rId="15523" sId="1">
    <nc r="U389" t="inlineStr">
      <is>
        <t>No</t>
      </is>
    </nc>
  </rcc>
  <rcc rId="15524" sId="1">
    <nc r="U390" t="inlineStr">
      <is>
        <t>No</t>
      </is>
    </nc>
  </rcc>
  <rcc rId="15525" sId="1">
    <nc r="U391" t="inlineStr">
      <is>
        <t>No</t>
      </is>
    </nc>
  </rcc>
  <rcc rId="15526" sId="1">
    <nc r="U392" t="inlineStr">
      <is>
        <t>No</t>
      </is>
    </nc>
  </rcc>
  <rcc rId="15527" sId="1">
    <nc r="U393" t="inlineStr">
      <is>
        <t>No</t>
      </is>
    </nc>
  </rcc>
  <rcv guid="{99BC1C51-34DC-4BF2-906C-1E31B6171D71}" action="delete"/>
  <rdn rId="0" localSheetId="1" customView="1" name="Z_99BC1C51_34DC_4BF2_906C_1E31B6171D71_.wvu.FilterData" hidden="1" oldHidden="1">
    <formula>Merged_COEM!$B$59:$AN$457</formula>
    <oldFormula>Merged_COEM!$B$59:$AN$457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1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30" sId="2">
    <nc r="Z314">
      <v>3</v>
    </nc>
  </rcc>
  <rcc rId="15531" sId="2">
    <nc r="X314">
      <v>42.9</v>
    </nc>
  </rcc>
  <rcv guid="{3B3E6719-EACB-4D2C-89C1-05FFAB6020FD}" action="delete"/>
  <rdn rId="0" localSheetId="1" customView="1" name="Z_3B3E6719_EACB_4D2C_89C1_05FFAB6020FD_.wvu.FilterData" hidden="1" oldHidden="1">
    <formula>Merged_COEM!$B$59:$AN$457</formula>
    <oldFormula>Merged_COEM!$B$59:$AN$457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1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34" sId="2">
    <nc r="AA314" t="inlineStr">
      <is>
        <t>Ready for review</t>
      </is>
    </nc>
  </rcc>
  <rcc rId="15535" sId="2" numFmtId="19">
    <nc r="AE314">
      <v>44021</v>
    </nc>
  </rcc>
  <rcc rId="15536" sId="2" numFmtId="19">
    <nc r="AF314">
      <v>44021</v>
    </nc>
  </rcc>
  <rcc rId="15537" sId="2">
    <nc r="AG314" t="inlineStr">
      <is>
        <t>OK</t>
      </is>
    </nc>
  </rcc>
  <rcc rId="15538" sId="2" numFmtId="14">
    <nc r="AH314">
      <v>1</v>
    </nc>
  </rcc>
  <rcc rId="15539" sId="2" numFmtId="14">
    <nc r="AI314">
      <v>1</v>
    </nc>
  </rcc>
  <rcc rId="15540" sId="2" numFmtId="14">
    <nc r="AJ314">
      <v>1</v>
    </nc>
  </rcc>
  <rcc rId="15541" sId="2" quotePrefix="1">
    <nc r="AK314" t="inlineStr">
      <is>
        <t>None</t>
      </is>
    </nc>
  </rcc>
  <rcc rId="15542" sId="2" quotePrefix="1">
    <nc r="AL314" t="inlineStr">
      <is>
        <t>-</t>
      </is>
    </nc>
  </rcc>
  <rcc rId="15543" sId="2" odxf="1" dxf="1" quotePrefix="1">
    <nc r="AM314" t="inlineStr">
      <is>
        <t>-</t>
      </is>
    </nc>
    <odxf>
      <alignment horizontal="left" readingOrder="0"/>
    </odxf>
    <ndxf>
      <alignment horizontal="general" readingOrder="0"/>
    </ndxf>
  </rcc>
  <rcc rId="15544" sId="2" odxf="1" dxf="1" quotePrefix="1">
    <nc r="AN314" t="inlineStr">
      <is>
        <t>-</t>
      </is>
    </nc>
    <odxf>
      <alignment horizontal="left" readingOrder="0"/>
    </odxf>
    <ndxf>
      <alignment horizontal="general" readingOrder="0"/>
    </ndxf>
  </rcc>
  <rcv guid="{3B3E6719-EACB-4D2C-89C1-05FFAB6020FD}" action="delete"/>
  <rdn rId="0" localSheetId="1" customView="1" name="Z_3B3E6719_EACB_4D2C_89C1_05FFAB6020FD_.wvu.FilterData" hidden="1" oldHidden="1">
    <formula>Merged_COEM!$B$59:$AN$457</formula>
    <oldFormula>Merged_COEM!$B$59:$AN$457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1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Merged_COEM!$B$59:$AN$457</formula>
    <oldFormula>Merged_COEM!$B$59:$AN$457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1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49" sId="1">
    <nc r="Z406">
      <v>0.1</v>
    </nc>
  </rcc>
  <rcc rId="15550" sId="1">
    <nc r="Z408">
      <v>0.1</v>
    </nc>
  </rcc>
  <rcc rId="15551" sId="1">
    <nc r="Z409">
      <v>0.1</v>
    </nc>
  </rcc>
  <rcc rId="15552" sId="1">
    <nc r="Z407">
      <v>1</v>
    </nc>
  </rcc>
  <rcc rId="15553" sId="1" numFmtId="19">
    <nc r="AE405">
      <v>44020</v>
    </nc>
  </rcc>
  <rcc rId="15554" sId="1" numFmtId="19">
    <nc r="AF405">
      <v>44020</v>
    </nc>
  </rcc>
  <rcc rId="15555" sId="1" numFmtId="19">
    <nc r="AE406">
      <v>44020</v>
    </nc>
  </rcc>
  <rcc rId="15556" sId="1" numFmtId="19">
    <nc r="AF406">
      <v>44020</v>
    </nc>
  </rcc>
  <rcc rId="15557" sId="1" numFmtId="19">
    <nc r="AE407">
      <v>44020</v>
    </nc>
  </rcc>
  <rcc rId="15558" sId="1" numFmtId="19">
    <nc r="AF407">
      <v>44020</v>
    </nc>
  </rcc>
  <rcc rId="15559" sId="1" numFmtId="19">
    <nc r="AE408">
      <v>44020</v>
    </nc>
  </rcc>
  <rcc rId="15560" sId="1" numFmtId="19">
    <nc r="AF408">
      <v>44020</v>
    </nc>
  </rcc>
  <rcc rId="15561" sId="1" numFmtId="19">
    <nc r="AE409">
      <v>44020</v>
    </nc>
  </rcc>
  <rcc rId="15562" sId="1" numFmtId="19">
    <nc r="AF409">
      <v>44020</v>
    </nc>
  </rcc>
  <rcc rId="15563" sId="1">
    <nc r="AG405" t="inlineStr">
      <is>
        <t>OK</t>
      </is>
    </nc>
  </rcc>
  <rcc rId="15564" sId="1">
    <nc r="AG406" t="inlineStr">
      <is>
        <t>OK</t>
      </is>
    </nc>
  </rcc>
  <rcc rId="15565" sId="1">
    <nc r="AG407" t="inlineStr">
      <is>
        <t>OK</t>
      </is>
    </nc>
  </rcc>
  <rcc rId="15566" sId="1">
    <nc r="AG408" t="inlineStr">
      <is>
        <t>OK</t>
      </is>
    </nc>
  </rcc>
  <rcc rId="15567" sId="1">
    <nc r="AG409" t="inlineStr">
      <is>
        <t>OK</t>
      </is>
    </nc>
  </rcc>
  <rcc rId="15568" sId="1">
    <nc r="AH406" t="inlineStr">
      <is>
        <t>-</t>
      </is>
    </nc>
  </rcc>
  <rcc rId="15569" sId="1">
    <nc r="AI406" t="inlineStr">
      <is>
        <t>-</t>
      </is>
    </nc>
  </rcc>
  <rcc rId="15570" sId="1">
    <nc r="AJ406" t="inlineStr">
      <is>
        <t>-</t>
      </is>
    </nc>
  </rcc>
  <rcc rId="15571" sId="1">
    <nc r="AK406" t="inlineStr">
      <is>
        <t>None</t>
      </is>
    </nc>
  </rcc>
  <rcc rId="15572" sId="1">
    <nc r="AH408" t="inlineStr">
      <is>
        <t>-</t>
      </is>
    </nc>
  </rcc>
  <rcc rId="15573" sId="1">
    <nc r="AI408" t="inlineStr">
      <is>
        <t>-</t>
      </is>
    </nc>
  </rcc>
  <rcc rId="15574" sId="1">
    <nc r="AJ408" t="inlineStr">
      <is>
        <t>-</t>
      </is>
    </nc>
  </rcc>
  <rcc rId="15575" sId="1">
    <nc r="AK408" t="inlineStr">
      <is>
        <t>None</t>
      </is>
    </nc>
  </rcc>
  <rcc rId="15576" sId="1">
    <nc r="AH409" t="inlineStr">
      <is>
        <t>-</t>
      </is>
    </nc>
  </rcc>
  <rcc rId="15577" sId="1">
    <nc r="AI409" t="inlineStr">
      <is>
        <t>-</t>
      </is>
    </nc>
  </rcc>
  <rcc rId="15578" sId="1">
    <nc r="AJ409" t="inlineStr">
      <is>
        <t>-</t>
      </is>
    </nc>
  </rcc>
  <rcc rId="15579" sId="1">
    <nc r="AK409" t="inlineStr">
      <is>
        <t>None</t>
      </is>
    </nc>
  </rcc>
  <rcc rId="15580" sId="1" numFmtId="14">
    <nc r="AH405">
      <v>1</v>
    </nc>
  </rcc>
  <rcc rId="15581" sId="1" numFmtId="14">
    <nc r="AI405">
      <v>1</v>
    </nc>
  </rcc>
  <rcc rId="15582" sId="1" numFmtId="14">
    <nc r="AJ405">
      <v>1</v>
    </nc>
  </rcc>
  <rcc rId="15583" sId="1">
    <nc r="AK405" t="inlineStr">
      <is>
        <t>None</t>
      </is>
    </nc>
  </rcc>
  <rcc rId="15584" sId="1" numFmtId="14">
    <nc r="AH407">
      <v>1</v>
    </nc>
  </rcc>
  <rcc rId="15585" sId="1" numFmtId="14">
    <nc r="AI407">
      <v>1</v>
    </nc>
  </rcc>
  <rcc rId="15586" sId="1" numFmtId="14">
    <nc r="AJ407">
      <v>1</v>
    </nc>
  </rcc>
  <rcc rId="15587" sId="1">
    <nc r="AK407" t="inlineStr">
      <is>
        <t>None</t>
      </is>
    </nc>
  </rcc>
  <rcv guid="{99BC1C51-34DC-4BF2-906C-1E31B6171D71}" action="delete"/>
  <rdn rId="0" localSheetId="1" customView="1" name="Z_99BC1C51_34DC_4BF2_906C_1E31B6171D71_.wvu.FilterData" hidden="1" oldHidden="1">
    <formula>Merged_COEM!$B$59:$AN$457</formula>
    <oldFormula>Merged_COEM!$B$59:$AN$457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1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76" start="0" length="0">
    <dxf>
      <alignment wrapText="1" readingOrder="0"/>
    </dxf>
  </rfmt>
  <rfmt sheetId="2" sqref="AL276">
    <dxf>
      <alignment wrapText="0" readingOrder="0"/>
    </dxf>
  </rfmt>
  <rcc rId="15590" sId="2" odxf="1" dxf="1" quotePrefix="1">
    <oc r="AL276" t="inlineStr">
      <is>
        <t>Line #4, with math operation " pressure / StiffnessLearningFactor " can not greater than 27200. Because it limited by range.
Line #4, with math operation " P_Pressure2Stroke.getAt(pressure / StiffnessLearningFactor) + StiffnessLearningOffset " can not greater than 25600. Because it limited by range.</t>
      </is>
    </oc>
    <nc r="AL276" t="inlineStr">
      <is>
        <t>Cannot cover para2D in Ascet 6.1.4
Line #4, with math operation " volume = C_Stroke2Volume * stroke " can not greater than 32767. Because:
 -  " stroke " with maximum value is 25600 
 -  " C_Stroke2Volume =  ( ( Pi / 4 ) * P_MC_Diameter_C2 *P_MC_Diameter_C2) * CRB_mm3_2_ml " with maximum value of " P_MC_Diameter_C2 " lead to maximum value of " C_Stroke2Volume " = 1.256637061</t>
      </is>
    </nc>
    <ndxf>
      <alignment wrapText="1" readingOrder="0"/>
    </ndxf>
  </rcc>
  <rfmt sheetId="2" sqref="AL276">
    <dxf>
      <alignment wrapText="0" readingOrder="0"/>
    </dxf>
  </rfmt>
  <rcc rId="15591" sId="2" numFmtId="14">
    <nc r="AH276">
      <v>0.85299999999999998</v>
    </nc>
  </rcc>
  <rcc rId="15592" sId="2" numFmtId="14">
    <nc r="AI276">
      <v>0.85299999999999998</v>
    </nc>
  </rcc>
  <rcc rId="15593" sId="2">
    <nc r="AJ276" t="inlineStr">
      <is>
        <t>NA</t>
      </is>
    </nc>
  </rcc>
  <rcc rId="15594" sId="2" quotePrefix="1">
    <nc r="AK276" t="inlineStr">
      <is>
        <t>None</t>
      </is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12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97" sId="2">
    <nc r="AG276" t="inlineStr">
      <is>
        <t>OK</t>
      </is>
    </nc>
  </rcc>
  <rcc rId="15598" sId="2" numFmtId="19">
    <nc r="AE276">
      <v>44021</v>
    </nc>
  </rcc>
  <rcc rId="15599" sId="2" numFmtId="19">
    <nc r="AF276">
      <v>44021</v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12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02" sId="2">
    <nc r="AA276" t="inlineStr">
      <is>
        <t>Ready for review</t>
      </is>
    </nc>
  </rcc>
  <rcc rId="15603" sId="2">
    <nc r="Z276">
      <f>Y276</f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12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06" sId="2">
    <nc r="X276">
      <f>W276</f>
    </nc>
  </rcc>
  <rcc rId="15607" sId="2">
    <nc r="X278">
      <f>W278</f>
    </nc>
  </rcc>
  <rcc rId="15608" sId="2">
    <nc r="X279">
      <f>W279</f>
    </nc>
  </rcc>
  <rcc rId="15609" sId="2">
    <nc r="X281">
      <f>W281</f>
    </nc>
  </rcc>
  <rcc rId="15610" sId="2">
    <nc r="X282">
      <f>W282</f>
    </nc>
  </rcc>
  <rcc rId="15611" sId="2">
    <nc r="X284">
      <f>W284</f>
    </nc>
  </rcc>
  <rcc rId="15612" sId="2">
    <nc r="X285">
      <f>W285</f>
    </nc>
  </rcc>
  <rcc rId="15613" sId="2">
    <nc r="X286">
      <f>W286</f>
    </nc>
  </rcc>
</revisions>
</file>

<file path=xl/revisions/revisionLog12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2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W458" start="0" length="0">
    <dxf>
      <border>
        <left/>
        <right/>
        <top/>
        <bottom/>
      </border>
    </dxf>
  </rfmt>
</revisions>
</file>

<file path=xl/revisions/revisionLog12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16" sId="1">
    <nc r="X411">
      <f>W411</f>
    </nc>
  </rcc>
  <rcc rId="15617" sId="1">
    <nc r="Z411">
      <v>10</v>
    </nc>
  </rcc>
  <rcc rId="15618" sId="1" numFmtId="19">
    <nc r="AE411">
      <v>44020</v>
    </nc>
  </rcc>
  <rcc rId="15619" sId="1" numFmtId="19">
    <nc r="AF411">
      <v>44020</v>
    </nc>
  </rcc>
  <rcc rId="15620" sId="1">
    <nc r="AG411" t="inlineStr">
      <is>
        <t>OK</t>
      </is>
    </nc>
  </rcc>
  <rcc rId="15621" sId="1" numFmtId="14">
    <nc r="AH411">
      <v>1</v>
    </nc>
  </rcc>
  <rcc rId="15622" sId="1" numFmtId="14">
    <nc r="AI411">
      <v>1</v>
    </nc>
  </rcc>
  <rcc rId="15623" sId="1" numFmtId="14">
    <nc r="AJ411">
      <v>1</v>
    </nc>
  </rcc>
  <rcc rId="15624" sId="1">
    <nc r="AK411" t="inlineStr">
      <is>
        <t>None</t>
      </is>
    </nc>
  </rcc>
  <rcc rId="15625" sId="1">
    <nc r="T411" t="inlineStr">
      <is>
        <t>loc.do-phu</t>
      </is>
    </nc>
  </rcc>
  <rcc rId="15626" sId="1" quotePrefix="1">
    <oc r="F411" t="inlineStr">
      <is>
        <t>rb\as\BYD\Mainstream151\app\dsm\RBVAR\src</t>
      </is>
    </oc>
    <nc r="F411" t="inlineStr">
      <is>
        <t>BYD_ELRC_ESP93_Int\MainstreamF30\rb\as\BYD\Mainstream151\app\dsm\RBVAR\src\RBVAR_SystemStateManagement_PROJECT.c</t>
      </is>
    </nc>
  </rcc>
  <rfmt sheetId="1" sqref="F411" start="0" length="2147483647">
    <dxf>
      <font>
        <b/>
      </font>
    </dxf>
  </rfmt>
  <rfmt sheetId="1" sqref="F411" start="0" length="2147483647">
    <dxf>
      <font>
        <color rgb="FFFF0000"/>
      </font>
    </dxf>
  </rfmt>
  <rcc rId="15627" sId="1">
    <nc r="K411" t="inlineStr">
      <is>
        <t>Test: Manual; Cmt: Auto</t>
      </is>
    </nc>
  </rcc>
  <rfmt sheetId="1" sqref="I401" start="0" length="0">
    <dxf>
      <fill>
        <patternFill patternType="none">
          <bgColor indexed="65"/>
        </patternFill>
      </fill>
    </dxf>
  </rfmt>
  <rfmt sheetId="1" sqref="I400:I401 I411 I413 I415">
    <dxf>
      <fill>
        <patternFill patternType="solid">
          <bgColor rgb="FF00B050"/>
        </patternFill>
      </fill>
    </dxf>
  </rfmt>
  <rfmt sheetId="1" sqref="I309" start="0" length="0">
    <dxf>
      <fill>
        <patternFill patternType="none">
          <bgColor indexed="65"/>
        </patternFill>
      </fill>
    </dxf>
  </rfmt>
  <rcc rId="15628" sId="1">
    <nc r="K413" t="inlineStr">
      <is>
        <t>Test: Manual; Cmt: Manual</t>
      </is>
    </nc>
  </rcc>
  <rcc rId="15629" sId="1">
    <nc r="K415" t="inlineStr">
      <is>
        <t>Test: Manual; Cmt: Manual</t>
      </is>
    </nc>
  </rcc>
  <rcv guid="{FECB4C41-27E8-4A22-AFB3-4F54CDD4960E}" action="delete"/>
  <rdn rId="0" localSheetId="1" customView="1" name="Z_FECB4C41_27E8_4A22_AFB3_4F54CDD4960E_.wvu.FilterData" hidden="1" oldHidden="1">
    <formula>Merged_COEM!$A$59:$AN$457</formula>
    <oldFormula>Merged_COEM!$A$59:$AN$457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12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32" sId="1">
    <nc r="X406">
      <f>W406</f>
    </nc>
  </rcc>
  <rcc rId="15633" sId="1">
    <oc r="Z406">
      <v>0.1</v>
    </oc>
    <nc r="Z406">
      <v>0</v>
    </nc>
  </rcc>
  <rcc rId="15634" sId="1">
    <oc r="Z409">
      <v>0.1</v>
    </oc>
    <nc r="Z409">
      <v>0</v>
    </nc>
  </rcc>
  <rcc rId="15635" sId="1">
    <oc r="Z408">
      <v>0.1</v>
    </oc>
    <nc r="Z408">
      <v>0</v>
    </nc>
  </rcc>
  <rcc rId="15636" sId="1">
    <nc r="X408">
      <f>W408</f>
    </nc>
  </rcc>
  <rcc rId="15637" sId="1">
    <nc r="X409">
      <f>W409</f>
    </nc>
  </rcc>
  <rcc rId="15638" sId="1">
    <nc r="T405" t="inlineStr">
      <is>
        <t>chung.ly</t>
      </is>
    </nc>
  </rcc>
  <rcc rId="15639" sId="1">
    <nc r="T406" t="inlineStr">
      <is>
        <t>chung.ly</t>
      </is>
    </nc>
  </rcc>
  <rcc rId="15640" sId="1">
    <nc r="T407" t="inlineStr">
      <is>
        <t>chung.ly</t>
      </is>
    </nc>
  </rcc>
  <rcc rId="15641" sId="1">
    <nc r="T408" t="inlineStr">
      <is>
        <t>chung.ly</t>
      </is>
    </nc>
  </rcc>
  <rcc rId="15642" sId="1">
    <nc r="T409" t="inlineStr">
      <is>
        <t>chung.ly</t>
      </is>
    </nc>
  </rcc>
  <rcv guid="{99BC1C51-34DC-4BF2-906C-1E31B6171D71}" action="delete"/>
  <rdn rId="0" localSheetId="1" customView="1" name="Z_99BC1C51_34DC_4BF2_906C_1E31B6171D71_.wvu.FilterData" hidden="1" oldHidden="1">
    <formula>Merged_COEM!$B$59:$AN$457</formula>
    <oldFormula>Merged_COEM!$B$59:$AN$457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2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45" sId="1">
    <nc r="AG342" t="inlineStr">
      <is>
        <t>NG</t>
      </is>
    </nc>
  </rcc>
  <rcc rId="15646" sId="1" numFmtId="14">
    <nc r="AH342">
      <v>0.97199999999999998</v>
    </nc>
  </rcc>
  <rcc rId="15647" sId="1" numFmtId="14">
    <nc r="AI342">
      <v>0.97399999999999998</v>
    </nc>
  </rcc>
  <rcc rId="15648" sId="1" numFmtId="14">
    <nc r="AJ342">
      <v>1</v>
    </nc>
  </rcc>
  <rcc rId="15649" sId="1">
    <nc r="AK342" t="inlineStr">
      <is>
        <t>OPL</t>
      </is>
    </nc>
  </rcc>
  <rcc rId="15650" sId="1">
    <nc r="X342">
      <f>W342</f>
    </nc>
  </rcc>
  <rcc rId="15651" sId="1">
    <oc r="T342" t="inlineStr">
      <is>
        <t>duong.nguyen-tuan</t>
      </is>
    </oc>
    <nc r="T342" t="inlineStr">
      <is>
        <t>hieu.nguyen-trung</t>
      </is>
    </nc>
  </rcc>
  <rcc rId="15652" sId="1">
    <nc r="AA342" t="inlineStr">
      <is>
        <t>Ready for review</t>
      </is>
    </nc>
  </rcc>
  <rcc rId="15653" sId="1">
    <nc r="Z342">
      <v>17</v>
    </nc>
  </rcc>
  <rcc rId="15654" sId="1" numFmtId="19">
    <nc r="AF342">
      <v>44021</v>
    </nc>
  </rcc>
  <rcc rId="15655" sId="1" odxf="1" dxf="1" quotePrefix="1">
    <oc r="AL342" t="inlineStr">
      <is>
        <t>-</t>
      </is>
    </oc>
    <nc r="AL342" t="inlineStr">
      <is>
        <t>-1. Can't cover min value of VlcAxBaseMax at line 139.
2. Can't cover min value of VlcAxBaseMin at line 151.</t>
      </is>
    </nc>
    <ndxf>
      <alignment wrapText="1" readingOrder="0"/>
    </ndxf>
  </rcc>
  <rcc rId="15656" sId="1">
    <oc r="AN342" t="inlineStr">
      <is>
        <t>Double effort 
Please comment follow ASPICE Standard
Wrong database =&gt; Hai confirm =&gt; Updated Esp9wAPBCPEncapSWCust_ECU_CSW_BB95572.axl
Hai re-confirm use VLCAPA_ECU_CSW_BB00001.axl =]]]]</t>
      </is>
    </oc>
    <nc r="AN342" t="inlineStr">
      <is>
        <t>Double effort 
Please comment follow ASPICE Standard
Wrong database =&gt; Hai confirm =&gt; Updated Esp9wAPBCPEncapSWCust_ECU_CSW_BB95572.axl
Hai re-confirm use VLCAPA_ECU_CSW_BB00001.axl =]]]]
WAITING FOR OPL</t>
      </is>
    </nc>
  </rcc>
  <rcv guid="{C94451EF-7A3E-4D72-B5A4-3D1B193192CC}" action="delete"/>
  <rdn rId="0" localSheetId="1" customView="1" name="Z_C94451EF_7A3E_4D72_B5A4_3D1B193192CC_.wvu.FilterData" hidden="1" oldHidden="1">
    <formula>Merged_COEM!$B$59:$AN$457</formula>
    <oldFormula>Merged_COEM!$B$59:$AN$457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12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59" sId="1">
    <oc r="T373" t="inlineStr">
      <is>
        <t>duong.nguyen-tuan</t>
      </is>
    </oc>
    <nc r="T373" t="inlineStr">
      <is>
        <t>hieu.nguyen-trung</t>
      </is>
    </nc>
  </rcc>
  <rcc rId="15660" sId="1">
    <oc r="T399" t="inlineStr">
      <is>
        <t>duong.nguyen-tuan</t>
      </is>
    </oc>
    <nc r="T399" t="inlineStr">
      <is>
        <t>hieu.nguyen-trung</t>
      </is>
    </nc>
  </rcc>
  <rcv guid="{C94451EF-7A3E-4D72-B5A4-3D1B193192CC}" action="delete"/>
  <rdn rId="0" localSheetId="1" customView="1" name="Z_C94451EF_7A3E_4D72_B5A4_3D1B193192CC_.wvu.FilterData" hidden="1" oldHidden="1">
    <formula>Merged_COEM!$B$59:$AN$457</formula>
    <oldFormula>Merged_COEM!$B$59:$AN$457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12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63" sId="1">
    <oc r="AN342" t="inlineStr">
      <is>
        <t>Double effort 
Please comment follow ASPICE Standard
Wrong database =&gt; Hai confirm =&gt; Updated Esp9wAPBCPEncapSWCust_ECU_CSW_BB95572.axl
Hai re-confirm use VLCAPA_ECU_CSW_BB00001.axl =]]]]
WAITING FOR OPL</t>
      </is>
    </oc>
    <nc r="AN342" t="inlineStr">
      <is>
        <t>Double effort 
Please comment follow ASPICE Standard
Wrong database =&gt; Hai confirm =&gt; Updated Esp9wAPBCPEncapSWCust_ECU_CSW_BB95572.axl
Hai re-confirm use VLCAPA_ECU_CSW_BB00001.axl =]]]]
WAITING FOR OPL.
WAITING FOR dSD.</t>
      </is>
    </nc>
  </rcc>
  <rcv guid="{C94451EF-7A3E-4D72-B5A4-3D1B193192CC}" action="delete"/>
  <rdn rId="0" localSheetId="1" customView="1" name="Z_C94451EF_7A3E_4D72_B5A4_3D1B193192CC_.wvu.FilterData" hidden="1" oldHidden="1">
    <formula>Merged_COEM!$B$59:$AN$457</formula>
    <oldFormula>Merged_COEM!$B$59:$AN$457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12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66" sId="1">
    <oc r="AA342" t="inlineStr">
      <is>
        <t>Ready for review</t>
      </is>
    </oc>
    <nc r="AA342" t="inlineStr">
      <is>
        <t>Pending for OPL</t>
      </is>
    </nc>
  </rcc>
  <rcv guid="{C94451EF-7A3E-4D72-B5A4-3D1B193192CC}" action="delete"/>
  <rdn rId="0" localSheetId="1" customView="1" name="Z_C94451EF_7A3E_4D72_B5A4_3D1B193192CC_.wvu.FilterData" hidden="1" oldHidden="1">
    <formula>Merged_COEM!$B$59:$AN$457</formula>
    <oldFormula>Merged_COEM!$B$59:$AN$457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12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69" sId="1" quotePrefix="1">
    <oc r="AL380" t="inlineStr">
      <is>
        <t>-</t>
      </is>
    </oc>
    <nc r="AL380" t="inlineStr">
      <is>
        <t>-Have issue with tolerance and waiting owner comfirm.</t>
      </is>
    </nc>
  </rcc>
</revisions>
</file>

<file path=xl/revisions/revisionLog12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70" sId="1">
    <oc r="AA380" t="inlineStr">
      <is>
        <t>Ongoing</t>
      </is>
    </oc>
    <nc r="AA380" t="inlineStr">
      <is>
        <t>Ready for review</t>
      </is>
    </nc>
  </rcc>
  <rcv guid="{60D2C030-4E31-4E07-8E1C-44D2EE84B177}" action="delete"/>
  <rdn rId="0" localSheetId="1" customView="1" name="Z_60D2C030_4E31_4E07_8E1C_44D2EE84B177_.wvu.FilterData" hidden="1" oldHidden="1">
    <formula>Merged_COEM!$A$59:$AN$457</formula>
    <oldFormula>Merged_COEM!$A$59:$AN$457</oldFormula>
  </rdn>
  <rdn rId="0" localSheetId="2" customView="1" name="Z_60D2C030_4E31_4E07_8E1C_44D2EE84B177_.wvu.FilterData" hidden="1" oldHidden="1">
    <formula>Merged_JOEM!$B$59:$AN$329</formula>
    <oldFormula>Merged_JOEM!$B$59:$AN$329</oldFormula>
  </rdn>
  <rcv guid="{60D2C030-4E31-4E07-8E1C-44D2EE84B177}" action="add"/>
</revisions>
</file>

<file path=xl/revisions/revisionLog12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73" sId="2" numFmtId="19">
    <nc r="AE306">
      <v>44021</v>
    </nc>
  </rcc>
  <rcc rId="15674" sId="2" numFmtId="19">
    <nc r="AF306">
      <v>44021</v>
    </nc>
  </rcc>
  <rcc rId="15675" sId="2">
    <nc r="AG306" t="inlineStr">
      <is>
        <t>OK</t>
      </is>
    </nc>
  </rcc>
  <rcc rId="15676" sId="2">
    <nc r="AJ306" t="inlineStr">
      <is>
        <t>NA</t>
      </is>
    </nc>
  </rcc>
  <rcc rId="15677" sId="2" quotePrefix="1">
    <nc r="AK306" t="inlineStr">
      <is>
        <t>None</t>
      </is>
    </nc>
  </rcc>
  <rcc rId="15678" sId="2" numFmtId="14">
    <nc r="AH306">
      <v>0.82699999999999996</v>
    </nc>
  </rcc>
  <rcc rId="15679" sId="2" numFmtId="14">
    <nc r="AI306">
      <v>0.82699999999999996</v>
    </nc>
  </rcc>
  <rcc rId="15680" sId="2" odxf="1" s="1" dxf="1">
    <nc r="AL306" t="inlineStr">
      <is>
        <t xml:space="preserve">Param 1D,2D can't cover full C0/C1
Can't cover outrange max of Grad_vGiAck_ETR at line #54 because if Grad_vGiAck_ETR &gt; 20 -&gt; Grad_vGiAck_ETR &gt; Grad_vGiAckF_ETR max value -&gt; this line never reach
Can't cover  division by zero at line at line #68 because tFil_MotRampDown = tFil_MotRampDown.max(P_TCS_dT( = 0.02 - non-calibration value))  -&gt; tFil_MotRampDown always &gt; 0
Can't cover outrange max  at line #68 because FilCo_MotRampDown (range: 0.010009765625 - 1) = P_TCS_dT/tFil_MotRampDown = 0.02/(range: 0.02-5) -&gt; max = 1. 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306">
    <dxf>
      <alignment wrapText="0" readingOrder="0"/>
    </dxf>
  </rfmt>
  <rcv guid="{D33AC7AF-C8AB-4CE9-94C7-9237011A5FC3}" action="delete"/>
  <rdn rId="0" localSheetId="1" customView="1" name="Z_D33AC7AF_C8AB_4CE9_94C7_9237011A5FC3_.wvu.FilterData" hidden="1" oldHidden="1">
    <formula>Merged_COEM!$B$59:$AN$457</formula>
    <oldFormula>Merged_COEM!$B$59:$AN$457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12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83" sId="1" quotePrefix="1">
    <oc r="AL417" t="inlineStr">
      <is>
        <t>-</t>
      </is>
    </oc>
    <nc r="AL417" t="inlineStr">
      <is>
        <t>-Max value and tolerance of imported parmmetter is conflict in ASCET</t>
      </is>
    </nc>
  </rcc>
  <rcc rId="15684" sId="1" quotePrefix="1">
    <oc r="AN417" t="inlineStr">
      <is>
        <t>-</t>
      </is>
    </oc>
    <nc r="AN417" t="inlineStr">
      <is>
        <t>-Waiting owmer confirm</t>
      </is>
    </nc>
  </rcc>
  <rcc rId="15685" sId="1" numFmtId="19">
    <oc r="AF417">
      <v>44020</v>
    </oc>
    <nc r="AF417">
      <v>44021</v>
    </nc>
  </rcc>
</revisions>
</file>

<file path=xl/revisions/revisionLog12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86" sId="1">
    <nc r="X397">
      <f>W397</f>
    </nc>
  </rcc>
  <rcc rId="15687" sId="1">
    <nc r="X398">
      <f>W398</f>
    </nc>
  </rcc>
  <rcc rId="15688" sId="1">
    <nc r="Z397">
      <v>1</v>
    </nc>
  </rcc>
  <rcc rId="15689" sId="1">
    <nc r="Z398">
      <v>1</v>
    </nc>
  </rcc>
  <rcc rId="15690" sId="1">
    <nc r="AA397" t="inlineStr">
      <is>
        <t>Ready for review</t>
      </is>
    </nc>
  </rcc>
  <rcc rId="15691" sId="1">
    <nc r="AA398" t="inlineStr">
      <is>
        <t>Ready for review</t>
      </is>
    </nc>
  </rcc>
  <rcc rId="15692" sId="1" numFmtId="19">
    <nc r="AE397">
      <v>44021</v>
    </nc>
  </rcc>
  <rcc rId="15693" sId="1" numFmtId="19">
    <nc r="AE398">
      <v>44021</v>
    </nc>
  </rcc>
  <rcc rId="15694" sId="1" numFmtId="19">
    <nc r="AF397">
      <v>44021</v>
    </nc>
  </rcc>
  <rcc rId="15695" sId="1">
    <nc r="AG397" t="inlineStr">
      <is>
        <t>OK</t>
      </is>
    </nc>
  </rcc>
  <rcc rId="15696" sId="1" numFmtId="14">
    <nc r="AH397">
      <v>1</v>
    </nc>
  </rcc>
  <rcc rId="15697" sId="1" numFmtId="14">
    <nc r="AI397">
      <v>1</v>
    </nc>
  </rcc>
  <rcc rId="15698" sId="1" numFmtId="14">
    <nc r="AJ397">
      <v>1</v>
    </nc>
  </rcc>
  <rcc rId="15699" sId="1">
    <nc r="AK397" t="inlineStr">
      <is>
        <t>None</t>
      </is>
    </nc>
  </rcc>
  <rcc rId="15700" sId="1">
    <nc r="AG398" t="inlineStr">
      <is>
        <t>OK</t>
      </is>
    </nc>
  </rcc>
  <rcc rId="15701" sId="1" numFmtId="14">
    <nc r="AH398">
      <v>1</v>
    </nc>
  </rcc>
  <rcc rId="15702" sId="1" numFmtId="14">
    <nc r="AI398">
      <v>1</v>
    </nc>
  </rcc>
  <rcc rId="15703" sId="1" numFmtId="14">
    <nc r="AJ398">
      <v>1</v>
    </nc>
  </rcc>
  <rcc rId="15704" sId="1">
    <nc r="AK398" t="inlineStr">
      <is>
        <t>None</t>
      </is>
    </nc>
  </rcc>
  <rcc rId="15705" sId="1" numFmtId="19">
    <nc r="AF398">
      <v>44021</v>
    </nc>
  </rcc>
  <rcc rId="15706" sId="1" numFmtId="14">
    <oc r="AJ395">
      <v>0.9</v>
    </oc>
    <nc r="AJ395">
      <v>0.94</v>
    </nc>
  </rcc>
  <rcv guid="{970EE037-F5E5-47AF-896A-0F6222879EBC}" action="delete"/>
  <rdn rId="0" localSheetId="1" customView="1" name="Z_970EE037_F5E5_47AF_896A_0F6222879EBC_.wvu.FilterData" hidden="1" oldHidden="1">
    <formula>Merged_COEM!$A$59:$AN$457</formula>
    <oldFormula>Merged_COEM!$A$59:$AN$457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2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09" sId="1">
    <oc r="AN342" t="inlineStr">
      <is>
        <t>Double effort 
Please comment follow ASPICE Standard
Wrong database =&gt; Hai confirm =&gt; Updated Esp9wAPBCPEncapSWCust_ECU_CSW_BB95572.axl
Hai re-confirm use VLCAPA_ECU_CSW_BB00001.axl =]]]]
WAITING FOR OPL.
WAITING FOR dSD.</t>
      </is>
    </oc>
    <nc r="AN342" t="inlineStr">
      <is>
        <t>Double effort 
Please comment follow ASPICE Standard
Wrong database =&gt; Hai confirm =&gt; Updated Esp9wAPBCPEncapSWCust_ECU_CSW_BB95572.axl
Hai re-confirm use VLCAPA_ECU_CSW_BB00001.axl =]]]]
WAITING FOR OPL.</t>
      </is>
    </nc>
  </rcc>
  <rcv guid="{C94451EF-7A3E-4D72-B5A4-3D1B193192CC}" action="delete"/>
  <rdn rId="0" localSheetId="1" customView="1" name="Z_C94451EF_7A3E_4D72_B5A4_3D1B193192CC_.wvu.FilterData" hidden="1" oldHidden="1">
    <formula>Merged_COEM!$B$59:$AN$457</formula>
    <oldFormula>Merged_COEM!$B$59:$AN$457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12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12" sId="1">
    <nc r="X370">
      <f>W370</f>
    </nc>
  </rcc>
  <rcc rId="15713" sId="1">
    <nc r="Z370">
      <v>1</v>
    </nc>
  </rcc>
  <rcc rId="15714" sId="1">
    <nc r="AA370" t="inlineStr">
      <is>
        <t>Ready for review</t>
      </is>
    </nc>
  </rcc>
  <rcc rId="15715" sId="1" numFmtId="19">
    <nc r="AE370">
      <v>44021</v>
    </nc>
  </rcc>
  <rcc rId="15716" sId="1" numFmtId="19">
    <nc r="AF370">
      <v>44021</v>
    </nc>
  </rcc>
  <rcc rId="15717" sId="1">
    <nc r="AG370" t="inlineStr">
      <is>
        <t>OK</t>
      </is>
    </nc>
  </rcc>
  <rcc rId="15718" sId="1" numFmtId="14">
    <nc r="AH370">
      <v>1</v>
    </nc>
  </rcc>
  <rcc rId="15719" sId="1" numFmtId="14">
    <nc r="AI370">
      <v>1</v>
    </nc>
  </rcc>
  <rcc rId="15720" sId="1" numFmtId="14">
    <nc r="AJ370">
      <v>1</v>
    </nc>
  </rcc>
  <rcc rId="15721" sId="1">
    <nc r="AK370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Merged_COEM!$A$59:$AN$457</formula>
    <oldFormula>Merged_COEM!$A$59:$AN$457</oldFormula>
  </rdn>
  <rdn rId="0" localSheetId="2" customView="1" name="Z_60D2C030_4E31_4E07_8E1C_44D2EE84B177_.wvu.FilterData" hidden="1" oldHidden="1">
    <formula>Merged_JOEM!$B$59:$AN$329</formula>
    <oldFormula>Merged_JOEM!$B$59:$AN$329</oldFormula>
  </rdn>
  <rcv guid="{60D2C030-4E31-4E07-8E1C-44D2EE84B177}" action="add"/>
</revisions>
</file>

<file path=xl/revisions/revisionLog12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24" sId="1">
    <nc r="T380" t="inlineStr">
      <is>
        <t>nam.phan-the</t>
      </is>
    </nc>
  </rcc>
  <rcv guid="{60D2C030-4E31-4E07-8E1C-44D2EE84B177}" action="delete"/>
  <rdn rId="0" localSheetId="1" customView="1" name="Z_60D2C030_4E31_4E07_8E1C_44D2EE84B177_.wvu.FilterData" hidden="1" oldHidden="1">
    <formula>Merged_COEM!$A$59:$AN$457</formula>
    <oldFormula>Merged_COEM!$A$59:$AN$457</oldFormula>
  </rdn>
  <rdn rId="0" localSheetId="2" customView="1" name="Z_60D2C030_4E31_4E07_8E1C_44D2EE84B177_.wvu.FilterData" hidden="1" oldHidden="1">
    <formula>Merged_JOEM!$B$59:$AN$329</formula>
    <oldFormula>Merged_JOEM!$B$59:$AN$329</oldFormula>
  </rdn>
  <rcv guid="{60D2C030-4E31-4E07-8E1C-44D2EE84B177}" action="add"/>
</revisions>
</file>

<file path=xl/revisions/revisionLog12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Merged_COEM!$A$59:$AN$457</formula>
    <oldFormula>Merged_COEM!$A$59:$AN$457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2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D442:AD443">
    <dxf>
      <fill>
        <patternFill patternType="solid">
          <bgColor rgb="FFFF0000"/>
        </patternFill>
      </fill>
    </dxf>
  </rfmt>
  <rcv guid="{970EE037-F5E5-47AF-896A-0F6222879EBC}" action="delete"/>
  <rdn rId="0" localSheetId="1" customView="1" name="Z_970EE037_F5E5_47AF_896A_0F6222879EBC_.wvu.FilterData" hidden="1" oldHidden="1">
    <formula>Merged_COEM!$A$59:$AN$457</formula>
    <oldFormula>Merged_COEM!$A$59:$AN$457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2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31" sId="2" numFmtId="19">
    <nc r="AE307">
      <v>44021</v>
    </nc>
  </rcc>
  <rcc rId="15732" sId="2" numFmtId="19">
    <nc r="AF307">
      <v>44021</v>
    </nc>
  </rcc>
  <rcc rId="15733" sId="2">
    <nc r="AG307" t="inlineStr">
      <is>
        <t>OK</t>
      </is>
    </nc>
  </rcc>
  <rcc rId="15734" sId="2">
    <nc r="AJ307" t="inlineStr">
      <is>
        <t>NA</t>
      </is>
    </nc>
  </rcc>
  <rcc rId="15735" sId="2" quotePrefix="1">
    <nc r="AK307" t="inlineStr">
      <is>
        <t>None</t>
      </is>
    </nc>
  </rcc>
  <rcc rId="15736" sId="2" numFmtId="14">
    <nc r="AH307">
      <v>0.94699999999999995</v>
    </nc>
  </rcc>
  <rcc rId="15737" sId="2" numFmtId="14">
    <nc r="AI307">
      <v>0.95</v>
    </nc>
  </rcc>
  <rcv guid="{D33AC7AF-C8AB-4CE9-94C7-9237011A5FC3}" action="delete"/>
  <rdn rId="0" localSheetId="1" customView="1" name="Z_D33AC7AF_C8AB_4CE9_94C7_9237011A5FC3_.wvu.FilterData" hidden="1" oldHidden="1">
    <formula>Merged_COEM!$B$59:$AN$457</formula>
    <oldFormula>Merged_COEM!$B$59:$AN$457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12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40" sId="2" odxf="1" s="1" dxf="1">
    <nc r="AL307" t="inlineStr">
      <is>
        <t>Can't cover outrange max at line #36 because ForceFactor_GradLim = (ForceFactor_GradLim_K1 (max : 1) + ForceFactor_MaxStep).max(ForceFactor_Tar(max: 1)) = (1+ ForceFactor_FilStepSize.min(-ForceFactor_MinCycleStep(range:0 -  0.0400390625))).max(1) = (1+1.min(0))).max(1)) = 1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307">
    <dxf>
      <alignment wrapText="0" readingOrder="0"/>
    </dxf>
  </rfmt>
</revisions>
</file>

<file path=xl/revisions/revisionLog12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Merged_COEM!$A$59:$AN$457</formula>
    <oldFormula>Merged_COEM!$A$59:$AN$457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2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43" sId="1">
    <oc r="T94" t="inlineStr">
      <is>
        <t>huy.nguyen-hoang</t>
      </is>
    </oc>
    <nc r="T94"/>
  </rcc>
  <rcc rId="15744" sId="1">
    <oc r="T95" t="inlineStr">
      <is>
        <t>huy.nguyen-hoang</t>
      </is>
    </oc>
    <nc r="T95"/>
  </rcc>
  <rcc rId="15745" sId="1">
    <oc r="T96" t="inlineStr">
      <is>
        <t>huy.nguyen-hoang</t>
      </is>
    </oc>
    <nc r="T96"/>
  </rcc>
  <rcc rId="15746" sId="1">
    <oc r="T97" t="inlineStr">
      <is>
        <t>huy.nguyen-hoang</t>
      </is>
    </oc>
    <nc r="T97"/>
  </rcc>
  <rcc rId="15747" sId="1">
    <oc r="T98" t="inlineStr">
      <is>
        <t>huy.nguyen-hoang</t>
      </is>
    </oc>
    <nc r="T98"/>
  </rcc>
  <rcc rId="15748" sId="1">
    <oc r="T235" t="inlineStr">
      <is>
        <t>huy.nguyen-hoang</t>
      </is>
    </oc>
    <nc r="T235"/>
  </rcc>
  <rcc rId="15749" sId="1">
    <oc r="T236" t="inlineStr">
      <is>
        <t>huy.nguyen-hoang</t>
      </is>
    </oc>
    <nc r="T236"/>
  </rcc>
  <rcc rId="15750" sId="1">
    <oc r="T394" t="inlineStr">
      <is>
        <t>loc.do-phu</t>
      </is>
    </oc>
    <nc r="T394" t="inlineStr">
      <is>
        <t>huy.nguyen-hoang</t>
      </is>
    </nc>
  </rcc>
  <rcc rId="15751" sId="1">
    <oc r="T395" t="inlineStr">
      <is>
        <t>loc.do-phu</t>
      </is>
    </oc>
    <nc r="T395" t="inlineStr">
      <is>
        <t>huy.nguyen-hoang</t>
      </is>
    </nc>
  </rcc>
  <rcc rId="15752" sId="1">
    <oc r="T396" t="inlineStr">
      <is>
        <t>loc.do-phu</t>
      </is>
    </oc>
    <nc r="T396" t="inlineStr">
      <is>
        <t>huy.nguyen-hoang</t>
      </is>
    </nc>
  </rcc>
  <rcc rId="15753" sId="1">
    <oc r="T397" t="inlineStr">
      <is>
        <t>loc.do-phu</t>
      </is>
    </oc>
    <nc r="T397" t="inlineStr">
      <is>
        <t>huy.nguyen-hoang</t>
      </is>
    </nc>
  </rcc>
  <rcc rId="15754" sId="1">
    <oc r="T398" t="inlineStr">
      <is>
        <t>loc.do-phu</t>
      </is>
    </oc>
    <nc r="T398" t="inlineStr">
      <is>
        <t>huy.nguyen-hoang</t>
      </is>
    </nc>
  </rcc>
  <rcc rId="15755" sId="1">
    <oc r="T423" t="inlineStr">
      <is>
        <t>loc.do-phu</t>
      </is>
    </oc>
    <nc r="T423" t="inlineStr">
      <is>
        <t>huy.nguyen-hoang</t>
      </is>
    </nc>
  </rcc>
  <rcv guid="{970EE037-F5E5-47AF-896A-0F6222879EBC}" action="delete"/>
  <rdn rId="0" localSheetId="1" customView="1" name="Z_970EE037_F5E5_47AF_896A_0F6222879EBC_.wvu.FilterData" hidden="1" oldHidden="1">
    <formula>Merged_COEM!$A$59:$AN$457</formula>
    <oldFormula>Merged_COEM!$A$59:$AN$457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2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58" sId="1">
    <oc r="M396" t="inlineStr">
      <is>
        <t>SR</t>
      </is>
    </oc>
    <nc r="M396"/>
  </rcc>
  <rcc rId="15759" sId="1">
    <oc r="M397" t="inlineStr">
      <is>
        <t>SR</t>
      </is>
    </oc>
    <nc r="M397" t="inlineStr">
      <is>
        <t>aaa</t>
      </is>
    </nc>
  </rcc>
  <rcc rId="15760" sId="1">
    <oc r="M398" t="inlineStr">
      <is>
        <t>SR</t>
      </is>
    </oc>
    <nc r="M398" t="inlineStr">
      <is>
        <t>bb</t>
      </is>
    </nc>
  </rcc>
  <rcv guid="{970EE037-F5E5-47AF-896A-0F6222879EBC}" action="delete"/>
  <rdn rId="0" localSheetId="1" customView="1" name="Z_970EE037_F5E5_47AF_896A_0F6222879EBC_.wvu.FilterData" hidden="1" oldHidden="1">
    <formula>Merged_COEM!$A$59:$AN$457</formula>
    <oldFormula>Merged_COEM!$A$59:$AN$457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2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63" sId="1">
    <nc r="M396" t="inlineStr">
      <is>
        <t>SR</t>
      </is>
    </nc>
  </rcc>
  <rcc rId="15764" sId="1">
    <oc r="M397" t="inlineStr">
      <is>
        <t>aaa</t>
      </is>
    </oc>
    <nc r="M397" t="inlineStr">
      <is>
        <t>SR</t>
      </is>
    </nc>
  </rcc>
  <rcc rId="15765" sId="1">
    <oc r="M398" t="inlineStr">
      <is>
        <t>bb</t>
      </is>
    </oc>
    <nc r="M398" t="inlineStr">
      <is>
        <t>SR</t>
      </is>
    </nc>
  </rcc>
</revisions>
</file>

<file path=xl/revisions/revisionLog12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66" sId="2" numFmtId="19">
    <nc r="AE308">
      <v>44021</v>
    </nc>
  </rcc>
  <rcc rId="15767" sId="2" numFmtId="19">
    <nc r="AF308">
      <v>44021</v>
    </nc>
  </rcc>
  <rcc rId="15768" sId="2">
    <nc r="AG308" t="inlineStr">
      <is>
        <t>OK</t>
      </is>
    </nc>
  </rcc>
  <rcc rId="15769" sId="2">
    <nc r="AJ308" t="inlineStr">
      <is>
        <t>NA</t>
      </is>
    </nc>
  </rcc>
  <rcc rId="15770" sId="2" quotePrefix="1">
    <nc r="AK308" t="inlineStr">
      <is>
        <t>None</t>
      </is>
    </nc>
  </rcc>
  <rcc rId="15771" sId="2" quotePrefix="1">
    <nc r="AL308" t="inlineStr">
      <is>
        <t>Param 1D can't cover full C0/C1</t>
      </is>
    </nc>
  </rcc>
  <rcc rId="15772" sId="2" numFmtId="14">
    <nc r="AH308">
      <v>0.91700000000000004</v>
    </nc>
  </rcc>
  <rcc rId="15773" sId="2" numFmtId="14">
    <nc r="AI308">
      <v>0.91700000000000004</v>
    </nc>
  </rcc>
</revisions>
</file>

<file path=xl/revisions/revisionLog12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2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76" sId="1">
    <nc r="U394" t="inlineStr">
      <is>
        <t>No</t>
      </is>
    </nc>
  </rcc>
  <rcc rId="15777" sId="1">
    <nc r="U395" t="inlineStr">
      <is>
        <t>No</t>
      </is>
    </nc>
  </rcc>
  <rcc rId="15778" sId="1">
    <nc r="U396" t="inlineStr">
      <is>
        <t>No</t>
      </is>
    </nc>
  </rcc>
  <rcc rId="15779" sId="1">
    <nc r="U397" t="inlineStr">
      <is>
        <t>No</t>
      </is>
    </nc>
  </rcc>
  <rcc rId="15780" sId="1">
    <nc r="U398" t="inlineStr">
      <is>
        <t>No</t>
      </is>
    </nc>
  </rcc>
  <rcv guid="{99BC1C51-34DC-4BF2-906C-1E31B6171D71}" action="delete"/>
  <rdn rId="0" localSheetId="1" customView="1" name="Z_99BC1C51_34DC_4BF2_906C_1E31B6171D71_.wvu.FilterData" hidden="1" oldHidden="1">
    <formula>Merged_COEM!$B$59:$AN$457</formula>
    <oldFormula>Merged_COEM!$B$59:$AN$457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2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Merged_COEM!$B$59:$AN$457</formula>
    <oldFormula>Merged_COEM!$B$59:$AN$457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2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85" sId="1">
    <oc r="W341">
      <f>V341</f>
    </oc>
    <nc r="W341">
      <v>440</v>
    </nc>
  </rcc>
  <rfmt sheetId="1" sqref="W341">
    <dxf>
      <fill>
        <patternFill patternType="solid">
          <bgColor rgb="FFFF0000"/>
        </patternFill>
      </fill>
    </dxf>
  </rfmt>
</revisions>
</file>

<file path=xl/revisions/revisionLog12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86" sId="1">
    <nc r="K380" t="inlineStr">
      <is>
        <t>Test: Manual; Cmt: Auto</t>
      </is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2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89" sId="1" odxf="1" dxf="1" quotePrefix="1">
    <oc r="AL380" t="inlineStr">
      <is>
        <t>-Have issue with tolerance and waiting owner comfirm.</t>
      </is>
    </oc>
    <nc r="AL380" t="inlineStr">
      <is>
        <t>-Have issue with tolerance and waiting owner comfirm.
- Check Plt Fail for parameter with type is enum because this is issue by tool</t>
      </is>
    </nc>
    <odxf>
      <alignment wrapText="0" readingOrder="0"/>
    </odxf>
    <ndxf>
      <alignment wrapText="1" readingOrder="0"/>
    </ndxf>
  </rcc>
  <rcv guid="{60D2C030-4E31-4E07-8E1C-44D2EE84B177}" action="delete"/>
  <rdn rId="0" localSheetId="1" customView="1" name="Z_60D2C030_4E31_4E07_8E1C_44D2EE84B177_.wvu.FilterData" hidden="1" oldHidden="1">
    <formula>Merged_COEM!$A$59:$AN$457</formula>
    <oldFormula>Merged_COEM!$A$59:$AN$457</oldFormula>
  </rdn>
  <rdn rId="0" localSheetId="2" customView="1" name="Z_60D2C030_4E31_4E07_8E1C_44D2EE84B177_.wvu.FilterData" hidden="1" oldHidden="1">
    <formula>Merged_JOEM!$B$59:$AN$329</formula>
    <oldFormula>Merged_JOEM!$B$59:$AN$329</oldFormula>
  </rdn>
  <rcv guid="{60D2C030-4E31-4E07-8E1C-44D2EE84B177}" action="add"/>
</revisions>
</file>

<file path=xl/revisions/revisionLog12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92" sId="1">
    <nc r="X413">
      <f>W413</f>
    </nc>
  </rcc>
  <rcc rId="15793" sId="1">
    <nc r="Z413">
      <v>1.2</v>
    </nc>
  </rcc>
  <rcc rId="15794" sId="1">
    <nc r="AA411" t="inlineStr">
      <is>
        <t>Ready for review</t>
      </is>
    </nc>
  </rcc>
  <rcc rId="15795" sId="1">
    <nc r="AA413" t="inlineStr">
      <is>
        <t>Ready for review</t>
      </is>
    </nc>
  </rcc>
  <rcc rId="15796" sId="1" numFmtId="19">
    <nc r="AE413">
      <v>44021</v>
    </nc>
  </rcc>
  <rcc rId="15797" sId="1" numFmtId="19">
    <nc r="AF413">
      <v>44021</v>
    </nc>
  </rcc>
  <rcc rId="15798" sId="1">
    <nc r="AG413" t="inlineStr">
      <is>
        <t>OK</t>
      </is>
    </nc>
  </rcc>
  <rcc rId="15799" sId="1" numFmtId="14">
    <nc r="AH413">
      <v>1</v>
    </nc>
  </rcc>
  <rcc rId="15800" sId="1" numFmtId="14">
    <nc r="AI413">
      <v>1</v>
    </nc>
  </rcc>
  <rcc rId="15801" sId="1" numFmtId="14">
    <nc r="AJ413">
      <v>1</v>
    </nc>
  </rcc>
  <rcc rId="15802" sId="1">
    <nc r="AK413" t="inlineStr">
      <is>
        <t>None</t>
      </is>
    </nc>
  </rcc>
  <rcc rId="15803" sId="1" quotePrefix="1">
    <oc r="AN413" t="inlineStr">
      <is>
        <t>-</t>
      </is>
    </oc>
    <nc r="AN413" t="inlineStr">
      <is>
        <t>-Fail at Enum (Confirm by internal team)</t>
      </is>
    </nc>
  </rcc>
</revisions>
</file>

<file path=xl/revisions/revisionLog12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xfDxf="1" sqref="AL283" start="0" length="0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15804" sId="2" odxf="1" dxf="1" quotePrefix="1">
    <oc r="AL278" t="inlineStr">
      <is>
        <t>'Cannot cover para2D in Ascet 6.1.4
Line #9, InstabilTdz_Offs * (IncreaseRate.min(1.0)) can't less than -131072</t>
      </is>
    </oc>
    <nc r="AL278" t="inlineStr">
      <is>
        <t>Cannot cover para2D in Ascet 6.1.4
Line #9, InstabilTdz_Offs * (IncreaseRate.min(1.0)) can't less than -131072</t>
      </is>
    </nc>
    <odxf>
      <alignment wrapText="0" readingOrder="0"/>
    </odxf>
    <ndxf>
      <alignment wrapText="1" readingOrder="0"/>
    </ndxf>
  </rcc>
  <rfmt sheetId="2" sqref="AL278">
    <dxf>
      <alignment wrapText="0" readingOrder="0"/>
    </dxf>
  </rfmt>
  <rcc rId="15805" sId="2" quotePrefix="1">
    <nc r="AL283" t="inlineStr">
      <is>
        <t>Cannot cover para2D in Ascet 6.1.4</t>
      </is>
    </nc>
  </rcc>
</revisions>
</file>

<file path=xl/revisions/revisionLog12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15806" sheetId="2" source="AN310:AN313" destination="AL310:AL313" sourceSheetId="2">
    <rcc rId="0" sId="2" dxf="1" quotePrefix="1">
      <nc r="AL310" t="inlineStr">
        <is>
          <t>-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 quotePrefix="1">
      <nc r="AL311" t="inlineStr">
        <is>
          <t>-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 quotePrefix="1">
      <nc r="AL312" t="inlineStr">
        <is>
          <t>-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 quotePrefix="1">
      <nc r="AL313" t="inlineStr">
        <is>
          <t>-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m>
  <rcv guid="{3B3E6719-EACB-4D2C-89C1-05FFAB6020FD}" action="delete"/>
  <rdn rId="0" localSheetId="1" customView="1" name="Z_3B3E6719_EACB_4D2C_89C1_05FFAB6020FD_.wvu.FilterData" hidden="1" oldHidden="1">
    <formula>Merged_COEM!$B$59:$AN$457</formula>
    <oldFormula>Merged_COEM!$B$59:$AN$457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2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="1" sqref="AN309" start="0" length="0">
    <dxf>
      <font>
        <sz val="11"/>
        <color theme="1"/>
        <name val="Calibri"/>
        <scheme val="minor"/>
      </font>
      <alignment vertical="top" readingOrder="0"/>
    </dxf>
  </rfmt>
  <rcc rId="15809" sId="2" odxf="1" dxf="1" quotePrefix="1">
    <nc r="AN310" t="inlineStr">
      <is>
        <t>-</t>
      </is>
    </nc>
    <odxf>
      <alignment vertical="bottom" readingOrder="0"/>
      <border outline="0">
        <left/>
        <right/>
        <top/>
        <bottom/>
      </border>
    </odxf>
    <ndxf>
      <alignment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810" sId="2" odxf="1" dxf="1" quotePrefix="1">
    <nc r="AN311" t="inlineStr">
      <is>
        <t>-</t>
      </is>
    </nc>
    <odxf>
      <alignment vertical="bottom" readingOrder="0"/>
      <border outline="0">
        <left/>
        <right/>
        <top/>
        <bottom/>
      </border>
    </odxf>
    <ndxf>
      <alignment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811" sId="2" odxf="1" dxf="1" quotePrefix="1">
    <nc r="AN312" t="inlineStr">
      <is>
        <t>-</t>
      </is>
    </nc>
    <odxf>
      <alignment vertical="bottom" readingOrder="0"/>
      <border outline="0">
        <left/>
        <right/>
        <top/>
        <bottom/>
      </border>
    </odxf>
    <ndxf>
      <alignment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812" sId="2" odxf="1" dxf="1" quotePrefix="1">
    <nc r="AN313" t="inlineStr">
      <is>
        <t>-</t>
      </is>
    </nc>
    <odxf>
      <alignment vertical="bottom" readingOrder="0"/>
      <border outline="0">
        <left/>
        <right/>
        <top/>
        <bottom/>
      </border>
    </odxf>
    <ndxf>
      <alignment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</revisions>
</file>

<file path=xl/revisions/revisionLog12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13" sId="2" odxf="1" dxf="1" quotePrefix="1">
    <oc r="AL219" t="inlineStr">
      <is>
        <t>Param1D, Can't cover 100% C0/C1
Can't cover Full MCDC at line #20. Because line #27 and #28 can't be TRUE at the same time.
Can't cover maximum value of LOC_SasDegrees at line 46. Because SasInCor.abs() * Rad2Degrees can't reach value 65536</t>
      </is>
    </oc>
    <nc r="AL219" t="inlineStr">
      <is>
        <t>Param1D, Can't cover 100% C0/C1
Can't cover Full MCDC at line #20. Because line #27 and #28 can't be TRUE at the same time.</t>
      </is>
    </nc>
    <odxf>
      <font>
        <sz val="10"/>
        <color auto="1"/>
        <name val="Arial"/>
        <scheme val="none"/>
      </font>
      <alignment wrapText="0" readingOrder="0"/>
    </odxf>
    <ndxf>
      <font>
        <sz val="10"/>
        <color auto="1"/>
        <name val="Arial"/>
        <scheme val="none"/>
      </font>
      <alignment wrapText="1" readingOrder="0"/>
    </ndxf>
  </rcc>
</revisions>
</file>

<file path=xl/revisions/revisionLog12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19">
    <dxf>
      <alignment wrapText="0" readingOrder="0"/>
    </dxf>
  </rfmt>
</revisions>
</file>

<file path=xl/revisions/revisionLog12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94451EF-7A3E-4D72-B5A4-3D1B193192CC}" action="delete"/>
  <rdn rId="0" localSheetId="1" customView="1" name="Z_C94451EF_7A3E_4D72_B5A4_3D1B193192CC_.wvu.FilterData" hidden="1" oldHidden="1">
    <formula>Merged_COEM!$B$59:$AN$457</formula>
    <oldFormula>Merged_COEM!$B$59:$AN$457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12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16" sId="2" numFmtId="14">
    <oc r="AH219">
      <v>0.87</v>
    </oc>
    <nc r="AH219">
      <v>0.91300000000000003</v>
    </nc>
  </rcc>
  <rcc rId="15817" sId="2" numFmtId="14">
    <oc r="AI219">
      <v>0.875</v>
    </oc>
    <nc r="AI219">
      <v>0.91700000000000004</v>
    </nc>
  </rcc>
  <rcc rId="15818" sId="2" numFmtId="14">
    <oc r="AJ219">
      <v>0.90700000000000003</v>
    </oc>
    <nc r="AJ219">
      <v>0.93799999999999994</v>
    </nc>
  </rcc>
</revisions>
</file>

<file path=xl/revisions/revisionLog12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19" sId="2" quotePrefix="1">
    <nc r="AK283" t="inlineStr">
      <is>
        <t>None</t>
      </is>
    </nc>
  </rcc>
  <rcc rId="15820" sId="2" numFmtId="14">
    <nc r="AH283">
      <v>0.96399999999999997</v>
    </nc>
  </rcc>
  <rcc rId="15821" sId="2" numFmtId="14">
    <nc r="AI283">
      <v>0.96399999999999997</v>
    </nc>
  </rcc>
  <rcc rId="15822" sId="2" numFmtId="14">
    <nc r="AJ283">
      <v>1</v>
    </nc>
  </rcc>
  <rcc rId="15823" sId="2">
    <nc r="AG283" t="inlineStr">
      <is>
        <t>OK</t>
      </is>
    </nc>
  </rcc>
  <rcc rId="15824" sId="2" numFmtId="19">
    <nc r="AF283">
      <v>44021</v>
    </nc>
  </rcc>
  <rcc rId="15825" sId="2" numFmtId="19">
    <nc r="AE283">
      <v>44021</v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12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28" sId="2">
    <nc r="AA283" t="inlineStr">
      <is>
        <t>Ready for review</t>
      </is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12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31" sId="2">
    <nc r="Z283">
      <f>Y283</f>
    </nc>
  </rcc>
  <rcc rId="15832" sId="2">
    <nc r="X283">
      <f>W283</f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12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35" sId="2" odxf="1" s="1" dxf="1" quotePrefix="1">
    <oc r="AL220" t="inlineStr">
      <is>
        <t>Can't cover full MCDC at line #7, line #60 and line #83. Because the conditions contain StateDrvUnit_FA are conflict</t>
      </is>
    </oc>
    <nc r="AL220" t="inlineStr">
      <is>
        <t>-Param1D canr't cover full C0/C1
Can't cover full MCDC at line #7, line #60 and line #83. Because the conditions contain StateDrvUnit_FA are conflict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alignment wrapText="1" readingOrder="0"/>
    </ndxf>
  </rcc>
  <rcv guid="{3B3E6719-EACB-4D2C-89C1-05FFAB6020FD}" action="delete"/>
  <rdn rId="0" localSheetId="1" customView="1" name="Z_3B3E6719_EACB_4D2C_89C1_05FFAB6020FD_.wvu.FilterData" hidden="1" oldHidden="1">
    <formula>Merged_COEM!$B$59:$AN$457</formula>
    <oldFormula>Merged_COEM!$B$59:$AN$457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2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20">
    <dxf>
      <alignment wrapText="0" readingOrder="0"/>
    </dxf>
  </rfmt>
</revisions>
</file>

<file path=xl/revisions/revisionLog12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38" sId="1">
    <nc r="T413" t="inlineStr">
      <is>
        <t>loc.do-phu</t>
      </is>
    </nc>
  </rcc>
  <rcv guid="{FECB4C41-27E8-4A22-AFB3-4F54CDD4960E}" action="delete"/>
  <rdn rId="0" localSheetId="1" customView="1" name="Z_FECB4C41_27E8_4A22_AFB3_4F54CDD4960E_.wvu.FilterData" hidden="1" oldHidden="1">
    <formula>Merged_COEM!$A$59:$AN$457</formula>
    <oldFormula>Merged_COEM!$A$59:$AN$457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12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41" sId="2" quotePrefix="1">
    <oc r="AL221" t="inlineStr">
      <is>
        <t>Line #12, can't cover full MCDC case FALSE because when TCSPlus_DelayCounter = C_TCSPlus_DmgCounter_Tempo_Count_Ph1 =&gt; condition at line #10 FALSE =&gt; line #12 can't be reached.</t>
      </is>
    </oc>
    <nc r="AL221" t="inlineStr">
      <is>
        <t>Line #12, can't cover case (TCSPlus_DelayCounter + C_dT_TCS) &gt; C_TCSPlus_DmgCounter_Tempo_Count_Ph1 because when TCSPlus_DelayCounter = C_TCSPlus_DmgCounter_Tempo_Count_Ph1 =&gt; condition at line #10 FALSE =&gt; line #12 can't be reached.</t>
      </is>
    </nc>
  </rcc>
  <rcv guid="{3B3E6719-EACB-4D2C-89C1-05FFAB6020FD}" action="delete"/>
  <rdn rId="0" localSheetId="1" customView="1" name="Z_3B3E6719_EACB_4D2C_89C1_05FFAB6020FD_.wvu.FilterData" hidden="1" oldHidden="1">
    <formula>Merged_COEM!$B$59:$AN$457</formula>
    <oldFormula>Merged_COEM!$B$59:$AN$457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2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44" sId="1" numFmtId="19">
    <nc r="AE415">
      <v>44021</v>
    </nc>
  </rcc>
  <rcc rId="15845" sId="1" numFmtId="19">
    <nc r="AF415">
      <v>44021</v>
    </nc>
  </rcc>
  <rcc rId="15846" sId="1">
    <nc r="AG415" t="inlineStr">
      <is>
        <t>OK</t>
      </is>
    </nc>
  </rcc>
  <rcc rId="15847" sId="1" numFmtId="14">
    <nc r="AH415">
      <v>1</v>
    </nc>
  </rcc>
  <rcc rId="15848" sId="1" numFmtId="14">
    <nc r="AI415">
      <v>1</v>
    </nc>
  </rcc>
  <rcc rId="15849" sId="1" numFmtId="14">
    <nc r="AJ415">
      <v>1</v>
    </nc>
  </rcc>
  <rcc rId="15850" sId="1">
    <nc r="AK415" t="inlineStr">
      <is>
        <t>None</t>
      </is>
    </nc>
  </rcc>
  <rcc rId="15851" sId="1" quotePrefix="1">
    <oc r="AM415" t="inlineStr">
      <is>
        <t>-</t>
      </is>
    </oc>
    <nc r="AM415" t="inlineStr">
      <is>
        <t>-Max, min and tolerance for C_HdcVMinBackwardNormal_OffRoad, C_HdcVMinForwardNormal, C_HdcVMinForwardNormal_OffRoad, vMinNormal…Because with your database range for these from 0.0 to 5.6 but when use tool range from 0.0 to 5.6015625</t>
      </is>
    </nc>
  </rcc>
  <rcc rId="15852" sId="1" quotePrefix="1">
    <oc r="AN415" t="inlineStr">
      <is>
        <t>-</t>
      </is>
    </oc>
    <nc r="AN415" t="inlineStr">
      <is>
        <t>-Owner confirm no impact</t>
      </is>
    </nc>
  </rcc>
  <rcv guid="{FECB4C41-27E8-4A22-AFB3-4F54CDD4960E}" action="delete"/>
  <rdn rId="0" localSheetId="1" customView="1" name="Z_FECB4C41_27E8_4A22_AFB3_4F54CDD4960E_.wvu.FilterData" hidden="1" oldHidden="1">
    <formula>Merged_COEM!$A$59:$AN$457</formula>
    <oldFormula>Merged_COEM!$A$59:$AN$457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12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55" sId="1">
    <nc r="AA415" t="inlineStr">
      <is>
        <t>Ready for review</t>
      </is>
    </nc>
  </rcc>
  <rcc rId="15856" sId="1">
    <nc r="Z415">
      <v>2.5</v>
    </nc>
  </rcc>
  <rcc rId="15857" sId="1">
    <nc r="X415">
      <f>W415</f>
    </nc>
  </rcc>
  <rcv guid="{FECB4C41-27E8-4A22-AFB3-4F54CDD4960E}" action="delete"/>
  <rdn rId="0" localSheetId="1" customView="1" name="Z_FECB4C41_27E8_4A22_AFB3_4F54CDD4960E_.wvu.FilterData" hidden="1" oldHidden="1">
    <formula>Merged_COEM!$A$59:$AN$457</formula>
    <oldFormula>Merged_COEM!$A$59:$AN$457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12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291">
    <dxf>
      <fill>
        <patternFill patternType="solid">
          <bgColor rgb="FFFFFF00"/>
        </patternFill>
      </fill>
    </dxf>
  </rfmt>
  <rcc rId="15860" sId="2">
    <nc r="X291">
      <f>W291</f>
    </nc>
  </rcc>
  <rcc rId="15861" sId="2">
    <nc r="Z291">
      <v>16</v>
    </nc>
  </rcc>
  <rcc rId="15862" sId="2">
    <nc r="AA291" t="inlineStr">
      <is>
        <t>Ready for review</t>
      </is>
    </nc>
  </rcc>
  <rcc rId="15863" sId="2" numFmtId="19">
    <nc r="AE291">
      <v>44021</v>
    </nc>
  </rcc>
  <rcc rId="15864" sId="2" numFmtId="19">
    <nc r="AF291">
      <v>44021</v>
    </nc>
  </rcc>
  <rcc rId="15865" sId="2">
    <nc r="AG291" t="inlineStr">
      <is>
        <t>OK</t>
      </is>
    </nc>
  </rcc>
  <rcc rId="15866" sId="2" numFmtId="14">
    <nc r="AH291">
      <v>0.86399999999999999</v>
    </nc>
  </rcc>
  <rcc rId="15867" sId="2" numFmtId="14">
    <nc r="AI291">
      <v>0.88</v>
    </nc>
  </rcc>
  <rcc rId="15868" sId="2" numFmtId="14">
    <nc r="AJ291">
      <v>0.52</v>
    </nc>
  </rcc>
  <rcc rId="15869" sId="2" odxf="1" dxf="1" quotePrefix="1">
    <nc r="AL291" t="inlineStr">
      <is>
        <t>Entry state_1_MaxDeceleretion:
 + Line#17: cannot cover true case due to line#7
 + Line#47: cannot cover OORMax due to line#5
Entry state_3_ShutDown:
 + Line#28: cannot cover OORMax due to line#22
Entry state_2_FadeOut:
 + Line#10: cannot cover case vFzRef lower than 0 due to condition in triggerShutDownstate
 + Line#21: cannot cover true case due to line#5
 + Line#27: cannot cover true case  due to line#7
 + Line#36: cannot cover case HbatPh2max equal to 0 due to line#10 and line#34; cannot cover OORMax and OORMin because HbaPhaseTimer &lt; HbatPh2max
 + Line#59: cannot cover OORMax due to condition line#53
 + Line#62: cannot cover OORMax and OORMin due to limitation in line#36
 + Line#65: cannot cover OORMax and OORMin due to limitation in line#62
 + Line#72: cannot cover OORMax due to line#12
 + Cannot cover out maxmin  Entry (state "state_2_FadeOut"): line #36 because HbaPhaseTimer always equal to 0 at line 12
  =&gt; HbaKCpVorAx = (( HbatPh2max - HbaPhaseTimer)  / HbatPh2max) always equal to 1
Entry state_4_Adaptation:
 + Line#15: cannot cover OORMax due to line #8
 + Line#19: cannot cover true case due to line#4
 + Line#31: cannot cover OORMax and OORMin due to line#29
Entry (state "state_0_StandBy
 + cannot cover MCDC case FX at line 41 because HbaEnable always greater than 0
Static state_4_Adaptation:
 + Line#23: cannot cover OORMax and OORMin because it is a filter
Static state_2_FadeOut:
 + Line#20: cannot cover case when HbatPh2max= 0 due to condition at line#8 ; cannot cover OORMax and OORMin because HbaPhaseTimer &lt; HbatPh2max
 + Line#41: cannot cover OORMax due to condition at line#35
 + Line#44: cannot cover OORMax and OORMin due to limitation of HbaKCpVorAx in condition at line#18
 + Line#47: cannot cover OORMax and OORMin due to line#44
 + Line#52: cannot cover OORMax and OORMin because it is a filter 
Cannot cover MCDC case F-X for  Entry (state "state_0_StandBy"): line #41 because HbaEnable always greater than 0
Cannot cover full CO/C1 because of param1D</t>
      </is>
    </nc>
    <odxf>
      <font>
        <sz val="11"/>
        <color theme="1"/>
        <name val="Calibri"/>
        <scheme val="minor"/>
      </font>
    </odxf>
    <ndxf>
      <font>
        <sz val="10"/>
        <color auto="1"/>
        <name val="Arial"/>
        <scheme val="none"/>
      </font>
    </ndxf>
  </rcc>
  <rcc rId="15870" sId="2" quotePrefix="1">
    <nc r="AK291" t="inlineStr">
      <is>
        <t>None</t>
      </is>
    </nc>
  </rcc>
  <rcv guid="{336B6883-2145-4B58-921E-CEC7185A847E}" action="delete"/>
  <rdn rId="0" localSheetId="1" customView="1" name="Z_336B6883_2145_4B58_921E_CEC7185A847E_.wvu.FilterData" hidden="1" oldHidden="1">
    <formula>Merged_COEM!$P$59:$P$458</formula>
    <oldFormula>Merged_COEM!$P$59:$P$458</oldFormula>
  </rdn>
  <rdn rId="0" localSheetId="2" customView="1" name="Z_336B6883_2145_4B58_921E_CEC7185A847E_.wvu.FilterData" hidden="1" oldHidden="1">
    <formula>Merged_JOEM!$S$60:$S$352</formula>
    <oldFormula>Merged_JOEM!$S$60:$S$352</oldFormula>
  </rdn>
  <rcv guid="{336B6883-2145-4B58-921E-CEC7185A847E}" action="add"/>
</revisions>
</file>

<file path=xl/revisions/revisionLog12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91">
    <dxf>
      <alignment wrapText="1" readingOrder="0"/>
    </dxf>
  </rfmt>
  <rfmt sheetId="2" sqref="AL291">
    <dxf>
      <alignment wrapText="0" readingOrder="0"/>
    </dxf>
  </rfmt>
</revisions>
</file>

<file path=xl/revisions/revisionLog12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73" sId="2" odxf="1" dxf="1" quotePrefix="1">
    <oc r="AL223" t="inlineStr">
      <is>
        <t>Line #26 and line #31, value of l_CounterPhase1_total can't less than 0 and can't greater than 10000
Line #37, value of l_timer can't reach 2000, Because condition at lỉe #5 will FALSE
Line #77, value of l_TCSPlus_T_Relaxation_Counter can't greater than C_TCSPlus_RelaxationTime, Because condition at line #64 will TRUE, and line #77 can't be reached</t>
      </is>
    </oc>
    <nc r="AL223" t="inlineStr">
      <is>
        <t>Line #26 , value of l_CounterPhase1_total can't less than 0 and can't greater than 10000
Line #37, value of l_timer can't reach 2000, Because condition at lỉe #5 will FALSE
Line #77, value of l_TCSPlus_T_Relaxation_Counter can't greater than C_TCSPlus_RelaxationTime, Because condition at line #64 will TRUE, and line #77 can't be reached</t>
      </is>
    </nc>
    <odxf>
      <alignment wrapText="0" readingOrder="0"/>
    </odxf>
    <ndxf>
      <alignment wrapText="1" readingOrder="0"/>
    </ndxf>
  </rcc>
</revisions>
</file>

<file path=xl/revisions/revisionLog12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74" sId="1">
    <oc r="AA380" t="inlineStr">
      <is>
        <t>Ready for review</t>
      </is>
    </oc>
    <nc r="AA380" t="inlineStr">
      <is>
        <t>Ready for PLC</t>
      </is>
    </nc>
  </rcc>
  <rcc rId="15875" sId="1" numFmtId="19">
    <nc r="AB380">
      <v>44021</v>
    </nc>
  </rcc>
  <rcc rId="15876" sId="1">
    <nc r="U380" t="inlineStr">
      <is>
        <t>Yes</t>
      </is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2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L380">
    <dxf>
      <alignment wrapText="0" readingOrder="0"/>
    </dxf>
  </rfmt>
  <rfmt sheetId="1" sqref="AL380">
    <dxf>
      <alignment wrapText="1" readingOrder="0"/>
    </dxf>
  </rfmt>
  <rcc rId="15879" sId="1">
    <oc r="U308" t="inlineStr">
      <is>
        <t>No</t>
      </is>
    </oc>
    <nc r="U308" t="inlineStr">
      <is>
        <t>Yes</t>
      </is>
    </nc>
  </rcc>
  <rcc rId="15880" sId="1">
    <oc r="U309" t="inlineStr">
      <is>
        <t>No</t>
      </is>
    </oc>
    <nc r="U309" t="inlineStr">
      <is>
        <t>Yes</t>
      </is>
    </nc>
  </rcc>
  <rcc rId="15881" sId="1">
    <oc r="U310" t="inlineStr">
      <is>
        <t>No</t>
      </is>
    </oc>
    <nc r="U310" t="inlineStr">
      <is>
        <t>Yes</t>
      </is>
    </nc>
  </rcc>
  <rcc rId="15882" sId="1">
    <oc r="U320" t="inlineStr">
      <is>
        <t>No</t>
      </is>
    </oc>
    <nc r="U320" t="inlineStr">
      <is>
        <t>Yes</t>
      </is>
    </nc>
  </rcc>
  <rcc rId="15883" sId="1">
    <oc r="U321" t="inlineStr">
      <is>
        <t>No</t>
      </is>
    </oc>
    <nc r="U321" t="inlineStr">
      <is>
        <t>Yes</t>
      </is>
    </nc>
  </rcc>
  <rcc rId="15884" sId="1">
    <oc r="U322" t="inlineStr">
      <is>
        <t>No</t>
      </is>
    </oc>
    <nc r="U322" t="inlineStr">
      <is>
        <t>Yes</t>
      </is>
    </nc>
  </rcc>
  <rcc rId="15885" sId="1">
    <oc r="U323" t="inlineStr">
      <is>
        <t>No</t>
      </is>
    </oc>
    <nc r="U323" t="inlineStr">
      <is>
        <t>Yes</t>
      </is>
    </nc>
  </rcc>
  <rcc rId="15886" sId="1">
    <oc r="U324" t="inlineStr">
      <is>
        <t>No</t>
      </is>
    </oc>
    <nc r="U324" t="inlineStr">
      <is>
        <t>Yes</t>
      </is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2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2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2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2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2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97" sId="1">
    <oc r="U325" t="inlineStr">
      <is>
        <t>No</t>
      </is>
    </oc>
    <nc r="U325" t="inlineStr">
      <is>
        <t>Yes</t>
      </is>
    </nc>
  </rcc>
  <rcc rId="15898" sId="1">
    <oc r="U326" t="inlineStr">
      <is>
        <t>No</t>
      </is>
    </oc>
    <nc r="U326" t="inlineStr">
      <is>
        <t>Yes</t>
      </is>
    </nc>
  </rcc>
  <rcc rId="15899" sId="1">
    <oc r="U327" t="inlineStr">
      <is>
        <t>No</t>
      </is>
    </oc>
    <nc r="U327" t="inlineStr">
      <is>
        <t>Yes</t>
      </is>
    </nc>
  </rcc>
  <rcc rId="15900" sId="1">
    <oc r="U328" t="inlineStr">
      <is>
        <t>No</t>
      </is>
    </oc>
    <nc r="U328" t="inlineStr">
      <is>
        <t>Yes</t>
      </is>
    </nc>
  </rcc>
  <rcc rId="15901" sId="1">
    <oc r="U329" t="inlineStr">
      <is>
        <t>No</t>
      </is>
    </oc>
    <nc r="U329" t="inlineStr">
      <is>
        <t>Yes</t>
      </is>
    </nc>
  </rcc>
  <rcc rId="15902" sId="1">
    <oc r="U330" t="inlineStr">
      <is>
        <t>No</t>
      </is>
    </oc>
    <nc r="U330" t="inlineStr">
      <is>
        <t>Yes</t>
      </is>
    </nc>
  </rcc>
  <rcc rId="15903" sId="1">
    <oc r="U331" t="inlineStr">
      <is>
        <t>No</t>
      </is>
    </oc>
    <nc r="U331" t="inlineStr">
      <is>
        <t>Yes</t>
      </is>
    </nc>
  </rcc>
  <rcc rId="15904" sId="1">
    <oc r="U332" t="inlineStr">
      <is>
        <t>No</t>
      </is>
    </oc>
    <nc r="U332" t="inlineStr">
      <is>
        <t>Yes</t>
      </is>
    </nc>
  </rcc>
  <rcc rId="15905" sId="1">
    <oc r="U333" t="inlineStr">
      <is>
        <t>No</t>
      </is>
    </oc>
    <nc r="U333" t="inlineStr">
      <is>
        <t>Yes</t>
      </is>
    </nc>
  </rcc>
  <rcc rId="15906" sId="1">
    <oc r="U334" t="inlineStr">
      <is>
        <t>No</t>
      </is>
    </oc>
    <nc r="U334" t="inlineStr">
      <is>
        <t>Yes</t>
      </is>
    </nc>
  </rcc>
  <rcc rId="15907" sId="1">
    <oc r="U335" t="inlineStr">
      <is>
        <t>No</t>
      </is>
    </oc>
    <nc r="U335" t="inlineStr">
      <is>
        <t>Yes</t>
      </is>
    </nc>
  </rcc>
  <rcc rId="15908" sId="1">
    <oc r="U336" t="inlineStr">
      <is>
        <t>No</t>
      </is>
    </oc>
    <nc r="U336" t="inlineStr">
      <is>
        <t>Yes</t>
      </is>
    </nc>
  </rcc>
  <rcc rId="15909" sId="1">
    <oc r="U337" t="inlineStr">
      <is>
        <t>No</t>
      </is>
    </oc>
    <nc r="U337" t="inlineStr">
      <is>
        <t>Yes</t>
      </is>
    </nc>
  </rcc>
  <rcc rId="15910" sId="1">
    <oc r="U338" t="inlineStr">
      <is>
        <t>No</t>
      </is>
    </oc>
    <nc r="U338" t="inlineStr">
      <is>
        <t>Yes</t>
      </is>
    </nc>
  </rcc>
  <rcc rId="15911" sId="1">
    <oc r="U339" t="inlineStr">
      <is>
        <t>No</t>
      </is>
    </oc>
    <nc r="U339" t="inlineStr">
      <is>
        <t>Yes</t>
      </is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2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2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16" sId="2" odxf="1" dxf="1">
    <nc r="X22" t="inlineStr">
      <is>
        <t>#line13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auto="1"/>
        <name val="Calibri"/>
        <scheme val="minor"/>
      </font>
    </ndxf>
  </rcc>
</revisions>
</file>

<file path=xl/revisions/revisionLog12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23">
    <dxf>
      <alignment wrapText="0" readingOrder="0"/>
    </dxf>
  </rfmt>
  <rfmt sheetId="2" sqref="AL223" start="0" length="0">
    <dxf>
      <alignment wrapText="1" readingOrder="0"/>
    </dxf>
  </rfmt>
  <rfmt sheetId="2" sqref="AL223">
    <dxf>
      <alignment wrapText="0" readingOrder="0"/>
    </dxf>
  </rfmt>
  <rcv guid="{3B3E6719-EACB-4D2C-89C1-05FFAB6020FD}" action="delete"/>
  <rdn rId="0" localSheetId="1" customView="1" name="Z_3B3E6719_EACB_4D2C_89C1_05FFAB6020FD_.wvu.FilterData" hidden="1" oldHidden="1">
    <formula>Merged_COEM!$B$59:$AN$457</formula>
    <oldFormula>Merged_COEM!$B$59:$AN$457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2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19" sId="2" quotePrefix="1">
    <oc r="O291" t="inlineStr">
      <is>
        <t>4.5.0.2/4.5.0.3.142.0</t>
      </is>
    </oc>
    <nc r="O291" t="inlineStr">
      <is>
        <t>4.5.0.2</t>
      </is>
    </nc>
  </rcc>
</revisions>
</file>

<file path=xl/revisions/revisionLog12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151" start="0" length="0">
    <dxf>
      <alignment wrapText="1" readingOrder="0"/>
    </dxf>
  </rfmt>
  <rfmt sheetId="2" sqref="AL151">
    <dxf>
      <alignment wrapText="0" readingOrder="0"/>
    </dxf>
  </rfmt>
  <rfmt sheetId="2" sqref="AL151" start="0" length="0">
    <dxf>
      <alignment wrapText="1" readingOrder="0"/>
    </dxf>
  </rfmt>
  <rcc rId="15920" sId="2">
    <oc r="AL151" t="inlineStr">
      <is>
        <t>Line #322 to line #493, variable l_BLAFailureMonPresent_B always TRUE.
line #543 statement is not covered because type of variable l_MESG_BlaAct_B is boolean and it only 2 value is TRUE or FALSE.</t>
      </is>
    </oc>
    <nc r="AL151" t="inlineStr">
      <is>
        <t>Line #322 to line #493, variable l_BLAFailureMonPresent_B always TRUE.
line #543 statement is not covered because type of variable l_MESG_BlaAct_B is boolean and it only 2 value is TRUE or FALSE.
Line #371, l_ESSActive_B can not be other than 0. Because :
 - This variable is local variable so that can not control.
 - From line #330 to line #371, l_ESSActive_B has not been assigned to a number other than 0.
Line #384 #493, l_BLAFailureMonPresent_B has been initial FALSE and has been assigned to TRUE at line #373 #379. So that, l_BLAFailureMonPresent_B can not be FALSE, because:
 - Can not control macros RBFS_BLAFAILUREMONITORING, RBFS_MCB, RBFS_MCB_AVAILABLE and variable l_VehicleCfg_ST to l_BLAFailureMonPresent_B has been assigned to TRUE.
 - This variable is local variable so that can not control.</t>
      </is>
    </nc>
  </rcc>
</revisions>
</file>

<file path=xl/revisions/revisionLog12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151">
    <dxf>
      <alignment wrapText="0" readingOrder="0"/>
    </dxf>
  </rfmt>
</revisions>
</file>

<file path=xl/revisions/revisionLog12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21" sId="2" odxf="1" dxf="1">
    <oc r="AL151" t="inlineStr">
      <is>
        <t>Line #322 to line #493, variable l_BLAFailureMonPresent_B always TRUE.
line #543 statement is not covered because type of variable l_MESG_BlaAct_B is boolean and it only 2 value is TRUE or FALSE.
Line #371, l_ESSActive_B can not be other than 0. Because :
 - This variable is local variable so that can not control.
 - From line #330 to line #371, l_ESSActive_B has not been assigned to a number other than 0.
Line #384 #493, l_BLAFailureMonPresent_B has been initial FALSE and has been assigned to TRUE at line #373 #379. So that, l_BLAFailureMonPresent_B can not be FALSE, because:
 - Can not control macros RBFS_BLAFAILUREMONITORING, RBFS_MCB, RBFS_MCB_AVAILABLE and variable l_VehicleCfg_ST to l_BLAFailureMonPresent_B has been assigned to TRUE.
 - This variable is local variable so that can not control.</t>
      </is>
    </oc>
    <nc r="AL151" t="inlineStr">
      <is>
        <t>line #543 statement is not covered because type of variable l_MESG_BlaAct_B is boolean and it only 2 value is TRUE or FALSE.
Line #371, l_ESSActive_B can not be other than 0. Because :
 - This variable is local variable so that can not control.
 - From line #330 to line #371, l_ESSActive_B has not been assigned to a number other than 0.
Line #384 #493, l_BLAFailureMonPresent_B has been initial FALSE and has been assigned to TRUE at line #373 #379. So that, l_BLAFailureMonPresent_B can not be FALSE, because:
 - Can not control macros RBFS_BLAFAILUREMONITORING, RBFS_MCB, RBFS_MCB_AVAILABLE and variable l_VehicleCfg_ST to l_BLAFailureMonPresent_B has been assigned to TRUE.
 - This variable is local variable so that can not control.</t>
      </is>
    </nc>
    <odxf>
      <alignment wrapText="0" readingOrder="0"/>
    </odxf>
    <ndxf>
      <alignment wrapText="1" readingOrder="0"/>
    </ndxf>
  </rcc>
</revisions>
</file>

<file path=xl/revisions/revisionLog12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151">
    <dxf>
      <alignment wrapText="0" readingOrder="0"/>
    </dxf>
  </rfmt>
</revisions>
</file>

<file path=xl/revisions/revisionLog12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22" sId="2">
    <nc r="Z328">
      <v>10</v>
    </nc>
  </rcc>
  <rcc rId="15923" sId="2">
    <oc r="AA328" t="inlineStr">
      <is>
        <t>Ongoing</t>
      </is>
    </oc>
    <nc r="AA328" t="inlineStr">
      <is>
        <t>Ready for review</t>
      </is>
    </nc>
  </rcc>
  <rcc rId="15924" sId="2" numFmtId="19">
    <nc r="AE328">
      <v>44022</v>
    </nc>
  </rcc>
  <rcc rId="15925" sId="2" numFmtId="19">
    <nc r="AF328">
      <v>44022</v>
    </nc>
  </rcc>
  <rcc rId="15926" sId="2">
    <nc r="AG328" t="inlineStr">
      <is>
        <t>OK</t>
      </is>
    </nc>
  </rcc>
  <rcc rId="15927" sId="2" numFmtId="14">
    <nc r="AH328">
      <v>0.96099999999999997</v>
    </nc>
  </rcc>
  <rcc rId="15928" sId="2" numFmtId="14">
    <nc r="AI328">
      <v>0.96799999999999997</v>
    </nc>
  </rcc>
  <rcc rId="15929" sId="2" numFmtId="14">
    <nc r="AJ328">
      <v>1</v>
    </nc>
  </rcc>
  <rcc rId="15930" sId="2" quotePrefix="1">
    <nc r="AK328" t="inlineStr">
      <is>
        <t>None</t>
      </is>
    </nc>
  </rcc>
  <rcc rId="15931" sId="2" odxf="1" dxf="1" quotePrefix="1">
    <nc r="AL328" t="inlineStr">
      <is>
        <t>- At line #45 (Timer_Split_HC -= dt) can't cover with case out of min value for Timer_Split_HC because local parameter dt have default value and always equal 0.005 and Timer_Split_HC is limit value by condition at line #43.
- This class have param1D =&gt; Can't cover fully C0/C1</t>
      </is>
    </nc>
    <odxf>
      <alignment wrapText="0" readingOrder="0"/>
    </odxf>
    <ndxf>
      <alignment wrapText="1" readingOrder="0"/>
    </ndxf>
  </rcc>
  <rfmt sheetId="2" sqref="AL328">
    <dxf>
      <alignment wrapText="0" readingOrder="0"/>
    </dxf>
  </rfmt>
  <rcc rId="15932" sId="2" odxf="1" dxf="1" quotePrefix="1">
    <nc r="AM328" t="inlineStr">
      <is>
        <t>-</t>
      </is>
    </nc>
    <odxf>
      <alignment horizontal="left" readingOrder="0"/>
    </odxf>
    <ndxf>
      <alignment horizontal="general" readingOrder="0"/>
    </ndxf>
  </rcc>
  <rcc rId="15933" sId="2" odxf="1" dxf="1" quotePrefix="1">
    <nc r="AN328" t="inlineStr">
      <is>
        <t>-</t>
      </is>
    </nc>
    <odxf>
      <alignment horizontal="left" readingOrder="0"/>
    </odxf>
    <ndxf>
      <alignment horizontal="general" readingOrder="0"/>
    </ndxf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2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Merged_COEM!$B$59:$AN$457</formula>
    <oldFormula>Merged_COEM!$B$59:$AN$457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2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38" sId="1">
    <nc r="X442">
      <f>W442</f>
    </nc>
  </rcc>
  <rcc rId="15939" sId="1">
    <nc r="Z442">
      <v>3</v>
    </nc>
  </rcc>
  <rcc rId="15940" sId="1">
    <nc r="AA442" t="inlineStr">
      <is>
        <t>Ready for review</t>
      </is>
    </nc>
  </rcc>
  <rcc rId="15941" sId="1" numFmtId="19">
    <nc r="AE442">
      <v>44022</v>
    </nc>
  </rcc>
  <rcc rId="15942" sId="1" numFmtId="19">
    <nc r="AF442">
      <v>44022</v>
    </nc>
  </rcc>
  <rcc rId="15943" sId="1">
    <nc r="AG442" t="inlineStr">
      <is>
        <t>OK</t>
      </is>
    </nc>
  </rcc>
  <rcc rId="15944" sId="1" numFmtId="14">
    <nc r="AH442">
      <v>1</v>
    </nc>
  </rcc>
  <rcc rId="15945" sId="1" numFmtId="14">
    <nc r="AI442">
      <v>1</v>
    </nc>
  </rcc>
  <rcc rId="15946" sId="1" numFmtId="14">
    <nc r="AJ442">
      <v>1</v>
    </nc>
  </rcc>
  <rcc rId="15947" sId="1">
    <nc r="AK442" t="inlineStr">
      <is>
        <t>None</t>
      </is>
    </nc>
  </rcc>
  <rcv guid="{60D2C030-4E31-4E07-8E1C-44D2EE84B177}" action="delete"/>
  <rdn rId="0" localSheetId="1" customView="1" name="Z_60D2C030_4E31_4E07_8E1C_44D2EE84B177_.wvu.FilterData" hidden="1" oldHidden="1">
    <formula>Merged_COEM!$A$59:$AN$457</formula>
    <oldFormula>Merged_COEM!$A$59:$AN$457</oldFormula>
  </rdn>
  <rdn rId="0" localSheetId="2" customView="1" name="Z_60D2C030_4E31_4E07_8E1C_44D2EE84B177_.wvu.FilterData" hidden="1" oldHidden="1">
    <formula>Merged_JOEM!$B$59:$AN$329</formula>
    <oldFormula>Merged_JOEM!$B$59:$AN$329</oldFormula>
  </rdn>
  <rcv guid="{60D2C030-4E31-4E07-8E1C-44D2EE84B177}" action="add"/>
</revisions>
</file>

<file path=xl/revisions/revisionLog12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50" sId="1">
    <nc r="T415" t="inlineStr">
      <is>
        <t>loc.do-phu</t>
      </is>
    </nc>
  </rcc>
  <rcv guid="{FECB4C41-27E8-4A22-AFB3-4F54CDD4960E}" action="delete"/>
  <rdn rId="0" localSheetId="1" customView="1" name="Z_FECB4C41_27E8_4A22_AFB3_4F54CDD4960E_.wvu.FilterData" hidden="1" oldHidden="1">
    <formula>Merged_COEM!$A$59:$AN$457</formula>
    <oldFormula>Merged_COEM!$A$59:$AN$457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12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53" sId="1" quotePrefix="1">
    <oc r="AN413" t="inlineStr">
      <is>
        <t>-Fail at Enum (Confirm by internal team)</t>
      </is>
    </oc>
    <nc r="AN413" t="inlineStr">
      <is>
        <t>-Check plt: Enum variables failed, but enum value is correct.</t>
      </is>
    </nc>
  </rcc>
  <rcc rId="15954" sId="1" quotePrefix="1">
    <oc r="AN415" t="inlineStr">
      <is>
        <t>-Owner confirm no impact</t>
      </is>
    </oc>
    <nc r="AN415" t="inlineStr">
      <is>
        <t>-Owner confirm no impact,Check plt: Enum variables failed, but enum value is correct.</t>
      </is>
    </nc>
  </rcc>
</revisions>
</file>

<file path=xl/revisions/revisionLog12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55" sId="2" odxf="1" s="1" dxf="1">
    <nc r="AL255" t="inlineStr">
      <is>
        <t>Param1D can't cover full C0,C1
Line #84: Can't cover out range max value of t_BuildUp. Because max value of P_LongTimeBuildUp_tSet is 2 and imported dT_TCS non-calib.
Line #141: Can't cover out range max value of t_OnRef. Because max value of P_OnRef_tSet is 2 and  imported dT_TCS non-calib.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255">
    <dxf>
      <alignment wrapText="0" readingOrder="0"/>
    </dxf>
  </rfmt>
  <rcc rId="15956" sId="2" numFmtId="14">
    <nc r="AH255">
      <v>0.86699999999999999</v>
    </nc>
  </rcc>
  <rcc rId="15957" sId="2" numFmtId="14">
    <nc r="AI255">
      <v>0.87</v>
    </nc>
  </rcc>
  <rcc rId="15958" sId="2" numFmtId="14">
    <nc r="AJ255">
      <v>1</v>
    </nc>
  </rcc>
  <rcc rId="15959" sId="2" quotePrefix="1">
    <nc r="AK255" t="inlineStr">
      <is>
        <t>None</t>
      </is>
    </nc>
  </rcc>
  <rcc rId="15960" sId="2">
    <nc r="AG255" t="inlineStr">
      <is>
        <t>OK</t>
      </is>
    </nc>
  </rcc>
  <rcc rId="15961" sId="2">
    <nc r="AA255" t="inlineStr">
      <is>
        <t>Ready for review</t>
      </is>
    </nc>
  </rcc>
  <rcc rId="15962" sId="2" odxf="1" s="1" dxf="1">
    <nc r="AL250" t="inlineStr">
      <is>
        <t>Param1D,2D: can't cover full C0,C1
Line #54: Can't cover out range min value of dMzi_RA. Because the condition at line #4 (dMz &gt; 0) and max value of dMzi_FA is 15000.
Line #58: Can't cover out range min value of dMzo_FA. Because dMz &gt; 0 and max value of dMzi_FA at line #54 is equal to dMz. And "dMzi_RA.min(dMzPotentialInc_i_RA+P_dMzOffsUSI)" max value is 15000. =&gt; min value at line #58 := dMz - dMzi_FA - dMzi_RA.min(dMzPotentialInc_i_RA+P_dMzOffsUSI) = dMz - dMz - dMzi_RA = -dMzi_RA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250">
    <dxf>
      <alignment wrapText="0" readingOrder="0"/>
    </dxf>
  </rfmt>
  <rcc rId="15963" sId="2" numFmtId="14">
    <nc r="AH250">
      <v>0.86399999999999999</v>
    </nc>
  </rcc>
  <rcc rId="15964" sId="2" numFmtId="14">
    <nc r="AI250">
      <v>0.86399999999999999</v>
    </nc>
  </rcc>
  <rcc rId="15965" sId="2" numFmtId="14">
    <nc r="AJ250">
      <v>1</v>
    </nc>
  </rcc>
  <rcc rId="15966" sId="2" quotePrefix="1">
    <nc r="AK250" t="inlineStr">
      <is>
        <t>None</t>
      </is>
    </nc>
  </rcc>
  <rcc rId="15967" sId="2">
    <nc r="AG250" t="inlineStr">
      <is>
        <t>NG</t>
      </is>
    </nc>
  </rcc>
  <rcc rId="15968" sId="2">
    <nc r="AA250" t="inlineStr">
      <is>
        <t>Ready for review</t>
      </is>
    </nc>
  </rcc>
  <rcv guid="{7ECC2B8E-6A82-42F5-8AB0-4A51C54EA5EC}" action="delete"/>
  <rdn rId="0" localSheetId="1" customView="1" name="Z_7ECC2B8E_6A82_42F5_8AB0_4A51C54EA5EC_.wvu.FilterData" hidden="1" oldHidden="1">
    <formula>Merged_COEM!$B$59:$AN$457</formula>
    <oldFormula>Merged_COEM!$B$59:$AN$457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12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2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73" sId="1" numFmtId="19">
    <nc r="AE443">
      <v>44022</v>
    </nc>
  </rcc>
  <rcc rId="15974" sId="1" numFmtId="19">
    <nc r="AF443">
      <v>44022</v>
    </nc>
  </rcc>
  <rcc rId="15975" sId="1">
    <nc r="AG443" t="inlineStr">
      <is>
        <t>OK</t>
      </is>
    </nc>
  </rcc>
  <rcc rId="15976" sId="1" numFmtId="14">
    <nc r="AH443">
      <v>1</v>
    </nc>
  </rcc>
  <rcc rId="15977" sId="1" numFmtId="14">
    <nc r="AI443">
      <v>1</v>
    </nc>
  </rcc>
  <rcc rId="15978" sId="1" numFmtId="14">
    <nc r="AJ443">
      <v>1</v>
    </nc>
  </rcc>
  <rcc rId="15979" sId="1">
    <nc r="AK443" t="inlineStr">
      <is>
        <t>None</t>
      </is>
    </nc>
  </rcc>
  <rcc rId="15980" sId="1">
    <nc r="X443">
      <f>W443</f>
    </nc>
  </rcc>
  <rcc rId="15981" sId="1">
    <nc r="Z443">
      <v>2</v>
    </nc>
  </rcc>
  <rcc rId="15982" sId="1">
    <nc r="AA443" t="inlineStr">
      <is>
        <t>Ready for review</t>
      </is>
    </nc>
  </rcc>
  <rcv guid="{60D2C030-4E31-4E07-8E1C-44D2EE84B177}" action="delete"/>
  <rdn rId="0" localSheetId="1" customView="1" name="Z_60D2C030_4E31_4E07_8E1C_44D2EE84B177_.wvu.FilterData" hidden="1" oldHidden="1">
    <formula>Merged_COEM!$A$59:$AN$457</formula>
    <oldFormula>Merged_COEM!$A$59:$AN$457</oldFormula>
  </rdn>
  <rdn rId="0" localSheetId="2" customView="1" name="Z_60D2C030_4E31_4E07_8E1C_44D2EE84B177_.wvu.FilterData" hidden="1" oldHidden="1">
    <formula>Merged_JOEM!$B$59:$AN$329</formula>
    <oldFormula>Merged_JOEM!$B$59:$AN$329</oldFormula>
  </rdn>
  <rcv guid="{60D2C030-4E31-4E07-8E1C-44D2EE84B177}" action="add"/>
</revisions>
</file>

<file path=xl/revisions/revisionLog12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85" sId="1">
    <nc r="T442" t="inlineStr">
      <is>
        <t>nam.phan-the</t>
      </is>
    </nc>
  </rcc>
  <rcc rId="15986" sId="1">
    <nc r="T443" t="inlineStr">
      <is>
        <t>nam.phan-the</t>
      </is>
    </nc>
  </rcc>
  <rcv guid="{60D2C030-4E31-4E07-8E1C-44D2EE84B177}" action="delete"/>
  <rdn rId="0" localSheetId="1" customView="1" name="Z_60D2C030_4E31_4E07_8E1C_44D2EE84B177_.wvu.FilterData" hidden="1" oldHidden="1">
    <formula>Merged_COEM!$A$59:$AN$457</formula>
    <oldFormula>Merged_COEM!$A$59:$AN$457</oldFormula>
  </rdn>
  <rdn rId="0" localSheetId="2" customView="1" name="Z_60D2C030_4E31_4E07_8E1C_44D2EE84B177_.wvu.FilterData" hidden="1" oldHidden="1">
    <formula>Merged_JOEM!$B$59:$AN$329</formula>
    <oldFormula>Merged_JOEM!$B$59:$AN$329</oldFormula>
  </rdn>
  <rcv guid="{60D2C030-4E31-4E07-8E1C-44D2EE84B177}" action="add"/>
</revisions>
</file>

<file path=xl/revisions/revisionLog12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89" sId="1" quotePrefix="1">
    <nc r="AL442" t="inlineStr">
      <is>
        <t>-</t>
      </is>
    </nc>
  </rcc>
  <rcc rId="15990" sId="1" quotePrefix="1">
    <nc r="AM442" t="inlineStr">
      <is>
        <t>-</t>
      </is>
    </nc>
  </rcc>
  <rcc rId="15991" sId="1" quotePrefix="1">
    <nc r="AN442" t="inlineStr">
      <is>
        <t>-</t>
      </is>
    </nc>
  </rcc>
  <rcc rId="15992" sId="1" quotePrefix="1">
    <nc r="AL443" t="inlineStr">
      <is>
        <t>-</t>
      </is>
    </nc>
  </rcc>
  <rcc rId="15993" sId="1" quotePrefix="1">
    <nc r="AM443" t="inlineStr">
      <is>
        <t>-</t>
      </is>
    </nc>
  </rcc>
  <rcc rId="15994" sId="1" quotePrefix="1">
    <nc r="AN443" t="inlineStr">
      <is>
        <t>-</t>
      </is>
    </nc>
  </rcc>
</revisions>
</file>

<file path=xl/revisions/revisionLog12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95" sId="1">
    <oc r="AA342" t="inlineStr">
      <is>
        <t>Pending for OPL</t>
      </is>
    </oc>
    <nc r="AA342" t="inlineStr">
      <is>
        <t>Ready for review</t>
      </is>
    </nc>
  </rcc>
  <rcv guid="{C94451EF-7A3E-4D72-B5A4-3D1B193192CC}" action="delete"/>
  <rdn rId="0" localSheetId="1" customView="1" name="Z_C94451EF_7A3E_4D72_B5A4_3D1B193192CC_.wvu.FilterData" hidden="1" oldHidden="1">
    <formula>Merged_COEM!$A$59:$AN$457</formula>
    <oldFormula>Merged_COEM!$B$59:$AN$457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12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98" sId="1">
    <nc r="U342" t="inlineStr">
      <is>
        <t>No</t>
      </is>
    </nc>
  </rcc>
  <rcc rId="15999" sId="1">
    <nc r="U373" t="inlineStr">
      <is>
        <t>No</t>
      </is>
    </nc>
  </rcc>
  <rcc rId="16000" sId="1">
    <nc r="U399" t="inlineStr">
      <is>
        <t>No</t>
      </is>
    </nc>
  </rcc>
  <rcv guid="{C94451EF-7A3E-4D72-B5A4-3D1B193192CC}" action="delete"/>
  <rdn rId="0" localSheetId="1" customView="1" name="Z_C94451EF_7A3E_4D72_B5A4_3D1B193192CC_.wvu.FilterData" hidden="1" oldHidden="1">
    <formula>Merged_COEM!$A$59:$AN$457</formula>
    <oldFormula>Merged_COEM!$A$59:$AN$457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12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03" sId="1">
    <oc r="AN342" t="inlineStr">
      <is>
        <t>Double effort 
Please comment follow ASPICE Standard
Wrong database =&gt; Hai confirm =&gt; Updated Esp9wAPBCPEncapSWCust_ECU_CSW_BB95572.axl
Hai re-confirm use VLCAPA_ECU_CSW_BB00001.axl =]]]]
WAITING FOR OPL.</t>
      </is>
    </oc>
    <nc r="AN342" t="inlineStr">
      <is>
        <t xml:space="preserve">Double effort 
Please comment follow ASPICE Standard
Wrong database =&gt; Hai confirm =&gt; Updated Esp9wAPBCPEncapSWCust_ECU_CSW_BB95572.axl
Hai re-confirm use VLCAPA_ECU_CSW_BB00001.axl =]]]]
</t>
      </is>
    </nc>
  </rcc>
  <rcc rId="16004" sId="1" quotePrefix="1">
    <oc r="AL342" t="inlineStr">
      <is>
        <t>-1. Can't cover min value of VlcAxBaseMax at line 139.
2. Can't cover min value of VlcAxBaseMin at line 151.</t>
      </is>
    </oc>
    <nc r="AL342" t="inlineStr">
      <is>
        <t>-1. Can't cover min value of VlcAxBaseMax at line 139. Limited by code.
2. Can't cover min value of VlcAxBaseMin at line 151. Limited by code.
Owner confirm no impact.</t>
      </is>
    </nc>
  </rcc>
  <rcv guid="{C94451EF-7A3E-4D72-B5A4-3D1B193192CC}" action="delete"/>
  <rdn rId="0" localSheetId="1" customView="1" name="Z_C94451EF_7A3E_4D72_B5A4_3D1B193192CC_.wvu.FilterData" hidden="1" oldHidden="1">
    <formula>Merged_COEM!$A$59:$AN$457</formula>
    <oldFormula>Merged_COEM!$A$59:$AN$457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12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07" sId="1" quotePrefix="1">
    <oc r="AL342" t="inlineStr">
      <is>
        <t>-1. Can't cover min value of VlcAxBaseMax at line 139. Limited by code.
2. Can't cover min value of VlcAxBaseMin at line 151. Limited by code.
Owner confirm no impact.</t>
      </is>
    </oc>
    <nc r="AL342" t="inlineStr">
      <is>
        <t>-1. Can't cover min value of VlcAxBaseMax at line 139. Limited by code.
- 2. Can't cover min value of VlcAxBaseMin at line 151. Limited by code.
Owner confirm no impact.</t>
      </is>
    </nc>
  </rcc>
  <rcv guid="{970EE037-F5E5-47AF-896A-0F6222879EBC}" action="delete"/>
  <rdn rId="0" localSheetId="1" customView="1" name="Z_970EE037_F5E5_47AF_896A_0F6222879EBC_.wvu.FilterData" hidden="1" oldHidden="1">
    <formula>Merged_COEM!$A$59:$AN$457</formula>
    <oldFormula>Merged_COEM!$A$59:$AN$457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2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10" sId="2">
    <oc r="AJ224" t="inlineStr">
      <is>
        <t>-</t>
      </is>
    </oc>
    <nc r="AJ224" t="inlineStr">
      <is>
        <t>N/A</t>
      </is>
    </nc>
  </rcc>
</revisions>
</file>

<file path=xl/revisions/revisionLog12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151">
    <dxf>
      <fill>
        <patternFill patternType="solid">
          <bgColor rgb="FF92D050"/>
        </patternFill>
      </fill>
    </dxf>
  </rfmt>
  <rcc rId="16011" sId="2" numFmtId="14">
    <oc r="AH62">
      <v>0.91900000000000004</v>
    </oc>
    <nc r="AH62">
      <v>0.90900000000000003</v>
    </nc>
  </rcc>
  <rfmt sheetId="2" sqref="AH62:AJ62">
    <dxf>
      <fill>
        <patternFill patternType="solid">
          <bgColor rgb="FF92D050"/>
        </patternFill>
      </fill>
    </dxf>
  </rfmt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12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14" sId="2">
    <nc r="X318">
      <f>W318</f>
    </nc>
  </rcc>
  <rcc rId="16015" sId="2">
    <nc r="Z318">
      <v>3</v>
    </nc>
  </rcc>
  <rcc rId="16016" sId="2">
    <nc r="AA318" t="inlineStr">
      <is>
        <t>Ready for review</t>
      </is>
    </nc>
  </rcc>
  <rcc rId="16017" sId="2" numFmtId="19">
    <nc r="AE318">
      <v>44022</v>
    </nc>
  </rcc>
  <rcc rId="16018" sId="2" numFmtId="19">
    <nc r="AF318">
      <v>44022</v>
    </nc>
  </rcc>
  <rcc rId="16019" sId="2">
    <nc r="AG318" t="inlineStr">
      <is>
        <t>OK</t>
      </is>
    </nc>
  </rcc>
  <rcc rId="16020" sId="2" numFmtId="14">
    <nc r="AH318">
      <v>0.875</v>
    </nc>
  </rcc>
  <rcc rId="16021" sId="2" numFmtId="14">
    <nc r="AI318">
      <v>0.88</v>
    </nc>
  </rcc>
  <rcc rId="16022" sId="2" numFmtId="14">
    <nc r="AJ318">
      <v>1</v>
    </nc>
  </rcc>
  <rcc rId="16023" sId="2" quotePrefix="1">
    <nc r="AK318" t="inlineStr">
      <is>
        <t>None</t>
      </is>
    </nc>
  </rcc>
  <rcc rId="16024" sId="2" quotePrefix="1">
    <nc r="AL318" t="inlineStr">
      <is>
        <t>-Param 1D can't cover full C0/C1</t>
      </is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2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27" sId="2" odxf="1" dxf="1" quotePrefix="1">
    <nc r="AM318" t="inlineStr">
      <is>
        <t>-</t>
      </is>
    </nc>
    <odxf>
      <alignment horizontal="left" readingOrder="0"/>
    </odxf>
    <ndxf>
      <alignment horizontal="general" readingOrder="0"/>
    </ndxf>
  </rcc>
  <rcc rId="16028" sId="2" odxf="1" dxf="1" quotePrefix="1">
    <nc r="AN318" t="inlineStr">
      <is>
        <t>-</t>
      </is>
    </nc>
    <odxf>
      <alignment horizontal="left" readingOrder="0"/>
    </odxf>
    <ndxf>
      <alignment horizontal="general" readingOrder="0"/>
    </ndxf>
  </rcc>
</revisions>
</file>

<file path=xl/revisions/revisionLog12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29" sId="1">
    <nc r="X341">
      <f>W341</f>
    </nc>
  </rcc>
  <rcc rId="16030" sId="1">
    <nc r="Z341">
      <f>Y341</f>
    </nc>
  </rcc>
  <rcc rId="16031" sId="1">
    <nc r="AA341" t="inlineStr">
      <is>
        <t>Ready for review</t>
      </is>
    </nc>
  </rcc>
  <rcc rId="16032" sId="1" numFmtId="19">
    <nc r="AE341">
      <v>44021</v>
    </nc>
  </rcc>
  <rcc rId="16033" sId="1" numFmtId="19">
    <nc r="AF341">
      <v>44025</v>
    </nc>
  </rcc>
  <rcc rId="16034" sId="1">
    <nc r="AG341" t="inlineStr">
      <is>
        <t>NG</t>
      </is>
    </nc>
  </rcc>
  <rcc rId="16035" sId="1" numFmtId="14">
    <nc r="AH341">
      <v>1</v>
    </nc>
  </rcc>
  <rcc rId="16036" sId="1" numFmtId="14">
    <nc r="AI341">
      <v>1</v>
    </nc>
  </rcc>
  <rcc rId="16037" sId="1" numFmtId="14">
    <nc r="AJ341">
      <v>0.98299999999999998</v>
    </nc>
  </rcc>
  <rcc rId="16038" sId="1">
    <nc r="AK341" t="inlineStr">
      <is>
        <t>OPL</t>
      </is>
    </nc>
  </rcc>
  <rfmt sheetId="1" sqref="AL341" start="0" length="0">
    <dxf>
      <font>
        <sz val="10"/>
        <color auto="1"/>
        <name val="Arial"/>
        <scheme val="none"/>
      </font>
      <alignment horizontal="general" wrapText="1" readingOrder="0"/>
    </dxf>
  </rfmt>
  <rcc rId="16039" sId="1" odxf="1" dxf="1" quotePrefix="1">
    <oc r="AL341" t="inlineStr">
      <is>
        <t>-</t>
      </is>
    </oc>
    <nc r="AL341" t="inlineStr">
      <is>
        <t xml:space="preserve">#Line 193: Can't cover MCDC false case of ValidMTLong == MTLong_Emergency
Detail:
- ValidMTLong need to be equal to MTLong_None or MTLong_Reserved
- Take a look and find that only condition line#73 can do that, but due to condition line#73 =&gt; ValidMTLong must be equal to MTLong_Reserved
- Also need ValidMTLevel == MTLevel_23 but condition line#73 needs ValidMTLevel == MTLevel_12 
=&gt; can't cover MCDC
#Line 205: Can't cover MCDC case ValidMTLong == MTLong_None, because there is no condition that set ValidMTLong to MTLong_None but still keep ValidMTReq is not set to MTReq_None and ValidMTLevel is not set to MTLevel_None </t>
      </is>
    </nc>
    <ndxf>
      <font>
        <sz val="11"/>
        <color theme="1"/>
        <name val="Calibri"/>
        <scheme val="minor"/>
      </font>
      <alignment horizontal="left" wrapText="0" readingOrder="0"/>
    </ndxf>
  </rcc>
  <rcv guid="{4E06BDBF-2CED-473B-850B-2A6C7311FF41}" action="delete"/>
  <rdn rId="0" localSheetId="1" customView="1" name="Z_4E06BDBF_2CED_473B_850B_2A6C7311FF41_.wvu.FilterData" hidden="1" oldHidden="1">
    <formula>Merged_COEM!$A$59:$AN$457</formula>
    <oldFormula>Merged_COEM!$A$59:$AN$457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12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Merged_COEM!$A$59:$AN$457</formula>
    <oldFormula>Merged_COEM!$A$59:$AN$457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2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44" sId="2">
    <nc r="AA320" t="inlineStr">
      <is>
        <t>Ongoing</t>
      </is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2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47" sId="5" quotePrefix="1">
    <oc r="D55" t="inlineStr">
      <is>
        <t>- Get assignment phase 1: 7/6/2020 =&gt; Complete ???</t>
      </is>
    </oc>
    <nc r="D55" t="inlineStr">
      <is>
        <t>- Get assignment phase 1: 12h00 - 7/6/2020 =&gt; Complete ???</t>
      </is>
    </nc>
  </rcc>
</revisions>
</file>

<file path=xl/revisions/revisionLog12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CC2B8E-6A82-42F5-8AB0-4A51C54EA5EC}" action="delete"/>
  <rdn rId="0" localSheetId="1" customView="1" name="Z_7ECC2B8E_6A82_42F5_8AB0_4A51C54EA5EC_.wvu.FilterData" hidden="1" oldHidden="1">
    <formula>Merged_COEM!$B$59:$AN$457</formula>
    <oldFormula>Merged_COEM!$B$59:$AN$457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12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50" sId="2" odxf="1" dxf="1" quotePrefix="1">
    <oc r="AL62" t="inlineStr">
      <is>
        <t xml:space="preserve">Cannot cover para1D in Ascet 6.1.4
Cannot cover out range max at line 33 due to maximum value of calculation AccuEmptying_dynamics * (Tau_AccuEmptying_Fast_Invers_Minus_Slow_Invers) + Tau_AccuEmptying_Slow_Invers
Cannot cover out range max at line 146 due to maximum value of qTgtAccu equal 16 </t>
      </is>
    </oc>
    <nc r="AL62" t="inlineStr">
      <is>
        <t>Cannot cover para1D in Ascet 6.1.4
Cannot cover out range max at line 33 due to maximum value of calculation AccuEmptying_dynamics * (Tau_AccuEmptying_Fast_Invers_Minus_Slow_Invers) + Tau_AccuEmptying_Slow_Invers</t>
      </is>
    </nc>
    <odxf>
      <alignment wrapText="0" readingOrder="0"/>
    </odxf>
    <ndxf>
      <alignment wrapText="1" readingOrder="0"/>
    </ndxf>
  </rcc>
  <rfmt sheetId="2" sqref="AL62">
    <dxf>
      <alignment wrapText="0" readingOrder="0"/>
    </dxf>
  </rfmt>
  <rcc rId="16051" sId="2">
    <oc r="AL155" t="inlineStr">
      <is>
        <t>Line #102, type of MESG_ApbButtonState_N is enum so that is not covered by defaut case.</t>
      </is>
    </oc>
    <nc r="AL155"/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12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54" sId="2" odxf="1" dxf="1" quotePrefix="1">
    <oc r="AL224" t="inlineStr">
      <is>
        <t>'Param 1D can't cover full C0/C1
Can't cover minimum value of l_wheelCircumference. Because l_wheelCircumference can't reach 0</t>
      </is>
    </oc>
    <nc r="AL224" t="inlineStr">
      <is>
        <t>'Param 1D can't cover full C0/C1
Line #40, Can't cover minimum value of l_wheelCircumference. Because l_wheelCircumference can't reach 0</t>
      </is>
    </nc>
    <odxf>
      <alignment wrapText="0" readingOrder="0"/>
    </odxf>
    <ndxf>
      <alignment wrapText="1" readingOrder="0"/>
    </ndxf>
  </rcc>
</revisions>
</file>

<file path=xl/revisions/revisionLog12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55" sId="2" numFmtId="14">
    <oc r="AH62">
      <v>0.90900000000000003</v>
    </oc>
    <nc r="AH62">
      <v>0.93200000000000005</v>
    </nc>
  </rcc>
  <rcc rId="16056" sId="2" numFmtId="14">
    <oc r="AI62">
      <v>0.91500000000000004</v>
    </oc>
    <nc r="AI62">
      <v>0.93600000000000005</v>
    </nc>
  </rcc>
</revisions>
</file>

<file path=xl/revisions/revisionLog12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224">
    <dxf>
      <alignment wrapText="0" readingOrder="0"/>
    </dxf>
  </rfmt>
  <rfmt sheetId="2" sqref="AL224" start="0" length="0">
    <dxf>
      <alignment wrapText="1" readingOrder="0"/>
    </dxf>
  </rfmt>
  <rfmt sheetId="2" sqref="AL224">
    <dxf>
      <alignment wrapText="0" readingOrder="0"/>
    </dxf>
  </rfmt>
  <rcv guid="{3B3E6719-EACB-4D2C-89C1-05FFAB6020FD}" action="delete"/>
  <rdn rId="0" localSheetId="1" customView="1" name="Z_3B3E6719_EACB_4D2C_89C1_05FFAB6020FD_.wvu.FilterData" hidden="1" oldHidden="1">
    <formula>Merged_COEM!$B$59:$AN$457</formula>
    <oldFormula>Merged_COEM!$B$59:$AN$457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2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59" sId="2" numFmtId="19">
    <nc r="AE274">
      <v>44022</v>
    </nc>
  </rcc>
  <rcc rId="16060" sId="2" numFmtId="19">
    <nc r="AF274">
      <v>44023</v>
    </nc>
  </rcc>
  <rcc rId="16061" sId="2">
    <nc r="AG274" t="inlineStr">
      <is>
        <t>OK</t>
      </is>
    </nc>
  </rcc>
  <rcc rId="16062" sId="2" numFmtId="14">
    <nc r="AJ274">
      <v>1</v>
    </nc>
  </rcc>
  <rcc rId="16063" sId="2" quotePrefix="1">
    <nc r="AK274" t="inlineStr">
      <is>
        <t>None</t>
      </is>
    </nc>
  </rcc>
  <rcc rId="16064" sId="2" odxf="1" s="1" dxf="1">
    <nc r="AL274" t="inlineStr">
      <is>
        <t>Can't cover case default for switch at line #196 because TargetState had only 3 value.
Can't cover outrange max for function pModel_FL because crb_in_pModel_FL (range: 0-425)  = pModel_FL (range: -20-400) -&gt; crb_in_pModel_FL max = 400
Can't cover outrange max for function pModel_FR because crb_in_pModel_FR (range: 0-425)  = pModel_FR (range: -20-400) -&gt; crb_in_pModel_FR max = 400
Can't cover outrange max for function pModel_RL because crb_in_pModel_RL (range: 0-425)  = pModel_RL (range: -20-400) -&gt; crb_in_pModel_RL max = 400
Can't cover outrange max for function pModel_RR because crb_in_pModel_RR (range: 0-425)  = pModel_RR (range: -20-400) -&gt; crb_in_pModel_RR max = 400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ont>
        <sz val="10"/>
        <color auto="1"/>
        <name val="Arial"/>
        <scheme val="none"/>
      </font>
      <alignment wrapText="1" readingOrder="0"/>
    </ndxf>
  </rcc>
  <rfmt sheetId="2" sqref="AL274">
    <dxf>
      <alignment wrapText="0" readingOrder="0"/>
    </dxf>
  </rfmt>
  <rcc rId="16065" sId="2" numFmtId="14">
    <nc r="AH274">
      <v>0.91300000000000003</v>
    </nc>
  </rcc>
  <rcc rId="16066" sId="2" numFmtId="14">
    <nc r="AI274">
      <v>0.91300000000000003</v>
    </nc>
  </rcc>
  <rcv guid="{D33AC7AF-C8AB-4CE9-94C7-9237011A5FC3}" action="delete"/>
  <rdn rId="0" localSheetId="1" customView="1" name="Z_D33AC7AF_C8AB_4CE9_94C7_9237011A5FC3_.wvu.FilterData" hidden="1" oldHidden="1">
    <formula>Merged_COEM!$B$59:$AN$457</formula>
    <oldFormula>Merged_COEM!$B$59:$AN$457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12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69" sId="2">
    <nc r="AA272" t="inlineStr">
      <is>
        <t>Ready for review</t>
      </is>
    </nc>
  </rcc>
  <rcc rId="16070" sId="2">
    <nc r="AA273" t="inlineStr">
      <is>
        <t>Ready for review</t>
      </is>
    </nc>
  </rcc>
  <rcc rId="16071" sId="2">
    <nc r="AA274" t="inlineStr">
      <is>
        <t>Ready for review</t>
      </is>
    </nc>
  </rcc>
  <rcc rId="16072" sId="2">
    <nc r="AA298" t="inlineStr">
      <is>
        <t>Ready for review</t>
      </is>
    </nc>
  </rcc>
  <rcc rId="16073" sId="2">
    <nc r="AA299" t="inlineStr">
      <is>
        <t>Ready for review</t>
      </is>
    </nc>
  </rcc>
  <rcc rId="16074" sId="2">
    <nc r="AA300" t="inlineStr">
      <is>
        <t>Ready for review</t>
      </is>
    </nc>
  </rcc>
  <rcc rId="16075" sId="2">
    <nc r="AA301" t="inlineStr">
      <is>
        <t>Ready for review</t>
      </is>
    </nc>
  </rcc>
  <rcc rId="16076" sId="2">
    <nc r="AA302" t="inlineStr">
      <is>
        <t>Ready for review</t>
      </is>
    </nc>
  </rcc>
  <rcc rId="16077" sId="2">
    <nc r="AA303" t="inlineStr">
      <is>
        <t>Ready for review</t>
      </is>
    </nc>
  </rcc>
  <rcc rId="16078" sId="2">
    <nc r="AA304" t="inlineStr">
      <is>
        <t>Ready for review</t>
      </is>
    </nc>
  </rcc>
  <rcc rId="16079" sId="2">
    <nc r="AA305" t="inlineStr">
      <is>
        <t>Ready for review</t>
      </is>
    </nc>
  </rcc>
  <rcc rId="16080" sId="2">
    <nc r="AA306" t="inlineStr">
      <is>
        <t>Ready for review</t>
      </is>
    </nc>
  </rcc>
  <rcc rId="16081" sId="2">
    <nc r="AA307" t="inlineStr">
      <is>
        <t>Ready for review</t>
      </is>
    </nc>
  </rcc>
  <rcc rId="16082" sId="2">
    <nc r="AA308" t="inlineStr">
      <is>
        <t>Ready for review</t>
      </is>
    </nc>
  </rcc>
  <rcv guid="{D33AC7AF-C8AB-4CE9-94C7-9237011A5FC3}" action="delete"/>
  <rdn rId="0" localSheetId="1" customView="1" name="Z_D33AC7AF_C8AB_4CE9_94C7_9237011A5FC3_.wvu.FilterData" hidden="1" oldHidden="1">
    <formula>Merged_COEM!$B$59:$AN$457</formula>
    <oldFormula>Merged_COEM!$B$59:$AN$457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12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85" sId="2" odxf="1" dxf="1">
    <oc r="AL151" t="inlineStr">
      <is>
        <t>line #543 statement is not covered because type of variable l_MESG_BlaAct_B is boolean and it only 2 value is TRUE or FALSE.
Line #371, l_ESSActive_B can not be other than 0. Because :
 - This variable is local variable so that can not control.
 - From line #330 to line #371, l_ESSActive_B has not been assigned to a number other than 0.
Line #384 #493, l_BLAFailureMonPresent_B has been initial FALSE and has been assigned to TRUE at line #373 #379. So that, l_BLAFailureMonPresent_B can not be FALSE, because:
 - Can not control macros RBFS_BLAFAILUREMONITORING, RBFS_MCB, RBFS_MCB_AVAILABLE and variable l_VehicleCfg_ST to l_BLAFailureMonPresent_B has been assigned to TRUE.
 - This variable is local variable so that can not control.</t>
      </is>
    </oc>
    <nc r="AL151" t="inlineStr">
      <is>
        <t>Line #543 statement is not covered because type of variable l_MESG_BlaAct_B is boolean and it only 2 value is TRUE or FALSE.
Line #371, l_ESSActive_B can not be other than 0. Because :
 - This variable is local variable so that can not control.
 - From line #330 to line #371, l_ESSActive_B has not been assigned to a number other than 0.
Line #384 #493, l_BLAFailureMonPresent_B has been initial FALSE and has been assigned to TRUE at line #373 #379. So that, l_BLAFailureMonPresent_B can not be FALSE, because:
 - Can not control macros RBFS_BLAFAILUREMONITORING, RBFS_MCB, RBFS_MCB_AVAILABLE and variable l_VehicleCfg_ST to l_BLAFailureMonPresent_B has been assigned to TRUE.
 - This variable is local variable so that can not control.</t>
      </is>
    </nc>
    <odxf>
      <alignment wrapText="0" readingOrder="0"/>
    </odxf>
    <ndxf>
      <alignment wrapText="1" readingOrder="0"/>
    </ndxf>
  </rcc>
  <rfmt sheetId="2" sqref="AL151">
    <dxf>
      <alignment wrapText="0" readingOrder="0"/>
    </dxf>
  </rfmt>
  <rfmt sheetId="2" sqref="AL62">
    <dxf>
      <fill>
        <patternFill patternType="solid">
          <bgColor rgb="FF92D050"/>
        </patternFill>
      </fill>
    </dxf>
  </rfmt>
</revisions>
</file>

<file path=xl/revisions/revisionLog12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ECB4C41-27E8-4A22-AFB3-4F54CDD4960E}" action="delete"/>
  <rdn rId="0" localSheetId="1" customView="1" name="Z_FECB4C41_27E8_4A22_AFB3_4F54CDD4960E_.wvu.FilterData" hidden="1" oldHidden="1">
    <formula>Merged_COEM!$A$59:$AN$457</formula>
    <oldFormula>Merged_COEM!$A$59:$AN$457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13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88" sId="1" xfDxf="1" dxf="1">
    <oc r="N422" t="inlineStr">
      <is>
        <t>1553109.zip</t>
      </is>
    </oc>
    <nc r="N422" t="inlineStr">
      <is>
        <t>VLCAPA_ECU_CSW_BB00001(1).axl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089" sId="1">
    <oc r="S422" t="inlineStr">
      <is>
        <t>loc.do-phu</t>
      </is>
    </oc>
    <nc r="S422" t="inlineStr">
      <is>
        <t>nam.phan-the</t>
      </is>
    </nc>
  </rcc>
  <rcv guid="{C94451EF-7A3E-4D72-B5A4-3D1B193192CC}" action="delete"/>
  <rdn rId="0" localSheetId="1" customView="1" name="Z_C94451EF_7A3E_4D72_B5A4_3D1B193192CC_.wvu.FilterData" hidden="1" oldHidden="1">
    <formula>Merged_COEM!$A$59:$AN$457</formula>
    <oldFormula>Merged_COEM!$A$59:$AN$457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13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94451EF-7A3E-4D72-B5A4-3D1B193192CC}" action="delete"/>
  <rdn rId="0" localSheetId="1" customView="1" name="Z_C94451EF_7A3E_4D72_B5A4_3D1B193192CC_.wvu.FilterData" hidden="1" oldHidden="1">
    <formula>Merged_COEM!$A$59:$AN$457</formula>
    <oldFormula>Merged_COEM!$A$59:$AN$457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13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D33AC7AF-C8AB-4CE9-94C7-9237011A5FC3}" action="delete"/>
  <rdn rId="0" localSheetId="1" customView="1" name="Z_D33AC7AF_C8AB_4CE9_94C7_9237011A5FC3_.wvu.FilterData" hidden="1" oldHidden="1">
    <formula>Merged_COEM!$B$59:$AN$457</formula>
    <oldFormula>Merged_COEM!$B$59:$AN$457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13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D33AC7AF-C8AB-4CE9-94C7-9237011A5FC3}" action="delete"/>
  <rdn rId="0" localSheetId="1" customView="1" name="Z_D33AC7AF_C8AB_4CE9_94C7_9237011A5FC3_.wvu.FilterData" hidden="1" oldHidden="1">
    <formula>Merged_COEM!$B$59:$AN$457</formula>
    <oldFormula>Merged_COEM!$B$59:$AN$457</oldFormula>
  </rdn>
  <rdn rId="0" localSheetId="2" customView="1" name="Z_D33AC7AF_C8AB_4CE9_94C7_9237011A5FC3_.wvu.FilterData" hidden="1" oldHidden="1">
    <formula>Merged_JOEM!$B$59:$AN$329</formula>
    <oldFormula>Merged_JOEM!$B$59:$AN$329</oldFormula>
  </rdn>
  <rcv guid="{D33AC7AF-C8AB-4CE9-94C7-9237011A5FC3}" action="add"/>
</revisions>
</file>

<file path=xl/revisions/revisionLog13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98" sId="1">
    <nc r="T374" t="inlineStr">
      <is>
        <t>chuong.nguyen-minh</t>
      </is>
    </nc>
  </rcc>
  <rcc rId="16099" sId="1">
    <nc r="T375" t="inlineStr">
      <is>
        <t>chuong.nguyen-minh</t>
      </is>
    </nc>
  </rcc>
  <rcc rId="16100" sId="1">
    <nc r="T376" t="inlineStr">
      <is>
        <t>chuong.nguyen-minh</t>
      </is>
    </nc>
  </rcc>
  <rcc rId="16101" sId="1">
    <nc r="T377" t="inlineStr">
      <is>
        <t>chuong.nguyen-minh</t>
      </is>
    </nc>
  </rcc>
  <rcc rId="16102" sId="1">
    <nc r="T378" t="inlineStr">
      <is>
        <t>chuong.nguyen-minh</t>
      </is>
    </nc>
  </rcc>
  <rcc rId="16103" sId="1">
    <nc r="T379" t="inlineStr">
      <is>
        <t>chuong.nguyen-minh</t>
      </is>
    </nc>
  </rcc>
  <rcv guid="{FECB4C41-27E8-4A22-AFB3-4F54CDD4960E}" action="delete"/>
  <rdn rId="0" localSheetId="1" customView="1" name="Z_FECB4C41_27E8_4A22_AFB3_4F54CDD4960E_.wvu.FilterData" hidden="1" oldHidden="1">
    <formula>Merged_COEM!$A$59:$AN$457</formula>
    <oldFormula>Merged_COEM!$A$59:$AN$457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13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106" sId="1">
    <nc r="S429" t="inlineStr">
      <is>
        <t>loc.do-phu</t>
      </is>
    </nc>
  </rcc>
  <rcc rId="16107" sId="1">
    <nc r="S430" t="inlineStr">
      <is>
        <t>loc.do-phu</t>
      </is>
    </nc>
  </rcc>
  <rcc rId="16108" sId="1">
    <nc r="S431" t="inlineStr">
      <is>
        <t>loc.do-phu</t>
      </is>
    </nc>
  </rcc>
  <rcc rId="16109" sId="1">
    <nc r="S432" t="inlineStr">
      <is>
        <t>loc.do-phu</t>
      </is>
    </nc>
  </rcc>
  <rcv guid="{C94451EF-7A3E-4D72-B5A4-3D1B193192CC}" action="delete"/>
  <rdn rId="0" localSheetId="1" customView="1" name="Z_C94451EF_7A3E_4D72_B5A4_3D1B193192CC_.wvu.FilterData" hidden="1" oldHidden="1">
    <formula>Merged_COEM!$A$59:$AN$457</formula>
    <oldFormula>Merged_COEM!$A$59:$AN$457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13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112" sId="2" numFmtId="14">
    <oc r="AI154">
      <v>0.96</v>
    </oc>
    <nc r="AI154">
      <v>1</v>
    </nc>
  </rcc>
  <rcc rId="16113" sId="2">
    <oc r="AL154" t="inlineStr">
      <is>
        <t>Line #360 and #395, macro rba_ComScl_IsRxPduIndication_ABG1S04_CANNODE_0 can't control.</t>
      </is>
    </oc>
    <nc r="AL154"/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13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N341" start="0" length="0">
    <dxf>
      <alignment wrapText="1" readingOrder="0"/>
    </dxf>
  </rfmt>
  <rcc rId="16116" sId="1">
    <oc r="AN341" t="inlineStr">
      <is>
        <t>Double effort 
Please comment follow ASPICE Standard</t>
      </is>
    </oc>
    <nc r="AN341" t="inlineStr">
      <is>
        <r>
          <t xml:space="preserve">Double effort 
Please comment follow ASPICE Standard 
</t>
        </r>
        <r>
          <rPr>
            <sz val="11"/>
            <color rgb="FFFFFF00"/>
            <rFont val="Calibri"/>
            <family val="2"/>
          </rPr>
          <t>ignore check PLT because bug tool</t>
        </r>
      </is>
    </nc>
  </rcc>
</revisions>
</file>

<file path=xl/revisions/revisionLog13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117" sId="1">
    <nc r="U400" t="inlineStr">
      <is>
        <t>No</t>
      </is>
    </nc>
  </rcc>
  <rcc rId="16118" sId="1">
    <nc r="U401" t="inlineStr">
      <is>
        <t>No</t>
      </is>
    </nc>
  </rcc>
  <rcv guid="{FECB4C41-27E8-4A22-AFB3-4F54CDD4960E}" action="delete"/>
  <rdn rId="0" localSheetId="1" customView="1" name="Z_FECB4C41_27E8_4A22_AFB3_4F54CDD4960E_.wvu.FilterData" hidden="1" oldHidden="1">
    <formula>Merged_COEM!$A$59:$AN$457</formula>
    <oldFormula>Merged_COEM!$A$59:$AN$457</oldFormula>
  </rdn>
  <rdn rId="0" localSheetId="2" customView="1" name="Z_FECB4C41_27E8_4A22_AFB3_4F54CDD4960E_.wvu.FilterData" hidden="1" oldHidden="1">
    <formula>Merged_JOEM!$B$59:$AN$329</formula>
    <oldFormula>Merged_JOEM!$B$59:$AN$329</oldFormula>
  </rdn>
  <rcv guid="{FECB4C41-27E8-4A22-AFB3-4F54CDD4960E}" action="add"/>
</revisions>
</file>

<file path=xl/revisions/revisionLog13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121" sId="1" xfDxf="1" dxf="1" quotePrefix="1">
    <oc r="F429" t="inlineStr">
      <is>
        <t>Cubas\src\Dcm\DcmAppl_UserServiceModeRuleService.c</t>
      </is>
    </oc>
    <nc r="F429" t="inlineStr">
      <is>
        <t>FAW_E115_iBGen2_Int/iBoosterGen2/rb/as/faw/core/app/dcom/Cubas/src/Dcm/DcmAppl_UserServiceModeRuleService.c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sqref="F429">
    <dxf>
      <fill>
        <patternFill patternType="solid">
          <bgColor rgb="FF92D050"/>
        </patternFill>
      </fill>
    </dxf>
  </rfmt>
  <rcc rId="16122" sId="1">
    <nc r="X429">
      <f>W429</f>
    </nc>
  </rcc>
  <rcc rId="16123" sId="1">
    <nc r="Z429">
      <f>Y429</f>
    </nc>
  </rcc>
  <rcc rId="16124" sId="1">
    <nc r="AA429" t="inlineStr">
      <is>
        <t>Ready for review</t>
      </is>
    </nc>
  </rcc>
  <rcc rId="16125" sId="1" numFmtId="19">
    <nc r="AE429">
      <v>44022</v>
    </nc>
  </rcc>
  <rcc rId="16126" sId="1" numFmtId="19">
    <nc r="AF429">
      <v>44022</v>
    </nc>
  </rcc>
  <rcc rId="16127" sId="1">
    <nc r="AG429" t="inlineStr">
      <is>
        <t>OK</t>
      </is>
    </nc>
  </rcc>
  <rcc rId="16128" sId="1" numFmtId="14">
    <nc r="AH429">
      <v>1</v>
    </nc>
  </rcc>
  <rcc rId="16129" sId="1" numFmtId="14">
    <nc r="AI429">
      <v>1</v>
    </nc>
  </rcc>
  <rcc rId="16130" sId="1" numFmtId="14">
    <nc r="AJ429">
      <v>1</v>
    </nc>
  </rcc>
  <rcc rId="16131" sId="1">
    <nc r="AK429" t="inlineStr">
      <is>
        <t>None</t>
      </is>
    </nc>
  </rcc>
  <rcc rId="16132" sId="1" xfDxf="1" dxf="1" quotePrefix="1">
    <oc r="F430" t="inlineStr">
      <is>
        <t>RBAPLCust\src\common\RBAPLCUST_SecurityAccess.c</t>
      </is>
    </oc>
    <nc r="F430" t="inlineStr">
      <is>
        <t>FAW_E115_iBGen2_Int/iBoosterGen2/rb/as/faw/core/app/dcom/RBAPLCust/src/common/RBAPLCUST_SecurityAccess.c</t>
      </is>
    </nc>
    <ndxf>
      <alignment horizontal="left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sqref="F430">
    <dxf>
      <fill>
        <patternFill patternType="solid">
          <bgColor rgb="FF92D050"/>
        </patternFill>
      </fill>
    </dxf>
  </rfmt>
  <rcv guid="{C94451EF-7A3E-4D72-B5A4-3D1B193192CC}" action="delete"/>
  <rdn rId="0" localSheetId="1" customView="1" name="Z_C94451EF_7A3E_4D72_B5A4_3D1B193192CC_.wvu.FilterData" hidden="1" oldHidden="1">
    <formula>Merged_COEM!$A$59:$AN$457</formula>
    <oldFormula>Merged_COEM!$A$59:$AN$457</oldFormula>
  </rdn>
  <rdn rId="0" localSheetId="2" customView="1" name="Z_C94451EF_7A3E_4D72_B5A4_3D1B193192CC_.wvu.FilterData" hidden="1" oldHidden="1">
    <formula>Merged_JOEM!$B$59:$AN$329</formula>
    <oldFormula>Merged_JOEM!$B$59:$AN$329</oldFormula>
  </rdn>
  <rcv guid="{C94451EF-7A3E-4D72-B5A4-3D1B193192CC}" action="add"/>
</revisions>
</file>

<file path=xl/revisions/revisionLog13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Merged_COEM!$A$59:$AN$457</formula>
    <oldFormula>Merged_COEM!$B$59:$AN$457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3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Merged_COEM!$A$59:$AN$457</formula>
    <oldFormula>Merged_COEM!$A$59:$AN$457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3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Merged_COEM!$A$59:$AN$457</formula>
    <oldFormula>Merged_COEM!$A$59:$AN$457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3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Merged_COEM!$A$59:$AN$457</formula>
    <oldFormula>Merged_COEM!$A$59:$AN$457</oldFormula>
  </rdn>
  <rdn rId="0" localSheetId="2" customView="1" name="Z_970EE037_F5E5_47AF_896A_0F6222879EBC_.wvu.FilterData" hidden="1" oldHidden="1">
    <formula>Merged_JOEM!$B$59:$AN$329</formula>
    <oldFormula>Merged_JOEM!$B$59:$AN$329</oldFormula>
  </rdn>
  <rcv guid="{970EE037-F5E5-47AF-896A-0F6222879EBC}" action="add"/>
</revisions>
</file>

<file path=xl/revisions/revisionLog13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145" sId="2">
    <nc r="AE266" t="inlineStr">
      <is>
        <t>-</t>
      </is>
    </nc>
  </rcc>
  <rcc rId="16146" sId="2">
    <nc r="AF266" t="inlineStr">
      <is>
        <t>-</t>
      </is>
    </nc>
  </rcc>
  <rcc rId="16147" sId="2">
    <nc r="AG266" t="inlineStr">
      <is>
        <t>-</t>
      </is>
    </nc>
  </rcc>
  <rcc rId="16148" sId="2" odxf="1" dxf="1">
    <nc r="AH266" t="inlineStr">
      <is>
        <t>-</t>
      </is>
    </nc>
    <odxf>
      <numFmt numFmtId="14" formatCode="0.00%"/>
    </odxf>
    <ndxf>
      <numFmt numFmtId="164" formatCode="[$-409]d\-mmm\-yyyy;@"/>
    </ndxf>
  </rcc>
  <rcc rId="16149" sId="2" odxf="1" dxf="1">
    <nc r="AI266" t="inlineStr">
      <is>
        <t>-</t>
      </is>
    </nc>
    <odxf>
      <numFmt numFmtId="14" formatCode="0.00%"/>
    </odxf>
    <ndxf>
      <numFmt numFmtId="164" formatCode="[$-409]d\-mmm\-yyyy;@"/>
    </ndxf>
  </rcc>
  <rcc rId="16150" sId="2" odxf="1" dxf="1">
    <nc r="AJ266" t="inlineStr">
      <is>
        <t>-</t>
      </is>
    </nc>
    <odxf>
      <numFmt numFmtId="14" formatCode="0.00%"/>
    </odxf>
    <ndxf>
      <numFmt numFmtId="164" formatCode="[$-409]d\-mmm\-yyyy;@"/>
    </ndxf>
  </rcc>
  <rcc rId="16151" sId="2" quotePrefix="1">
    <nc r="AL266" t="inlineStr">
      <is>
        <t>Function error</t>
      </is>
    </nc>
  </rcc>
  <rcc rId="16152" sId="2">
    <nc r="X263">
      <f>W263</f>
    </nc>
  </rcc>
  <rcc rId="16153" sId="2">
    <nc r="X264">
      <f>W264</f>
    </nc>
  </rcc>
  <rcc rId="16154" sId="2">
    <nc r="X265">
      <f>W265</f>
    </nc>
  </rcc>
  <rcc rId="16155" sId="2">
    <nc r="X266">
      <f>W266</f>
    </nc>
  </rcc>
  <rcc rId="16156" sId="2">
    <nc r="X267">
      <f>W267</f>
    </nc>
  </rcc>
  <rcc rId="16157" sId="2">
    <nc r="X268">
      <f>W268</f>
    </nc>
  </rcc>
  <rcc rId="16158" sId="2">
    <nc r="X269">
      <f>W269</f>
    </nc>
  </rcc>
  <rcc rId="16159" sId="2">
    <nc r="X270">
      <f>W270</f>
    </nc>
  </rcc>
  <rcc rId="16160" sId="2">
    <nc r="X271">
      <f>W271</f>
    </nc>
  </rcc>
  <rcc rId="16161" sId="2">
    <nc r="AA263" t="inlineStr">
      <is>
        <t>Ready for review</t>
      </is>
    </nc>
  </rcc>
  <rcc rId="16162" sId="2">
    <nc r="AA264" t="inlineStr">
      <is>
        <t>Ready for review</t>
      </is>
    </nc>
  </rcc>
  <rcc rId="16163" sId="2">
    <nc r="AA265" t="inlineStr">
      <is>
        <t>Ready for review</t>
      </is>
    </nc>
  </rcc>
  <rcc rId="16164" sId="2">
    <nc r="AA267" t="inlineStr">
      <is>
        <t>Ready for review</t>
      </is>
    </nc>
  </rcc>
  <rcc rId="16165" sId="2">
    <nc r="AA268" t="inlineStr">
      <is>
        <t>Ready for review</t>
      </is>
    </nc>
  </rcc>
  <rcc rId="16166" sId="2">
    <nc r="AA269" t="inlineStr">
      <is>
        <t>Ready for review</t>
      </is>
    </nc>
  </rcc>
  <rcc rId="16167" sId="2">
    <nc r="AA270" t="inlineStr">
      <is>
        <t>Ready for review</t>
      </is>
    </nc>
  </rcc>
  <rcc rId="16168" sId="2">
    <nc r="AA271" t="inlineStr">
      <is>
        <t>Ready for review</t>
      </is>
    </nc>
  </rcc>
  <rcc rId="16169" sId="2">
    <nc r="Z263">
      <v>1</v>
    </nc>
  </rcc>
  <rcc rId="16170" sId="2">
    <nc r="Z264">
      <v>1</v>
    </nc>
  </rcc>
  <rcc rId="16171" sId="2">
    <nc r="Z265">
      <v>1</v>
    </nc>
  </rcc>
  <rcc rId="16172" sId="2">
    <nc r="Z266">
      <v>1</v>
    </nc>
  </rcc>
  <rcc rId="16173" sId="2">
    <nc r="Z267">
      <v>1</v>
    </nc>
  </rcc>
  <rcc rId="16174" sId="2">
    <nc r="Z268">
      <v>1</v>
    </nc>
  </rcc>
  <rcc rId="16175" sId="2">
    <nc r="Z269">
      <v>1</v>
    </nc>
  </rcc>
  <rcc rId="16176" sId="2">
    <nc r="Z270">
      <v>1</v>
    </nc>
  </rcc>
  <rcc rId="16177" sId="2">
    <nc r="Z271">
      <v>1</v>
    </nc>
  </rcc>
  <rcc rId="16178" sId="2" numFmtId="19">
    <nc r="AE263">
      <v>44022</v>
    </nc>
  </rcc>
  <rcc rId="16179" sId="2" numFmtId="19">
    <nc r="AF263">
      <v>44022</v>
    </nc>
  </rcc>
  <rcc rId="16180" sId="2">
    <nc r="AG263" t="inlineStr">
      <is>
        <t>OK</t>
      </is>
    </nc>
  </rcc>
  <rcc rId="16181" sId="2" numFmtId="19">
    <nc r="AE264">
      <v>44022</v>
    </nc>
  </rcc>
  <rcc rId="16182" sId="2" numFmtId="19">
    <nc r="AF264">
      <v>44022</v>
    </nc>
  </rcc>
  <rcc rId="16183" sId="2">
    <nc r="AG264" t="inlineStr">
      <is>
        <t>OK</t>
      </is>
    </nc>
  </rcc>
  <rcc rId="16184" sId="2" numFmtId="19">
    <nc r="AE265">
      <v>44022</v>
    </nc>
  </rcc>
  <rcc rId="16185" sId="2" numFmtId="19">
    <nc r="AF265">
      <v>44022</v>
    </nc>
  </rcc>
  <rcc rId="16186" sId="2">
    <nc r="AG265" t="inlineStr">
      <is>
        <t>OK</t>
      </is>
    </nc>
  </rcc>
  <rcc rId="16187" sId="2" numFmtId="19">
    <nc r="AE267">
      <v>44022</v>
    </nc>
  </rcc>
  <rcc rId="16188" sId="2" numFmtId="19">
    <nc r="AF267">
      <v>44022</v>
    </nc>
  </rcc>
  <rcc rId="16189" sId="2">
    <nc r="AG267" t="inlineStr">
      <is>
        <t>OK</t>
      </is>
    </nc>
  </rcc>
  <rcc rId="16190" sId="2" numFmtId="19">
    <nc r="AE268">
      <v>44022</v>
    </nc>
  </rcc>
  <rcc rId="16191" sId="2" numFmtId="19">
    <nc r="AF268">
      <v>44022</v>
    </nc>
  </rcc>
  <rcc rId="16192" sId="2">
    <nc r="AG268" t="inlineStr">
      <is>
        <t>OK</t>
      </is>
    </nc>
  </rcc>
  <rcc rId="16193" sId="2" numFmtId="19">
    <nc r="AE269">
      <v>44022</v>
    </nc>
  </rcc>
  <rcc rId="16194" sId="2" numFmtId="19">
    <nc r="AF269">
      <v>44022</v>
    </nc>
  </rcc>
  <rcc rId="16195" sId="2">
    <nc r="AG269" t="inlineStr">
      <is>
        <t>OK</t>
      </is>
    </nc>
  </rcc>
  <rcc rId="16196" sId="2" numFmtId="19">
    <nc r="AE270">
      <v>44022</v>
    </nc>
  </rcc>
  <rcc rId="16197" sId="2" numFmtId="19">
    <nc r="AF270">
      <v>44022</v>
    </nc>
  </rcc>
  <rcc rId="16198" sId="2">
    <nc r="AG270" t="inlineStr">
      <is>
        <t>OK</t>
      </is>
    </nc>
  </rcc>
  <rcc rId="16199" sId="2" numFmtId="19">
    <nc r="AE271">
      <v>44022</v>
    </nc>
  </rcc>
  <rcc rId="16200" sId="2" numFmtId="19">
    <nc r="AF271">
      <v>44022</v>
    </nc>
  </rcc>
  <rcc rId="16201" sId="2">
    <nc r="AG271" t="inlineStr">
      <is>
        <t>OK</t>
      </is>
    </nc>
  </rcc>
  <rcv guid="{A2C66332-A809-458E-971B-FDB6D62C74C3}" action="delete"/>
  <rdn rId="0" localSheetId="1" customView="1" name="Z_A2C66332_A809_458E_971B_FDB6D62C74C3_.wvu.FilterData" hidden="1" oldHidden="1">
    <formula>Merged_COEM!$B$59:$AN$457</formula>
    <oldFormula>Merged_COEM!$B$59:$AN$457</oldFormula>
  </rdn>
  <rdn rId="0" localSheetId="2" customView="1" name="Z_A2C66332_A809_458E_971B_FDB6D62C74C3_.wvu.FilterData" hidden="1" oldHidden="1">
    <formula>Merged_JOEM!$A$59:$AN$329</formula>
    <oldFormula>Merged_JOEM!$A$59:$AN$329</oldFormula>
  </rdn>
  <rcv guid="{A2C66332-A809-458E-971B-FDB6D62C74C3}" action="add"/>
</revisions>
</file>

<file path=xl/revisions/revisionLog13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04" sId="2" numFmtId="14">
    <nc r="AH263">
      <v>0.88200000000000001</v>
    </nc>
  </rcc>
  <rcc rId="16205" sId="2" numFmtId="14">
    <nc r="AI263">
      <v>0.88600000000000001</v>
    </nc>
  </rcc>
  <rcc rId="16206" sId="2">
    <nc r="AJ263" t="inlineStr">
      <is>
        <t>NA</t>
      </is>
    </nc>
  </rcc>
  <rcc rId="16207" sId="2" numFmtId="14">
    <nc r="AH264">
      <v>0.90200000000000002</v>
    </nc>
  </rcc>
  <rcc rId="16208" sId="2" numFmtId="14">
    <nc r="AI264">
      <v>0.91200000000000003</v>
    </nc>
  </rcc>
  <rcc rId="16209" sId="2" numFmtId="14">
    <nc r="AJ264">
      <v>0.8</v>
    </nc>
  </rcc>
  <rcc rId="16210" sId="2" numFmtId="14">
    <nc r="AH265">
      <v>1</v>
    </nc>
  </rcc>
  <rcc rId="16211" sId="2" numFmtId="14">
    <nc r="AI265">
      <v>1</v>
    </nc>
  </rcc>
  <rcc rId="16212" sId="2" numFmtId="14">
    <nc r="AJ265">
      <v>1</v>
    </nc>
  </rcc>
  <rcc rId="16213" sId="2" numFmtId="14">
    <nc r="AH267">
      <v>1</v>
    </nc>
  </rcc>
  <rcc rId="16214" sId="2" numFmtId="14">
    <nc r="AI267">
      <v>1</v>
    </nc>
  </rcc>
  <rcc rId="16215" sId="2" numFmtId="14">
    <nc r="AJ267">
      <v>1</v>
    </nc>
  </rcc>
  <rcc rId="16216" sId="2" numFmtId="14">
    <nc r="AH268">
      <v>0.93500000000000005</v>
    </nc>
  </rcc>
  <rcc rId="16217" sId="2" numFmtId="14">
    <nc r="AI268">
      <v>0.94199999999999995</v>
    </nc>
  </rcc>
  <rcc rId="16218" sId="2" numFmtId="14">
    <nc r="AJ268">
      <v>1</v>
    </nc>
  </rcc>
  <rcc rId="16219" sId="2" numFmtId="14">
    <nc r="AH269">
      <v>0.98499999999999999</v>
    </nc>
  </rcc>
  <rcc rId="16220" sId="2" numFmtId="14">
    <nc r="AI269">
      <v>0.98499999999999999</v>
    </nc>
  </rcc>
  <rcc rId="16221" sId="2" numFmtId="14">
    <nc r="AJ269">
      <v>1</v>
    </nc>
  </rcc>
  <rcc rId="16222" sId="2" numFmtId="14">
    <nc r="AH270">
      <v>0.88200000000000001</v>
    </nc>
  </rcc>
  <rcc rId="16223" sId="2" numFmtId="14">
    <nc r="AI270">
      <v>0.88900000000000001</v>
    </nc>
  </rcc>
  <rcc rId="16224" sId="2">
    <nc r="AJ270" t="inlineStr">
      <is>
        <t>NA</t>
      </is>
    </nc>
  </rcc>
  <rcc rId="16225" sId="2" numFmtId="14">
    <nc r="AH271">
      <v>1</v>
    </nc>
  </rcc>
  <rcc rId="16226" sId="2" numFmtId="14">
    <nc r="AI271">
      <v>1</v>
    </nc>
  </rcc>
  <rcc rId="16227" sId="2" numFmtId="14">
    <nc r="AJ271">
      <v>1</v>
    </nc>
  </rcc>
  <rfmt sheetId="2" sqref="AL263:AL264">
    <dxf>
      <fill>
        <patternFill patternType="solid">
          <bgColor rgb="FFFFFF00"/>
        </patternFill>
      </fill>
    </dxf>
  </rfmt>
  <rfmt sheetId="2" sqref="AH263:AL264">
    <dxf>
      <fill>
        <patternFill>
          <bgColor rgb="FFFFFF00"/>
        </patternFill>
      </fill>
    </dxf>
  </rfmt>
  <rfmt sheetId="2" sqref="AH268:AL270">
    <dxf>
      <fill>
        <patternFill patternType="solid">
          <bgColor rgb="FFFFFF00"/>
        </patternFill>
      </fill>
    </dxf>
  </rfmt>
  <rcv guid="{A2C66332-A809-458E-971B-FDB6D62C74C3}" action="delete"/>
  <rdn rId="0" localSheetId="1" customView="1" name="Z_A2C66332_A809_458E_971B_FDB6D62C74C3_.wvu.FilterData" hidden="1" oldHidden="1">
    <formula>Merged_COEM!$B$59:$AN$457</formula>
    <oldFormula>Merged_COEM!$B$59:$AN$457</oldFormula>
  </rdn>
  <rdn rId="0" localSheetId="2" customView="1" name="Z_A2C66332_A809_458E_971B_FDB6D62C74C3_.wvu.FilterData" hidden="1" oldHidden="1">
    <formula>Merged_JOEM!$A$59:$AN$329</formula>
    <oldFormula>Merged_JOEM!$A$59:$AN$329</oldFormula>
  </rdn>
  <rcv guid="{A2C66332-A809-458E-971B-FDB6D62C74C3}" action="add"/>
</revisions>
</file>

<file path=xl/revisions/revisionLog13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E266:AM266">
    <dxf>
      <fill>
        <patternFill patternType="solid">
          <bgColor theme="5" tint="-0.249977111117893"/>
        </patternFill>
      </fill>
    </dxf>
  </rfmt>
  <rcv guid="{A2C66332-A809-458E-971B-FDB6D62C74C3}" action="delete"/>
  <rdn rId="0" localSheetId="1" customView="1" name="Z_A2C66332_A809_458E_971B_FDB6D62C74C3_.wvu.FilterData" hidden="1" oldHidden="1">
    <formula>Merged_COEM!$B$59:$AN$457</formula>
    <oldFormula>Merged_COEM!$B$59:$AN$457</oldFormula>
  </rdn>
  <rdn rId="0" localSheetId="2" customView="1" name="Z_A2C66332_A809_458E_971B_FDB6D62C74C3_.wvu.FilterData" hidden="1" oldHidden="1">
    <formula>Merged_JOEM!$A$59:$AN$329</formula>
    <oldFormula>Merged_JOEM!$A$59:$AN$329</oldFormula>
  </rdn>
  <rcv guid="{A2C66332-A809-458E-971B-FDB6D62C74C3}" action="add"/>
</revisions>
</file>

<file path=xl/revisions/revisionLog13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L341" start="0" length="0">
    <dxf>
      <alignment wrapText="1" readingOrder="0"/>
    </dxf>
  </rfmt>
  <rfmt sheetId="1" sqref="AL341" start="0" length="0">
    <dxf>
      <alignment wrapText="0" readingOrder="0"/>
    </dxf>
  </rfmt>
  <rcc rId="16232" sId="1">
    <nc r="U410" t="inlineStr">
      <is>
        <t>No</t>
      </is>
    </nc>
  </rcc>
  <rcc rId="16233" sId="1">
    <nc r="U412" t="inlineStr">
      <is>
        <t>No</t>
      </is>
    </nc>
  </rcc>
  <rcc rId="16234" sId="1">
    <nc r="U417" t="inlineStr">
      <is>
        <t>No</t>
      </is>
    </nc>
  </rcc>
  <rcv guid="{4E06BDBF-2CED-473B-850B-2A6C7311FF41}" action="delete"/>
  <rdn rId="0" localSheetId="1" customView="1" name="Z_4E06BDBF_2CED_473B_850B_2A6C7311FF41_.wvu.FilterData" hidden="1" oldHidden="1">
    <formula>Merged_COEM!$A$59:$AN$457</formula>
    <oldFormula>Merged_COEM!$A$59:$AN$457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13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37" sId="1">
    <nc r="T341" t="inlineStr">
      <is>
        <t>chuong.nguyen-minh</t>
      </is>
    </nc>
  </rcc>
  <rcc rId="16238" sId="1">
    <nc r="T364" t="inlineStr">
      <is>
        <t>chuong.nguyen-minh</t>
      </is>
    </nc>
  </rcc>
  <rcc rId="16239" sId="1">
    <nc r="T365" t="inlineStr">
      <is>
        <t>chuong.nguyen-minh</t>
      </is>
    </nc>
  </rcc>
  <rcc rId="16240" sId="1">
    <nc r="T366" t="inlineStr">
      <is>
        <t>chuong.nguyen-minh</t>
      </is>
    </nc>
  </rcc>
  <rcc rId="16241" sId="1">
    <nc r="T367" t="inlineStr">
      <is>
        <t>chuong.nguyen-minh</t>
      </is>
    </nc>
  </rcc>
  <rcc rId="16242" sId="1">
    <nc r="T414" t="inlineStr">
      <is>
        <t>chuong.nguyen-minh</t>
      </is>
    </nc>
  </rcc>
  <rcv guid="{4E06BDBF-2CED-473B-850B-2A6C7311FF41}" action="delete"/>
  <rdn rId="0" localSheetId="1" customView="1" name="Z_4E06BDBF_2CED_473B_850B_2A6C7311FF41_.wvu.FilterData" hidden="1" oldHidden="1">
    <formula>Merged_COEM!$A$59:$AN$457</formula>
    <oldFormula>Merged_COEM!$A$59:$AN$457</oldFormula>
  </rdn>
  <rdn rId="0" localSheetId="2" customView="1" name="Z_4E06BDBF_2CED_473B_850B_2A6C7311FF41_.wvu.FilterData" hidden="1" oldHidden="1">
    <formula>Merged_JOEM!$B$59:$AN$329</formula>
    <oldFormula>Merged_JOEM!$B$59:$AN$329</oldFormula>
  </rdn>
  <rcv guid="{4E06BDBF-2CED-473B-850B-2A6C7311FF41}" action="add"/>
</revisions>
</file>

<file path=xl/revisions/revisionLog13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45" sId="1">
    <oc r="U342" t="inlineStr">
      <is>
        <t>No</t>
      </is>
    </oc>
    <nc r="U342" t="inlineStr">
      <is>
        <t>Yes</t>
      </is>
    </nc>
  </rcc>
  <rcc rId="16246" sId="1">
    <oc r="U343" t="inlineStr">
      <is>
        <t>No</t>
      </is>
    </oc>
    <nc r="U343" t="inlineStr">
      <is>
        <t>Yes</t>
      </is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49" sId="1">
    <oc r="AA342" t="inlineStr">
      <is>
        <t>Ready for review</t>
      </is>
    </oc>
    <nc r="AA342" t="inlineStr">
      <is>
        <t>Ready for PLC</t>
      </is>
    </nc>
  </rcc>
  <rcc rId="16250" sId="1">
    <oc r="AA343" t="inlineStr">
      <is>
        <t>Ready for review</t>
      </is>
    </oc>
    <nc r="AA343" t="inlineStr">
      <is>
        <t>Ready for PLC</t>
      </is>
    </nc>
  </rcc>
  <rcc rId="16251" sId="1" numFmtId="19">
    <nc r="AB342">
      <v>44022</v>
    </nc>
  </rcc>
  <rcc rId="16252" sId="1" numFmtId="19">
    <nc r="AB343">
      <v>44022</v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55" sId="1">
    <oc r="T442" t="inlineStr">
      <is>
        <t>nam.phan-the</t>
      </is>
    </oc>
    <nc r="T442" t="inlineStr">
      <is>
        <t>duong.nguyen-tuan</t>
      </is>
    </nc>
  </rcc>
  <rcc rId="16256" sId="1">
    <oc r="T443" t="inlineStr">
      <is>
        <t>nam.phan-the</t>
      </is>
    </oc>
    <nc r="T443" t="inlineStr">
      <is>
        <t>duong.nguyen-tuan</t>
      </is>
    </nc>
  </rcc>
  <rcc rId="16257" sId="1">
    <nc r="U442" t="inlineStr">
      <is>
        <t>Yes</t>
      </is>
    </nc>
  </rcc>
  <rcc rId="16258" sId="1">
    <nc r="U443" t="inlineStr">
      <is>
        <t>Yes</t>
      </is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61" sId="1">
    <oc r="AA442" t="inlineStr">
      <is>
        <t>Ready for review</t>
      </is>
    </oc>
    <nc r="AA442" t="inlineStr">
      <is>
        <t>Ready for PLC</t>
      </is>
    </nc>
  </rcc>
  <rcc rId="16262" sId="1" numFmtId="19">
    <nc r="AB442">
      <v>44022</v>
    </nc>
  </rcc>
  <rcc rId="16263" sId="1">
    <oc r="AA443" t="inlineStr">
      <is>
        <t>Ready for review</t>
      </is>
    </oc>
    <nc r="AA443" t="inlineStr">
      <is>
        <t>Ready for PLC</t>
      </is>
    </nc>
  </rcc>
  <rcc rId="16264" sId="1" numFmtId="19">
    <nc r="AB443">
      <v>44022</v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16267" sheetId="2" source="V339:AB340" destination="U339:AA340" sourceSheetId="2">
    <rfmt sheetId="2" sqref="U339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U340" start="0" length="0">
      <dxf>
        <alignment horizontal="left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m>
  <rcv guid="{3B3E6719-EACB-4D2C-89C1-05FFAB6020FD}" action="delete"/>
  <rdn rId="0" localSheetId="1" customView="1" name="Z_3B3E6719_EACB_4D2C_89C1_05FFAB6020FD_.wvu.FilterData" hidden="1" oldHidden="1">
    <formula>Merged_COEM!$B$59:$AN$457</formula>
    <oldFormula>Merged_COEM!$B$59:$AN$457</oldFormula>
  </rdn>
  <rdn rId="0" localSheetId="2" customView="1" name="Z_3B3E6719_EACB_4D2C_89C1_05FFAB6020FD_.wvu.FilterData" hidden="1" oldHidden="1">
    <formula>Merged_JOEM!$B$59:$AN$329</formula>
    <oldFormula>Merged_JOEM!$B$59:$AN$329</oldFormula>
  </rdn>
  <rcv guid="{3B3E6719-EACB-4D2C-89C1-05FFAB6020FD}" action="add"/>
</revisions>
</file>

<file path=xl/revisions/revisionLog13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70" sId="2">
    <oc r="AA320" t="inlineStr">
      <is>
        <t>Ongoing</t>
      </is>
    </oc>
    <nc r="AA320" t="inlineStr">
      <is>
        <t>Ready for review</t>
      </is>
    </nc>
  </rcc>
  <rcc rId="16271" sId="2" numFmtId="19">
    <nc r="AE320">
      <v>44022</v>
    </nc>
  </rcc>
  <rcc rId="16272" sId="2" numFmtId="19">
    <nc r="AF320">
      <v>44022</v>
    </nc>
  </rcc>
  <rcc rId="16273" sId="2">
    <nc r="AG320" t="inlineStr">
      <is>
        <t>OK</t>
      </is>
    </nc>
  </rcc>
  <rcc rId="16274" sId="2" odxf="1" dxf="1" quotePrefix="1">
    <nc r="AL320" t="inlineStr">
      <is>
        <t>-At line #23:
MTar_RampOff_Veh += M_HotStart_Axe;
Can't cover out of max, min value for MTar_RampOff_Vehdue to it's limit value at the line #20 (MTar_RampOff_Veh = 0.0).
- At line #45:
Can't cover TRUE case for if (FirstCycleRampOff) due to it have limit value at line #18 and #29.</t>
      </is>
    </nc>
    <odxf>
      <alignment wrapText="0" readingOrder="0"/>
    </odxf>
    <ndxf>
      <alignment wrapText="1" readingOrder="0"/>
    </ndxf>
  </rcc>
  <rcc rId="16275" sId="2" odxf="1" dxf="1" quotePrefix="1">
    <nc r="AM320" t="inlineStr">
      <is>
        <t>-</t>
      </is>
    </nc>
    <odxf>
      <alignment horizontal="left" readingOrder="0"/>
    </odxf>
    <ndxf>
      <alignment horizontal="general" readingOrder="0"/>
    </ndxf>
  </rcc>
  <rcc rId="16276" sId="2" odxf="1" dxf="1" quotePrefix="1">
    <nc r="AN320" t="inlineStr">
      <is>
        <t>-</t>
      </is>
    </nc>
    <odxf>
      <alignment horizontal="left" readingOrder="0"/>
    </odxf>
    <ndxf>
      <alignment horizontal="general" readingOrder="0"/>
    </ndxf>
  </rcc>
  <rfmt sheetId="2" sqref="AL320">
    <dxf>
      <alignment wrapText="0" readingOrder="0"/>
    </dxf>
  </rfmt>
  <rcc rId="16277" sId="2" numFmtId="14">
    <nc r="AH320">
      <v>0.81100000000000005</v>
    </nc>
  </rcc>
  <rcc rId="16278" sId="2" numFmtId="14">
    <nc r="AI320">
      <v>0.82499999999999996</v>
    </nc>
  </rcc>
  <rcc rId="16279" sId="2" numFmtId="14">
    <nc r="AJ320">
      <v>1</v>
    </nc>
  </rcc>
  <rcc rId="16280" sId="2" quotePrefix="1">
    <nc r="AK320" t="inlineStr">
      <is>
        <t>None</t>
      </is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83" sId="2">
    <oc r="AN249" t="inlineStr">
      <is>
        <t>Fail</t>
      </is>
    </oc>
    <nc r="AN249"/>
  </rcc>
</revisions>
</file>

<file path=xl/revisions/revisionLog13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84" sId="2">
    <nc r="AA249" t="inlineStr">
      <is>
        <t>Ready for review</t>
      </is>
    </nc>
  </rcc>
  <rcc rId="16285" sId="2">
    <nc r="AG249" t="inlineStr">
      <is>
        <t>OK</t>
      </is>
    </nc>
  </rcc>
  <rcc rId="16286" sId="2" numFmtId="14">
    <nc r="AH249">
      <v>1</v>
    </nc>
  </rcc>
  <rcc rId="16287" sId="2" numFmtId="14">
    <nc r="AI249">
      <v>1</v>
    </nc>
  </rcc>
  <rcc rId="16288" sId="2" numFmtId="14">
    <nc r="AJ249">
      <v>1</v>
    </nc>
  </rcc>
  <rcc rId="16289" sId="2" quotePrefix="1">
    <nc r="AK249" t="inlineStr">
      <is>
        <t>None</t>
      </is>
    </nc>
  </rcc>
  <rcv guid="{7ECC2B8E-6A82-42F5-8AB0-4A51C54EA5EC}" action="delete"/>
  <rdn rId="0" localSheetId="1" customView="1" name="Z_7ECC2B8E_6A82_42F5_8AB0_4A51C54EA5EC_.wvu.FilterData" hidden="1" oldHidden="1">
    <formula>Merged_COEM!$A$59:$AN$457</formula>
    <oldFormula>Merged_COEM!$B$59:$AN$457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13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92" sId="2" quotePrefix="1">
    <oc r="AK249" t="inlineStr">
      <is>
        <t>None</t>
      </is>
    </oc>
    <nc r="AK249" t="inlineStr">
      <is>
        <t>OPL</t>
      </is>
    </nc>
  </rcc>
  <rcc rId="16293" sId="2">
    <nc r="AN249" t="inlineStr">
      <is>
        <t>Owner confirm no impact</t>
      </is>
    </nc>
  </rcc>
  <rcv guid="{7ECC2B8E-6A82-42F5-8AB0-4A51C54EA5EC}" action="delete"/>
  <rdn rId="0" localSheetId="1" customView="1" name="Z_7ECC2B8E_6A82_42F5_8AB0_4A51C54EA5EC_.wvu.FilterData" hidden="1" oldHidden="1">
    <formula>Merged_COEM!$A$59:$AN$457</formula>
    <oldFormula>Merged_COEM!$A$59:$AN$457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13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96" sId="2" numFmtId="19">
    <nc r="AE248">
      <v>44022</v>
    </nc>
  </rcc>
  <rcc rId="16297" sId="2" numFmtId="19">
    <nc r="AF248">
      <v>44022</v>
    </nc>
  </rcc>
  <rcc rId="16298" sId="2" numFmtId="19">
    <nc r="AE249">
      <v>44022</v>
    </nc>
  </rcc>
  <rcc rId="16299" sId="2" numFmtId="19">
    <nc r="AF249">
      <v>44022</v>
    </nc>
  </rcc>
  <rcc rId="16300" sId="2" numFmtId="19">
    <nc r="AE250">
      <v>44022</v>
    </nc>
  </rcc>
  <rcc rId="16301" sId="2" numFmtId="19">
    <nc r="AF250">
      <v>44022</v>
    </nc>
  </rcc>
  <rcc rId="16302" sId="2" numFmtId="19">
    <nc r="AE251">
      <v>44022</v>
    </nc>
  </rcc>
  <rcc rId="16303" sId="2" numFmtId="19">
    <nc r="AF251">
      <v>44022</v>
    </nc>
  </rcc>
  <rcc rId="16304" sId="2" numFmtId="19">
    <nc r="AF252">
      <v>44021</v>
    </nc>
  </rcc>
  <rcc rId="16305" sId="2" numFmtId="19">
    <nc r="AE252">
      <v>44021</v>
    </nc>
  </rcc>
  <rcc rId="16306" sId="2" numFmtId="19">
    <nc r="AE253">
      <v>44021</v>
    </nc>
  </rcc>
  <rcc rId="16307" sId="2" numFmtId="19">
    <nc r="AF253">
      <v>44021</v>
    </nc>
  </rcc>
  <rcc rId="16308" sId="2" numFmtId="19">
    <nc r="AE254">
      <v>44021</v>
    </nc>
  </rcc>
  <rcc rId="16309" sId="2" numFmtId="19">
    <nc r="AF254">
      <v>44021</v>
    </nc>
  </rcc>
  <rcc rId="16310" sId="2" numFmtId="19">
    <nc r="AE255">
      <v>44021</v>
    </nc>
  </rcc>
  <rcc rId="16311" sId="2" numFmtId="19">
    <nc r="AF255">
      <v>44021</v>
    </nc>
  </rcc>
  <rcc rId="16312" sId="2" numFmtId="19">
    <nc r="AE256">
      <v>44021</v>
    </nc>
  </rcc>
  <rcc rId="16313" sId="2" numFmtId="19">
    <nc r="AF256">
      <v>44021</v>
    </nc>
  </rcc>
  <rcc rId="16314" sId="2" numFmtId="19">
    <nc r="AE257">
      <v>44020</v>
    </nc>
  </rcc>
  <rcc rId="16315" sId="2" numFmtId="19">
    <nc r="AF257">
      <v>44020</v>
    </nc>
  </rcc>
  <rcc rId="16316" sId="2" numFmtId="19">
    <nc r="AE258">
      <v>44020</v>
    </nc>
  </rcc>
  <rcc rId="16317" sId="2" numFmtId="19">
    <nc r="AF258">
      <v>44020</v>
    </nc>
  </rcc>
  <rcc rId="16318" sId="2" numFmtId="19">
    <nc r="AE259">
      <v>44020</v>
    </nc>
  </rcc>
  <rcc rId="16319" sId="2" numFmtId="19">
    <nc r="AF259">
      <v>44020</v>
    </nc>
  </rcc>
  <rcc rId="16320" sId="2" numFmtId="19">
    <nc r="AE260">
      <v>44020</v>
    </nc>
  </rcc>
  <rcc rId="16321" sId="2" numFmtId="19">
    <nc r="AF260">
      <v>44020</v>
    </nc>
  </rcc>
  <rcc rId="16322" sId="2" numFmtId="19">
    <nc r="AE261">
      <v>44020</v>
    </nc>
  </rcc>
  <rcc rId="16323" sId="2" numFmtId="19">
    <nc r="AF261">
      <v>44020</v>
    </nc>
  </rcc>
  <rcc rId="16324" sId="2" numFmtId="19">
    <nc r="AE262">
      <v>44020</v>
    </nc>
  </rcc>
  <rcc rId="16325" sId="2" numFmtId="19">
    <nc r="AF262">
      <v>44020</v>
    </nc>
  </rcc>
  <rfmt sheetId="2" sqref="I253" start="0" length="2147483647">
    <dxf>
      <font>
        <color auto="1"/>
      </font>
    </dxf>
  </rfmt>
  <rcc rId="16326" sId="2" odxf="1" dxf="1" numFmtId="14">
    <oc r="AJ250">
      <v>1</v>
    </oc>
    <nc r="AJ250" t="inlineStr">
      <is>
        <t>NA</t>
      </is>
    </nc>
    <odxf>
      <alignment horizontal="left" readingOrder="0"/>
    </odxf>
    <ndxf>
      <alignment horizontal="general" readingOrder="0"/>
    </ndxf>
  </rcc>
  <rfmt sheetId="2" sqref="AL250" start="0" length="0">
    <dxf>
      <font>
        <sz val="10"/>
        <color auto="1"/>
        <name val="Arial"/>
        <scheme val="none"/>
      </font>
    </dxf>
  </rfmt>
  <rfmt sheetId="2" sqref="AL255" start="0" length="0">
    <dxf>
      <font>
        <sz val="10"/>
        <color auto="1"/>
        <name val="Arial"/>
        <scheme val="none"/>
      </font>
    </dxf>
  </rfmt>
  <rcv guid="{7ECC2B8E-6A82-42F5-8AB0-4A51C54EA5EC}" action="delete"/>
  <rdn rId="0" localSheetId="1" customView="1" name="Z_7ECC2B8E_6A82_42F5_8AB0_4A51C54EA5EC_.wvu.FilterData" hidden="1" oldHidden="1">
    <formula>Merged_COEM!$A$59:$AN$457</formula>
    <oldFormula>Merged_COEM!$A$59:$AN$457</oldFormula>
  </rdn>
  <rdn rId="0" localSheetId="2" customView="1" name="Z_7ECC2B8E_6A82_42F5_8AB0_4A51C54EA5EC_.wvu.FilterData" hidden="1" oldHidden="1">
    <formula>Merged_JOEM!$B$59:$AN$329</formula>
    <oldFormula>Merged_JOEM!$B$59:$AN$329</oldFormula>
  </rdn>
  <rcv guid="{7ECC2B8E-6A82-42F5-8AB0-4A51C54EA5EC}" action="add"/>
</revisions>
</file>

<file path=xl/revisions/revisionLog13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29" sId="2">
    <nc r="AA323" t="inlineStr">
      <is>
        <t>Ready for review</t>
      </is>
    </nc>
  </rcc>
  <rcc rId="16330" sId="2" numFmtId="19">
    <nc r="AE323">
      <v>44022</v>
    </nc>
  </rcc>
  <rcc rId="16331" sId="2" numFmtId="19">
    <nc r="AF323">
      <v>44022</v>
    </nc>
  </rcc>
  <rcc rId="16332" sId="2">
    <nc r="AG323" t="inlineStr">
      <is>
        <t>OK</t>
      </is>
    </nc>
  </rcc>
  <rcc rId="16333" sId="2" numFmtId="14">
    <nc r="AH323">
      <v>0.85399999999999998</v>
    </nc>
  </rcc>
  <rcc rId="16334" sId="2" numFmtId="14">
    <nc r="AI323">
      <v>0.85699999999999998</v>
    </nc>
  </rcc>
  <rcc rId="16335" sId="2" numFmtId="14">
    <nc r="AJ323">
      <v>1</v>
    </nc>
  </rcc>
  <rcc rId="16336" sId="2" quotePrefix="1">
    <nc r="AK323" t="inlineStr">
      <is>
        <t>None</t>
      </is>
    </nc>
  </rcc>
  <rcc rId="16337" sId="2" odxf="1" dxf="1" quotePrefix="1">
    <nc r="AM323" t="inlineStr">
      <is>
        <t>-</t>
      </is>
    </nc>
    <odxf>
      <alignment horizontal="left" readingOrder="0"/>
    </odxf>
    <ndxf>
      <alignment horizontal="general" readingOrder="0"/>
    </ndxf>
  </rcc>
  <rcc rId="16338" sId="2" odxf="1" dxf="1" quotePrefix="1">
    <nc r="AN323" t="inlineStr">
      <is>
        <t>-</t>
      </is>
    </nc>
    <odxf>
      <alignment horizontal="left" readingOrder="0"/>
    </odxf>
    <ndxf>
      <alignment horizontal="general" readingOrder="0"/>
    </ndxf>
  </rcc>
  <rcc rId="16339" sId="2" odxf="1" dxf="1" quotePrefix="1">
    <nc r="AL323" t="inlineStr">
      <is>
        <t>[No1]: Line 102: tMTC_StopControl += P_dT_TCS; can not cover because limit assignment of WaitTime_StopControl: range [0, 2], tolerance 0.02; limit assignment of tMTC_StopControl: range [0, 2] tolerance 0.02; P_dT_TCS is non calib with value "0.02" =&gt; Can not cover out range max
[No2]: Line 125: tMTC_StartControl += P_dT_TCS; can not cover because limit assignment of P_eSeverityBasedActivationTime range [0, 1], limit assignment of P_SpeedBasedActivationTime range [0, 5], tMTC_StartControl range [0, 1] tolerance 0.02; P_dT_TCS is non calib with value "0.02" =&gt; Limit assignment ofWaitTime_StartControl range [0, 1]; =&gt; Can not cover out range max</t>
      </is>
    </nc>
    <odxf>
      <alignment wrapText="0" readingOrder="0"/>
    </odxf>
    <ndxf>
      <alignment wrapText="1" readingOrder="0"/>
    </ndxf>
  </rcc>
  <rfmt sheetId="2" sqref="AL323">
    <dxf>
      <alignment wrapText="0" readingOrder="0"/>
    </dxf>
  </rfmt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42" sId="2" xfDxf="1" dxf="1" quotePrefix="1">
    <nc r="AL263" t="inlineStr">
      <is>
        <t>Cant cover full C0/C1 because Param 1D</t>
      </is>
    </nc>
    <ndxf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343" sId="2" odxf="1" dxf="1" quotePrefix="1">
    <nc r="AL264" t="inlineStr">
      <is>
        <t xml:space="preserve">+At line #30 cant cover out range max for crb_FbTargetDriverRA &gt; 250000 because (P_Fges2Fra
crb_FbTargetDriverRA =  250000.1 = 250000(max).
======
+ At line #46 cant cover max for crb_FbVehicleTargetDrv because at line #43 need condition crb_FbVehicleT
======
+At line #59 cant cover out range max for crb_FbHydTargetRaMin &gt; 250000 because (P_Fges2Fra &lt;= 1) so
crb_FbHydTargetRaMin =  250000.1 = 250000(max).
======
+ At line #160 cant cover because crb_FbTargetDriverRA and crb_FbHydTargetRA same time equal 0, so  if (ce #131.
======
+At line #180 cant cover out range max for crb_FbHydTarget_Ldm because when crb_FbHydTargetFA is max=2500
======
+At line #208 cant cover out range max for
crb_FbHydTargetFA &gt; 250000 because (P_Fges2Fra &lt;= 1) so
crb_FbHydTargetFA =  250000.1 = 250000(max).
</t>
      </is>
    </nc>
    <odxf>
      <alignment wrapText="0" readingOrder="0"/>
    </odxf>
    <ndxf>
      <alignment wrapText="1" readingOrder="0"/>
    </ndxf>
  </rcc>
  <rfmt sheetId="2" sqref="AL264">
    <dxf>
      <alignment wrapText="0" readingOrder="0"/>
    </dxf>
  </rfmt>
  <rcc rId="16344" sId="2" odxf="1" dxf="1" quotePrefix="1">
    <nc r="AL268" t="inlineStr">
      <is>
        <t xml:space="preserve">+At line #56, 59, 68, 71, 74 cant cover out range min (is less than 0) because a_Veh_x, C_TimeHyst, C_Tim
========
+At line #130 cant cover out range max EndRampStartCounter &gt;255 because if C_TimeDeltaICF &gt;255 then cant
========
+At line #223 cant cover FbRegenMaxFK1 &lt; FbRegenMaxF because condition EndRampStarted_B == true.
When EndRampStarted_B == true then goto branch conditon at line #171. Line #191 : FbRegenMaxF = FbRegenMa
</t>
      </is>
    </nc>
    <odxf>
      <alignment wrapText="0" readingOrder="0"/>
    </odxf>
    <ndxf>
      <alignment wrapText="1" readingOrder="0"/>
    </ndxf>
  </rcc>
  <rfmt sheetId="2" sqref="AL268">
    <dxf>
      <alignment wrapText="0" readingOrder="0"/>
    </dxf>
  </rfmt>
  <rcc rId="16345" sId="2" quotePrefix="1">
    <nc r="AL269" t="inlineStr">
      <is>
        <t xml:space="preserve"> Cant cover full C0/C1 because limited of enum (TargetStateCRB &amp; FxTargetDriverQualifier).</t>
      </is>
    </nc>
  </rcc>
  <rcc rId="16346" sId="2" odxf="1" dxf="1" quotePrefix="1">
    <nc r="AL270" t="inlineStr">
      <is>
        <t xml:space="preserve">Cant cover full C0/C1 because Param 1D.
</t>
      </is>
    </nc>
    <odxf>
      <alignment wrapText="0" readingOrder="0"/>
    </odxf>
    <ndxf>
      <alignment wrapText="1" readingOrder="0"/>
    </ndxf>
  </rcc>
  <rfmt sheetId="2" sqref="AL270">
    <dxf>
      <alignment wrapText="0" readingOrder="0"/>
    </dxf>
  </rfmt>
  <rcv guid="{A2C66332-A809-458E-971B-FDB6D62C74C3}" action="delete"/>
  <rdn rId="0" localSheetId="1" customView="1" name="Z_A2C66332_A809_458E_971B_FDB6D62C74C3_.wvu.FilterData" hidden="1" oldHidden="1">
    <formula>Merged_COEM!$B$59:$AN$457</formula>
    <oldFormula>Merged_COEM!$B$59:$AN$457</oldFormula>
  </rdn>
  <rdn rId="0" localSheetId="2" customView="1" name="Z_A2C66332_A809_458E_971B_FDB6D62C74C3_.wvu.FilterData" hidden="1" oldHidden="1">
    <formula>Merged_JOEM!$A$59:$AN$329</formula>
    <oldFormula>Merged_JOEM!$A$59:$AN$329</oldFormula>
  </rdn>
  <rcv guid="{A2C66332-A809-458E-971B-FDB6D62C74C3}" action="add"/>
</revisions>
</file>

<file path=xl/revisions/revisionLog13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2C66332-A809-458E-971B-FDB6D62C74C3}" action="delete"/>
  <rdn rId="0" localSheetId="1" customView="1" name="Z_A2C66332_A809_458E_971B_FDB6D62C74C3_.wvu.FilterData" hidden="1" oldHidden="1">
    <formula>Merged_COEM!$B$59:$AN$457</formula>
    <oldFormula>Merged_COEM!$B$59:$AN$457</oldFormula>
  </rdn>
  <rdn rId="0" localSheetId="2" customView="1" name="Z_A2C66332_A809_458E_971B_FDB6D62C74C3_.wvu.FilterData" hidden="1" oldHidden="1">
    <formula>Merged_JOEM!$A$59:$AN$329</formula>
    <oldFormula>Merged_JOEM!$A$59:$AN$329</oldFormula>
  </rdn>
  <rcv guid="{A2C66332-A809-458E-971B-FDB6D62C74C3}" action="add"/>
</revisions>
</file>

<file path=xl/revisions/revisionLog13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53" sId="2" odxf="1" dxf="1" quotePrefix="1">
    <oc r="AL323" t="inlineStr">
      <is>
        <t>[No1]: Line 102: tMTC_StopControl += P_dT_TCS; can not cover because limit assignment of WaitTime_StopControl: range [0, 2], tolerance 0.02; limit assignment of tMTC_StopControl: range [0, 2] tolerance 0.02; P_dT_TCS is non calib with value "0.02" =&gt; Can not cover out range max
[No2]: Line 125: tMTC_StartControl += P_dT_TCS; can not cover because limit assignment of P_eSeverityBasedActivationTime range [0, 1], limit assignment of P_SpeedBasedActivationTime range [0, 5], tMTC_StartControl range [0, 1] tolerance 0.02; P_dT_TCS is non calib with value "0.02" =&gt; Limit assignment ofWaitTime_StartControl range [0, 1]; =&gt; Can not cover out range max</t>
      </is>
    </oc>
    <nc r="AL323" t="inlineStr">
      <is>
        <t>[No1]: Line 102: tMTC_StopControl += P_dT_TCS; can not cover because limit assignment of WaitTime_StopControl: range [0, 2], tolerance 0.02; limit assignment of tMTC_StopControl: range [0, 2] tolerance 0.02; P_dT_TCS is non calib with value "0.02" =&gt; Can not cover out range max
[No2]: Line 125: tMTC_StartControl += P_dT_TCS; can not cover because limit assignment of P_eSeverityBasedActivationTime range [0, 1], limit assignment of P_SpeedBasedActivationTime range [0, 5], tMTC_StartControl range [0, 1] tolerance 0.02; P_dT_TCS is non calib with value "0.02" =&gt; Limit assignment ofWaitTime_StartControl range [0, 1]; =&gt; Can not cover out range max
[no3]: This class have param1D =&gt; Can't cover fully C0/C1 coverage</t>
      </is>
    </nc>
    <odxf>
      <alignment wrapText="0" readingOrder="0"/>
    </odxf>
    <ndxf>
      <alignment wrapText="1" readingOrder="0"/>
    </ndxf>
  </rcc>
  <rfmt sheetId="2" sqref="AL323">
    <dxf>
      <alignment wrapText="0" readingOrder="0"/>
    </dxf>
  </rfmt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56" sId="1">
    <nc r="T424" t="inlineStr">
      <is>
        <t>chuong.nguyen-minh</t>
      </is>
    </nc>
  </rcc>
  <rcc rId="16357" sId="1">
    <nc r="T340" t="inlineStr">
      <is>
        <t>huy.nguyen-hoang</t>
      </is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64" sId="2" odxf="1" dxf="1" quotePrefix="1">
    <nc r="AL319" t="inlineStr">
      <is>
        <t>-At line #15:
tOnRefSet += P_dT_TCS;
Can't cover out of max range for tOnRefSet due to limit at line #13: if (tOnRefSet &lt; P_OnRef_tSet) with
tOnRefSet with range [0:60], P_OnRef_tSet with range [0:5], P_dT_TCS only have default value = 0.02
-This class have param1D =&gt; Can't cover fully C0/C1 coverage
= This class don't have MCDC</t>
      </is>
    </nc>
    <odxf>
      <alignment wrapText="0" readingOrder="0"/>
    </odxf>
    <ndxf>
      <alignment wrapText="1" readingOrder="0"/>
    </ndxf>
  </rcc>
  <rfmt sheetId="2" sqref="AL319">
    <dxf>
      <alignment wrapText="0" readingOrder="0"/>
    </dxf>
  </rfmt>
  <rcc rId="16365" sId="2" odxf="1" dxf="1" quotePrefix="1">
    <nc r="AM319" t="inlineStr">
      <is>
        <t>-</t>
      </is>
    </nc>
    <odxf/>
    <ndxf/>
  </rcc>
  <rcc rId="16366" sId="2" odxf="1" dxf="1" quotePrefix="1">
    <nc r="AN319" t="inlineStr">
      <is>
        <t>-</t>
      </is>
    </nc>
    <odxf/>
    <ndxf/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69" sId="2">
    <nc r="X319">
      <f>W319</f>
    </nc>
  </rcc>
  <rcc rId="16370" sId="2">
    <nc r="Z319">
      <v>2</v>
    </nc>
  </rcc>
  <rcc rId="16371" sId="2">
    <nc r="AA319" t="inlineStr">
      <is>
        <t>Ready for review</t>
      </is>
    </nc>
  </rcc>
  <rcc rId="16372" sId="2" numFmtId="19">
    <nc r="AE319">
      <v>44022</v>
    </nc>
  </rcc>
  <rcc rId="16373" sId="2" numFmtId="19">
    <nc r="AF319">
      <v>44022</v>
    </nc>
  </rcc>
  <rcc rId="16374" sId="2">
    <nc r="AG319" t="inlineStr">
      <is>
        <t>OK</t>
      </is>
    </nc>
  </rcc>
  <rcc rId="16375" sId="2" numFmtId="14">
    <nc r="AH319">
      <v>0.83299999999999996</v>
    </nc>
  </rcc>
  <rcc rId="16376" sId="2" numFmtId="14">
    <nc r="AI319">
      <v>0.83299999999999996</v>
    </nc>
  </rcc>
  <rcc rId="16377" sId="2" odxf="1" dxf="1" quotePrefix="1">
    <nc r="AJ319" t="inlineStr">
      <is>
        <t>-</t>
      </is>
    </nc>
    <odxf/>
    <ndxf/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82" sId="2">
    <nc r="X320">
      <f>W320</f>
    </nc>
  </rcc>
  <rcc rId="16383" sId="2">
    <nc r="Z320">
      <v>2</v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86" sId="2">
    <nc r="X328">
      <f>W328</f>
    </nc>
  </rcc>
  <rcc rId="16387" sId="2">
    <nc r="X323">
      <f>W323</f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90" sId="2">
    <nc r="Z323">
      <f>Y323</f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95" sId="2">
    <nc r="AN321" t="inlineStr">
      <is>
        <t>Error ATT due to variable "Fx" is out of range sint16</t>
      </is>
    </nc>
  </rcc>
  <rcc rId="16396" sId="2">
    <nc r="AA321" t="inlineStr">
      <is>
        <t>Pending for OPL</t>
      </is>
    </nc>
  </rcc>
  <rfmt sheetId="2" sqref="AA321">
    <dxf>
      <fill>
        <patternFill patternType="solid">
          <bgColor rgb="FFFF0000"/>
        </patternFill>
      </fill>
    </dxf>
  </rfmt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N321" start="0" length="0">
    <dxf>
      <alignment wrapText="1" readingOrder="0"/>
    </dxf>
  </rfmt>
  <rcc rId="16401" sId="2">
    <oc r="AN321" t="inlineStr">
      <is>
        <t>Error ATT due to variable "Fx" is out of range sint16</t>
      </is>
    </oc>
    <nc r="AN321" t="inlineStr">
      <is>
        <t>Error ATT due to variable "Fx" is out of range sint16
Need to check again formula for Fx</t>
      </is>
    </nc>
  </rcc>
  <rfmt sheetId="2" sqref="AN321">
    <dxf>
      <alignment wrapText="0" readingOrder="0"/>
    </dxf>
  </rfmt>
  <rcc rId="16402" sId="2">
    <nc r="X322">
      <f>W322</f>
    </nc>
  </rcc>
  <rcc rId="16403" sId="2">
    <nc r="Z322">
      <v>1</v>
    </nc>
  </rcc>
  <rcc rId="16404" sId="2">
    <nc r="AA322" t="inlineStr">
      <is>
        <t>Ready for review</t>
      </is>
    </nc>
  </rcc>
  <rcc rId="16405" sId="2" numFmtId="19">
    <nc r="AE322">
      <v>44023</v>
    </nc>
  </rcc>
  <rcc rId="16406" sId="2" numFmtId="19">
    <nc r="AF322">
      <v>44023</v>
    </nc>
  </rcc>
  <rcc rId="16407" sId="2">
    <nc r="AG322" t="inlineStr">
      <is>
        <t>OK</t>
      </is>
    </nc>
  </rcc>
  <rcc rId="16408" sId="2" numFmtId="14">
    <nc r="AH322">
      <v>0.88200000000000001</v>
    </nc>
  </rcc>
  <rcc rId="16409" sId="2" numFmtId="14">
    <nc r="AI322">
      <v>0.88200000000000001</v>
    </nc>
  </rcc>
  <rcc rId="16410" sId="2" numFmtId="14">
    <nc r="AJ322">
      <v>1</v>
    </nc>
  </rcc>
  <rcc rId="16411" sId="2" quotePrefix="1">
    <nc r="AK322" t="inlineStr">
      <is>
        <t>None</t>
      </is>
    </nc>
  </rcc>
  <rcc rId="16412" sId="2" odxf="1" dxf="1" quotePrefix="1">
    <nc r="AL322" t="inlineStr">
      <is>
        <t>At line #20:
PID_Kp += P_MTC_Kp_SlopeLim;
Can't out of range max value for PID_Kpdue to 
+Limit value at line 18: if ((Kp_Target - PID_Kp) &gt; P_MTC_Kp_SlopeLim)
with Kp_Target range [0-100000], PID_Kp range [0-100000], P_MTC_Kp_SlopeLim[0-50]
-At line #26:
PID_Kp -= P_MTC_Kp_SlopeLim;
Can't out of range min value for PID_Kpdue to 
+Limit value at line 24: if ((PID_Kp - Kp_Target) &gt; P_MTC_Kp_SlopeLim)
with Kp_Target range [0-100000], PID_Kp range [0-100000], P_MTC_Kp_SlopeLim[0-50]</t>
      </is>
    </nc>
    <odxf>
      <alignment wrapText="0" readingOrder="0"/>
    </odxf>
    <ndxf>
      <alignment wrapText="1" readingOrder="0"/>
    </ndxf>
  </rcc>
  <rfmt sheetId="2" sqref="AL322">
    <dxf>
      <alignment wrapText="0" readingOrder="0"/>
    </dxf>
  </rfmt>
  <rcc rId="16413" sId="2" odxf="1" dxf="1" quotePrefix="1">
    <nc r="AM322" t="inlineStr">
      <is>
        <t>-</t>
      </is>
    </nc>
    <odxf/>
    <ndxf/>
  </rcc>
  <rcc rId="16414" sId="2" odxf="1" dxf="1" quotePrefix="1">
    <nc r="AN322" t="inlineStr">
      <is>
        <t>-</t>
      </is>
    </nc>
    <odxf/>
    <ndxf/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17" sId="2" quotePrefix="1">
    <oc r="AN322" t="inlineStr">
      <is>
        <t>-</t>
      </is>
    </oc>
    <nc r="AN322" t="inlineStr">
      <is>
        <t>Re-check save result</t>
      </is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20" sId="2">
    <nc r="X324">
      <f>W324</f>
    </nc>
  </rcc>
  <rcc rId="16421" sId="2">
    <nc r="Z324">
      <v>1</v>
    </nc>
  </rcc>
  <rcc rId="16422" sId="2">
    <nc r="AA324" t="inlineStr">
      <is>
        <t>Ready for review</t>
      </is>
    </nc>
  </rcc>
  <rcc rId="16423" sId="2" numFmtId="19">
    <nc r="AE324">
      <v>44023</v>
    </nc>
  </rcc>
  <rcc rId="16424" sId="2" numFmtId="19">
    <nc r="AF324">
      <v>44023</v>
    </nc>
  </rcc>
  <rcc rId="16425" sId="2">
    <nc r="AG324" t="inlineStr">
      <is>
        <t>OK</t>
      </is>
    </nc>
  </rcc>
  <rcc rId="16426" sId="2" numFmtId="14">
    <nc r="AH324">
      <v>0.875</v>
    </nc>
  </rcc>
  <rcc rId="16427" sId="2" numFmtId="14">
    <nc r="AI324">
      <v>0.875</v>
    </nc>
  </rcc>
  <rcc rId="16428" sId="2" odxf="1" dxf="1" quotePrefix="1">
    <nc r="AJ324" t="inlineStr">
      <is>
        <t>-</t>
      </is>
    </nc>
    <odxf/>
    <ndxf/>
  </rcc>
  <rcc rId="16429" sId="2" quotePrefix="1">
    <nc r="AK324" t="inlineStr">
      <is>
        <t>None</t>
      </is>
    </nc>
  </rcc>
  <rcc rId="16430" sId="2" odxf="1" dxf="1" quotePrefix="1">
    <nc r="AL324" t="inlineStr">
      <is>
        <t>- At line #18:
vSlipTarMinTTC = vSlipTarTTC_Axe * C_TCS_TTC_Range;
Can't cover out of range max value for vSlipTarMinTTC due to:
Limit value for vSlipTarTTC_Axe at line#9 (vRef_Axe * TtcFactorDiff * 0.5)
with vRef_Axe have range [0-100], TtcFactorDiff have range [0-1], C_TCS_TTC_Range only have default value = 1.2
- This class don't have MCDC.</t>
      </is>
    </nc>
    <odxf>
      <alignment wrapText="0" readingOrder="0"/>
    </odxf>
    <ndxf>
      <alignment wrapText="1" readingOrder="0"/>
    </ndxf>
  </rcc>
  <rfmt sheetId="2" sqref="AL324">
    <dxf>
      <alignment wrapText="0" readingOrder="0"/>
    </dxf>
  </rfmt>
  <rcc rId="16431" sId="2" odxf="1" dxf="1" quotePrefix="1">
    <nc r="AM324" t="inlineStr">
      <is>
        <t>-</t>
      </is>
    </nc>
    <odxf/>
    <ndxf/>
  </rcc>
  <rcc rId="16432" sId="2" odxf="1" dxf="1" quotePrefix="1">
    <nc r="AN324" t="inlineStr">
      <is>
        <t>-</t>
      </is>
    </nc>
    <odxf/>
    <ndxf/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35" sId="2" odxf="1" dxf="1" quotePrefix="1">
    <oc r="AL324" t="inlineStr">
      <is>
        <t>- At line #18:
vSlipTarMinTTC = vSlipTarTTC_Axe * C_TCS_TTC_Range;
Can't cover out of range max value for vSlipTarMinTTC due to:
Limit value for vSlipTarTTC_Axe at line#9 (vRef_Axe * TtcFactorDiff * 0.5)
with vRef_Axe have range [0-100], TtcFactorDiff have range [0-1], C_TCS_TTC_Range only have default value = 1.2
- This class don't have MCDC.</t>
      </is>
    </oc>
    <nc r="AL324" t="inlineStr">
      <is>
        <t>At line #18:
vSlipTarMinTTC = vSlipTarTTC_Axe * C_TCS_TTC_Range;
Can't cover out of range max value for vSlipTarMinTTC due to:
Limit value for vSlipTarTTC_Axe at line#9 (vRef_Axe * TtcFactorDiff * 0.5)
with vRef_Axe have range [0-100], TtcFactorDiff have range [0-1], C_TCS_TTC_Range only have default value = 1.2
- This class don't have MCDC.</t>
      </is>
    </nc>
    <odxf>
      <alignment wrapText="0" readingOrder="0"/>
    </odxf>
    <ndxf>
      <alignment wrapText="1" readingOrder="0"/>
    </ndxf>
  </rcc>
  <rfmt sheetId="2" sqref="AL324">
    <dxf>
      <alignment wrapText="0" readingOrder="0"/>
    </dxf>
  </rfmt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38" sId="2">
    <nc r="X325">
      <f>W325</f>
    </nc>
  </rcc>
  <rcc rId="16439" sId="2">
    <nc r="Z325">
      <v>1</v>
    </nc>
  </rcc>
  <rcc rId="16440" sId="2">
    <nc r="AA325" t="inlineStr">
      <is>
        <t>Ready for review</t>
      </is>
    </nc>
  </rcc>
  <rcc rId="16441" sId="2" numFmtId="19">
    <nc r="AE325">
      <v>44023</v>
    </nc>
  </rcc>
  <rcc rId="16442" sId="2" numFmtId="19">
    <nc r="AF325">
      <v>44023</v>
    </nc>
  </rcc>
  <rcc rId="16443" sId="2">
    <nc r="AG325" t="inlineStr">
      <is>
        <t>OK</t>
      </is>
    </nc>
  </rcc>
  <rcc rId="16444" sId="2" numFmtId="14">
    <nc r="AH325">
      <v>0.94699999999999995</v>
    </nc>
  </rcc>
  <rcc rId="16445" sId="2" numFmtId="14">
    <nc r="AI325">
      <v>0.95</v>
    </nc>
  </rcc>
  <rcc rId="16446" sId="2" numFmtId="14">
    <nc r="AJ325">
      <v>1</v>
    </nc>
  </rcc>
  <rcc rId="16447" sId="2" quotePrefix="1">
    <nc r="AK325" t="inlineStr">
      <is>
        <t>None</t>
      </is>
    </nc>
  </rcc>
  <rcc rId="16448" sId="2" odxf="1" dxf="1" quotePrefix="1">
    <nc r="AL325" t="inlineStr">
      <is>
        <t>At line #16:
tSteadyState += P_dT_TCS;
Can't cover out of range max value for tSteadyState due to it's limit at line #14:
if (tSteadyState &lt; P_MTC_SteadyState_tSet)
with tSteadyState have range [0-60], P_MTC_SteadyState_tSet have range [0-5], P_dT_TCS is only have default value = 0.02</t>
      </is>
    </nc>
    <odxf>
      <alignment wrapText="0" readingOrder="0"/>
    </odxf>
    <ndxf>
      <alignment wrapText="1" readingOrder="0"/>
    </ndxf>
  </rcc>
  <rcc rId="16449" sId="2" odxf="1" dxf="1" quotePrefix="1">
    <nc r="AM325" t="inlineStr">
      <is>
        <t>-</t>
      </is>
    </nc>
    <odxf/>
    <ndxf/>
  </rcc>
  <rcc rId="16450" sId="2" odxf="1" dxf="1" quotePrefix="1">
    <nc r="AN325" t="inlineStr">
      <is>
        <t>-</t>
      </is>
    </nc>
    <odxf/>
    <ndxf/>
  </rcc>
  <rfmt sheetId="2" sqref="AL325">
    <dxf>
      <alignment wrapText="0" readingOrder="0"/>
    </dxf>
  </rfmt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Merged_COEM!$A$59:$AN$457</formula>
    <oldFormula>Merged_COEM!$A$59:$AN$457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3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55" sId="2">
    <nc r="X326">
      <f>W326</f>
    </nc>
  </rcc>
  <rcc rId="16456" sId="2">
    <nc r="Z326">
      <v>1</v>
    </nc>
  </rcc>
  <rcc rId="16457" sId="2">
    <nc r="AA326" t="inlineStr">
      <is>
        <t>Ready for review</t>
      </is>
    </nc>
  </rcc>
  <rcc rId="16458" sId="2" numFmtId="19">
    <nc r="AE326">
      <v>44023</v>
    </nc>
  </rcc>
  <rcc rId="16459" sId="2" numFmtId="19">
    <nc r="AF326">
      <v>44023</v>
    </nc>
  </rcc>
  <rcc rId="16460" sId="2">
    <nc r="AG326" t="inlineStr">
      <is>
        <t>OK</t>
      </is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63" sId="2" odxf="1" dxf="1" quotePrefix="1">
    <nc r="AJ326" t="inlineStr">
      <is>
        <t>-</t>
      </is>
    </nc>
    <odxf/>
    <ndxf/>
  </rcc>
  <rcc rId="16464" sId="2" quotePrefix="1">
    <nc r="AK326" t="inlineStr">
      <is>
        <t>None</t>
      </is>
    </nc>
  </rcc>
  <rcc rId="16465" sId="2" quotePrefix="1">
    <nc r="AL326" t="inlineStr">
      <is>
        <t>This class don't have MCDC</t>
      </is>
    </nc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70" sId="1">
    <nc r="AA405" t="inlineStr">
      <is>
        <t>Ready for review</t>
      </is>
    </nc>
  </rcc>
  <rcc rId="16471" sId="1">
    <nc r="AA406" t="inlineStr">
      <is>
        <t>Ready for review</t>
      </is>
    </nc>
  </rcc>
  <rcc rId="16472" sId="1">
    <nc r="AA407" t="inlineStr">
      <is>
        <t>Ready for review</t>
      </is>
    </nc>
  </rcc>
  <rcc rId="16473" sId="1">
    <nc r="AA408" t="inlineStr">
      <is>
        <t>Ready for review</t>
      </is>
    </nc>
  </rcc>
  <rcc rId="16474" sId="1">
    <nc r="AA409" t="inlineStr">
      <is>
        <t>Ready for review</t>
      </is>
    </nc>
  </rcc>
  <rcv guid="{99BC1C51-34DC-4BF2-906C-1E31B6171D71}" action="delete"/>
  <rdn rId="0" localSheetId="1" customView="1" name="Z_99BC1C51_34DC_4BF2_906C_1E31B6171D71_.wvu.FilterData" hidden="1" oldHidden="1">
    <formula>Merged_COEM!$A$59:$AN$457</formula>
    <oldFormula>Merged_COEM!$A$59:$AN$457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3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9BC1C51-34DC-4BF2-906C-1E31B6171D71}" action="delete"/>
  <rdn rId="0" localSheetId="1" customView="1" name="Z_99BC1C51_34DC_4BF2_906C_1E31B6171D71_.wvu.FilterData" hidden="1" oldHidden="1">
    <formula>Merged_COEM!$A$59:$AN$457</formula>
    <oldFormula>Merged_COEM!$A$59:$AN$457</oldFormula>
  </rdn>
  <rdn rId="0" localSheetId="2" customView="1" name="Z_99BC1C51_34DC_4BF2_906C_1E31B6171D71_.wvu.FilterData" hidden="1" oldHidden="1">
    <formula>Merged_JOEM!$B$59:$AN$329</formula>
    <oldFormula>Merged_JOEM!$B$59:$AN$329</oldFormula>
  </rdn>
  <rcv guid="{99BC1C51-34DC-4BF2-906C-1E31B6171D71}" action="add"/>
</revisions>
</file>

<file path=xl/revisions/revisionLog13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79" sId="2">
    <nc r="X327">
      <f>W327</f>
    </nc>
  </rcc>
  <rcc rId="16480" sId="2">
    <nc r="Z327">
      <v>1</v>
    </nc>
  </rcc>
  <rcc rId="16481" sId="2">
    <nc r="AA327" t="inlineStr">
      <is>
        <t>Ready for review</t>
      </is>
    </nc>
  </rcc>
  <rcc rId="16482" sId="2" numFmtId="19">
    <nc r="AE327">
      <v>44023</v>
    </nc>
  </rcc>
  <rcc rId="16483" sId="2" numFmtId="19">
    <nc r="AF327">
      <v>44023</v>
    </nc>
  </rcc>
  <rcc rId="16484" sId="2">
    <nc r="AG327" t="inlineStr">
      <is>
        <t>OK</t>
      </is>
    </nc>
  </rcc>
  <rcc rId="16485" sId="2" numFmtId="14">
    <nc r="AH327">
      <v>0.875</v>
    </nc>
  </rcc>
  <rcc rId="16486" sId="2" numFmtId="14">
    <nc r="AI327">
      <v>0.875</v>
    </nc>
  </rcc>
  <rcc rId="16487" sId="2" odxf="1" dxf="1" quotePrefix="1">
    <nc r="AJ327" t="inlineStr">
      <is>
        <t>-</t>
      </is>
    </nc>
    <odxf/>
    <ndxf/>
  </rcc>
  <rcc rId="16488" sId="2" quotePrefix="1">
    <nc r="AK327" t="inlineStr">
      <is>
        <t>None</t>
      </is>
    </nc>
  </rcc>
  <rcc rId="16489" sId="2" odxf="1" dxf="1" quotePrefix="1">
    <nc r="AL327" t="inlineStr">
      <is>
        <t>- At line #38:
vFBiased_Axe = vGeoCmp_Axe_L.min(vGeoCmp_Axe_R) + eBiasFactor * vGeoCmp_Delta;
Can't cover for out of range max, min value for vFBiased_Axe due to:
It's limit value at the line vGeoCmp_Delta = (vGeoCmp_Axe_L - vGeoCmp_Axe_R).abs;
with vGeoCmp_Axe_L have range[0-100], vGeoCmp_Axe_R have range [0-100], vFBiased_Axe have range [0-100], eBiasFactor have range [0-1].
- This class don't have MCDC.</t>
      </is>
    </nc>
    <odxf>
      <alignment wrapText="0" readingOrder="0"/>
    </odxf>
    <ndxf>
      <alignment wrapText="1" readingOrder="0"/>
    </ndxf>
  </rcc>
  <rcc rId="16490" sId="2" odxf="1" dxf="1" quotePrefix="1">
    <nc r="AM327" t="inlineStr">
      <is>
        <t>-</t>
      </is>
    </nc>
    <odxf/>
    <ndxf/>
  </rcc>
  <rcc rId="16491" sId="2" odxf="1" dxf="1" quotePrefix="1">
    <nc r="AN327" t="inlineStr">
      <is>
        <t>-</t>
      </is>
    </nc>
    <odxf/>
    <ndxf/>
  </rcc>
  <rfmt sheetId="2" sqref="AL327">
    <dxf>
      <alignment wrapText="0" readingOrder="0"/>
    </dxf>
  </rfmt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151" start="0" length="0">
    <dxf>
      <alignment wrapText="1" readingOrder="0"/>
    </dxf>
  </rfmt>
  <rfmt sheetId="2" sqref="AL151">
    <dxf>
      <alignment wrapText="0" readingOrder="0"/>
    </dxf>
  </rfmt>
  <rcc rId="16494" sId="2" odxf="1" dxf="1" quotePrefix="1">
    <nc r="AL280" t="inlineStr">
      <is>
        <t>Line #3 #6 #9, can not cover case (C_ApbCtrldT * C_ArrSize) = 0, because:
 - Default value of C_ApbCtrldT is 0.02. Imported of C_ApbCtrldT is dT_ApbCtrl with range from 0.02 to 0.02 so that can not assign dT_ApbCtrl to 0.
 - Default value of C_ArrSize is 4 and it is noncalibration.</t>
      </is>
    </nc>
    <odxf>
      <alignment wrapText="0" readingOrder="0"/>
    </odxf>
    <ndxf>
      <alignment wrapText="1" readingOrder="0"/>
    </ndxf>
  </rcc>
  <rfmt sheetId="2" sqref="AL280">
    <dxf>
      <alignment wrapText="0" readingOrder="0"/>
    </dxf>
  </rfmt>
  <rcc rId="16495" sId="2" quotePrefix="1">
    <nc r="AK280" t="inlineStr">
      <is>
        <t>None</t>
      </is>
    </nc>
  </rcc>
  <rcc rId="16496" sId="2" numFmtId="14">
    <nc r="AJ280">
      <v>1</v>
    </nc>
  </rcc>
  <rcc rId="16497" sId="2" numFmtId="14">
    <nc r="AH280">
      <v>0.68799999999999994</v>
    </nc>
  </rcc>
  <rcc rId="16498" sId="2" numFmtId="14">
    <nc r="AI280">
      <v>0.70599999999999996</v>
    </nc>
  </rcc>
  <rcc rId="16499" sId="2">
    <nc r="AG280" t="inlineStr">
      <is>
        <t>OK</t>
      </is>
    </nc>
  </rcc>
  <rcc rId="16500" sId="2" numFmtId="19">
    <nc r="AF280">
      <v>44023</v>
    </nc>
  </rcc>
  <rcc rId="16501" sId="2" numFmtId="19">
    <nc r="AE280">
      <v>44023</v>
    </nc>
  </rcc>
  <rcc rId="16502" sId="2">
    <nc r="AA280" t="inlineStr">
      <is>
        <t>Ready for review</t>
      </is>
    </nc>
  </rcc>
  <rcc rId="16503" sId="2">
    <nc r="Z280">
      <f>Y280</f>
    </nc>
  </rcc>
  <rcc rId="16504" sId="2">
    <nc r="X280">
      <f>W280</f>
    </nc>
  </rcc>
  <rcv guid="{A2E8CE38-D15E-4374-89B2-69D9421C4465}" action="delete"/>
  <rdn rId="0" localSheetId="1" customView="1" name="Z_A2E8CE38_D15E_4374_89B2_69D9421C4465_.wvu.FilterData" hidden="1" oldHidden="1">
    <formula>Merged_COEM!$B$59:$AN$363</formula>
    <oldFormula>Merged_COEM!$B$59:$AN$363</oldFormula>
  </rdn>
  <rdn rId="0" localSheetId="2" customView="1" name="Z_A2E8CE38_D15E_4374_89B2_69D9421C4465_.wvu.FilterData" hidden="1" oldHidden="1">
    <formula>Merged_JOEM!$B$59:$AN$329</formula>
    <oldFormula>Merged_JOEM!$B$59:$AN$329</oldFormula>
  </rdn>
  <rcv guid="{A2E8CE38-D15E-4374-89B2-69D9421C4465}" action="add"/>
</revisions>
</file>

<file path=xl/revisions/revisionLog13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507" sId="2">
    <nc r="X329">
      <f>W329</f>
    </nc>
  </rcc>
  <rcc rId="16508" sId="2">
    <nc r="Z329">
      <f>1</f>
    </nc>
  </rcc>
  <rcc rId="16509" sId="2">
    <nc r="AA329" t="inlineStr">
      <is>
        <t>Ready for review</t>
      </is>
    </nc>
  </rcc>
  <rcc rId="16510" sId="2" numFmtId="19">
    <nc r="AE329">
      <v>44023</v>
    </nc>
  </rcc>
  <rcc rId="16511" sId="2" numFmtId="19">
    <nc r="AF329">
      <v>44023</v>
    </nc>
  </rcc>
  <rcc rId="16512" sId="2">
    <nc r="AG329" t="inlineStr">
      <is>
        <t>OK</t>
      </is>
    </nc>
  </rcc>
  <rcc rId="16513" sId="2" numFmtId="14">
    <nc r="AH329">
      <v>0.77800000000000002</v>
    </nc>
  </rcc>
  <rcc rId="16514" sId="2" numFmtId="14">
    <nc r="AI329">
      <v>0.78900000000000003</v>
    </nc>
  </rcc>
  <rcc rId="16515" sId="2" numFmtId="14">
    <nc r="AJ329">
      <v>1</v>
    </nc>
  </rcc>
  <rcc rId="16516" sId="2" quotePrefix="1">
    <nc r="AK329" t="inlineStr">
      <is>
        <t>None</t>
      </is>
    </nc>
  </rcc>
  <rcc rId="16517" sId="2" odxf="1" dxf="1" quotePrefix="1">
    <nc r="AL329" t="inlineStr">
      <is>
        <t>At line #20: Unable to cover case the exceeds maximum and minimum value of the variable AxSensorF because PT1 Filter is applied.
- Line #28: Unable to cover case the exceeds maximum value of the variable AxSensorF because:
   + The condition in line #23 and line #26 is satisfied.
   + The range value of input AxIn: [-30;30].
   + The value of parameter C_OneBit_Ax is only 0.0009765625.
- At line #32: Unable to cover case the exceeds maximum value of the variable AxSensorF because:
   + The condition in line #23 and line #26 is satisfied.
   + The range value of input AxIn: [-30;30].
   + The value of parameter C_OneBit_Ax is only 0.0009765625.</t>
      </is>
    </nc>
    <odxf>
      <alignment wrapText="0" readingOrder="0"/>
    </odxf>
    <ndxf>
      <alignment wrapText="1" readingOrder="0"/>
    </ndxf>
  </rcc>
  <rfmt sheetId="2" sqref="AL329">
    <dxf>
      <alignment wrapText="0" readingOrder="0"/>
    </dxf>
  </rfmt>
  <rcc rId="16518" sId="2" odxf="1" dxf="1" quotePrefix="1">
    <nc r="AM329" t="inlineStr">
      <is>
        <t>-</t>
      </is>
    </nc>
    <odxf/>
    <ndxf/>
  </rcc>
  <rcc rId="16519" sId="2" odxf="1" dxf="1" quotePrefix="1">
    <nc r="AN329" t="inlineStr">
      <is>
        <t>-</t>
      </is>
    </nc>
    <odxf/>
    <ndxf/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522" sId="2" numFmtId="19">
    <nc r="AE321">
      <v>44023</v>
    </nc>
  </rcc>
  <rcc rId="16523" sId="2" numFmtId="19">
    <nc r="AF321">
      <v>44023</v>
    </nc>
  </rcc>
  <rcc rId="16524" sId="2">
    <nc r="AG321" t="inlineStr">
      <is>
        <t>OK</t>
      </is>
    </nc>
  </rcc>
  <rcc rId="16525" sId="2" numFmtId="14">
    <nc r="AH321">
      <v>0.8</v>
    </nc>
  </rcc>
  <rcc rId="16526" sId="2" numFmtId="14">
    <nc r="AI321">
      <v>0.8</v>
    </nc>
  </rcc>
  <rcc rId="16527" sId="2" odxf="1" dxf="1" quotePrefix="1">
    <nc r="AJ321" t="inlineStr">
      <is>
        <t>-</t>
      </is>
    </nc>
    <odxf/>
    <ndxf/>
  </rcc>
  <rcc rId="16528" sId="2" quotePrefix="1">
    <nc r="AK319" t="inlineStr">
      <is>
        <t>None</t>
      </is>
    </nc>
  </rcc>
  <rcc rId="16529" sId="2" quotePrefix="1">
    <nc r="AK321" t="inlineStr">
      <is>
        <t>None</t>
      </is>
    </nc>
  </rcc>
  <rcc rId="16530" sId="2" odxf="1" dxf="1" quotePrefix="1">
    <nc r="AL321" t="inlineStr">
      <is>
        <t>This class have param2D =&gt; Can't cover fully C0/C1 coverage.
This class don't have MCDC.</t>
      </is>
    </nc>
    <odxf>
      <alignment wrapText="0" readingOrder="0"/>
    </odxf>
    <ndxf>
      <alignment wrapText="1" readingOrder="0"/>
    </ndxf>
  </rcc>
  <rfmt sheetId="2" sqref="AL321">
    <dxf>
      <alignment wrapText="0" readingOrder="0"/>
    </dxf>
  </rfmt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533" sId="2" numFmtId="14">
    <nc r="AH326">
      <v>0.8</v>
    </nc>
  </rcc>
  <rcc rId="16534" sId="2" numFmtId="14">
    <nc r="AI326">
      <v>0.8</v>
    </nc>
  </rcc>
  <rcc rId="16535" sId="2" numFmtId="14">
    <oc r="AH321">
      <v>0.8</v>
    </oc>
    <nc r="AH321"/>
  </rcc>
  <rcc rId="16536" sId="2" numFmtId="14">
    <oc r="AI321">
      <v>0.8</v>
    </oc>
    <nc r="AI321"/>
  </rcc>
  <rcc rId="16537" sId="2">
    <oc r="AJ321" t="inlineStr">
      <is>
        <t>-</t>
      </is>
    </oc>
    <nc r="AJ321"/>
  </rcc>
  <rcc rId="16538" sId="2" quotePrefix="1">
    <oc r="AL326" t="inlineStr">
      <is>
        <t>This class don't have MCDC</t>
      </is>
    </oc>
    <nc r="AL326" t="inlineStr">
      <is>
        <t>This class have param2D =&gt; Can't cover fully C0/C1 coverage.
This class don't have MCDC.</t>
      </is>
    </nc>
  </rcc>
  <rcc rId="16539" sId="2" odxf="1" dxf="1" quotePrefix="1">
    <nc r="AM321" t="inlineStr">
      <is>
        <t>-</t>
      </is>
    </nc>
    <odxf>
      <alignment horizontal="left" readingOrder="0"/>
    </odxf>
    <ndxf>
      <alignment horizontal="general" readingOrder="0"/>
    </ndxf>
  </rcc>
  <rcc rId="16540" sId="2" odxf="1" dxf="1" quotePrefix="1">
    <oc r="AN321" t="inlineStr">
      <is>
        <t>Error ATT due to variable "Fx" is out of range sint16
Need to check again formula for Fx</t>
      </is>
    </oc>
    <nc r="AN321" t="inlineStr">
      <is>
        <t>-</t>
      </is>
    </nc>
    <odxf>
      <alignment horizontal="left" readingOrder="0"/>
    </odxf>
    <ndxf>
      <alignment horizontal="general" readingOrder="0"/>
    </ndxf>
  </rcc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revisionLog13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7E0EA425-A420-4443-B9E0-CDF0AA9E5D09}" action="delete"/>
  <rdn rId="0" localSheetId="1" customView="1" name="Z_7E0EA425_A420_4443_B9E0_CDF0AA9E5D09_.wvu.FilterData" hidden="1" oldHidden="1">
    <formula>Merged_COEM!$A$59:$AN$457</formula>
    <oldFormula>Merged_COEM!$A$59:$AN$457</oldFormula>
  </rdn>
  <rdn rId="0" localSheetId="2" customView="1" name="Z_7E0EA425_A420_4443_B9E0_CDF0AA9E5D09_.wvu.FilterData" hidden="1" oldHidden="1">
    <formula>Merged_JOEM!$B$59:$AN$329</formula>
    <oldFormula>Merged_JOEM!$B$59:$AN$329</oldFormula>
  </rdn>
  <rcv guid="{7E0EA425-A420-4443-B9E0-CDF0AA9E5D09}" action="add"/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38">
  <userInfo guid="{01410606-6D75-48CD-A9F8-5E1030E6D8CC}" name="gup7hc" id="-630733550" dateTime="2020-06-26T14:29:59"/>
  <userInfo guid="{4F99E3EE-36C3-4CB2-8134-8E01C82B5614}" name="DUO81HC" id="-70737920" dateTime="2020-06-26T14:43:19"/>
  <userInfo guid="{48C2B6A1-27B7-404A-AEC8-8A632E6E84F0}" name="gup7hc" id="-630720821" dateTime="2020-06-29T09:50:25"/>
  <userInfo guid="{64A1554A-3BF2-46B0-83C1-37B11FC6D1DA}" name="EXTERNAL Do Phu Loc (Ban Vien, RBVH/EPS45)" id="-1167936578" dateTime="2020-06-29T09:51:58"/>
  <userInfo guid="{2228471B-AD73-497D-9A4F-F076D1C40619}" name="EXTERNAL Do Anh Huy (Ban Vien Company, RBVH/EPS45)" id="-1624184230" dateTime="2020-06-29T10:25:14"/>
  <userInfo guid="{CFE1A9DD-4527-46E8-A450-3A6CFAAC5467}" name="DUO81HC" id="-70750920" dateTime="2020-06-29T10:26:50"/>
  <userInfo guid="{FB0677E6-6536-4E7C-A705-B6264FD3F58B}" name="gup7hc" id="-630732962" dateTime="2020-06-29T12:24:17"/>
  <userInfo guid="{2C591FB2-55DC-4D00-8BAB-D469E8BA8C9B}" name="EXTERNAL Nguyen Tai Hau (Ban Vien, RBVH/EPS45)" id="-1204130214" dateTime="2020-06-30T09:01:16"/>
  <userInfo guid="{35F6BE00-21AC-41A2-8CED-437A772A1C67}" name="EXTERNAL Do Phu Loc (Ban Vien, RBVH/EPS45)" id="-1167964675" dateTime="2020-06-30T10:25:53"/>
  <userInfo guid="{E976F616-DBC9-4DD5-ABAD-3DE982AEBC8B}" name="EXTERNAL Nguyen Duy Bang (Ban Vien, RBVH/EPS45)" id="-1953127009" dateTime="2020-06-30T13:57:18"/>
  <userInfo guid="{EC6D7ED6-FEE4-4B65-B70A-652AC7D44E9E}" name="EXTERNAL Nguyen Kim Thanh (Ban Vien, RBVH/EPS45)" id="-41268770" dateTime="2020-07-01T10:16:57"/>
  <userInfo guid="{B4CAD12A-89B0-4205-B0D7-63A75E85FE33}" name="EXTERNAL Nguyen Kim Thanh (Ban Vien, RBVH/EPS45)" id="-41269484" dateTime="2020-07-01T10:31:35"/>
  <userInfo guid="{4847FEAA-D749-4FF5-B490-CA8287C42523}" name="EXTERNAL Nguyen Tuan Duong (Ban Vien, RBVH/EPS45)" id="-567388649" dateTime="2020-07-01T19:29:43"/>
  <userInfo guid="{584A936C-822C-4400-921D-D270659EF191}" name="EXTERNAL Do Phu Loc (Ban Vien, RBVH/EPS45)" id="-1167921201" dateTime="2020-07-02T10:34:59"/>
  <userInfo guid="{EA159128-B1CD-480B-AB7E-4B0BC74E3DFD}" name="EXTERNAL Luu Cong Dac (Ban Vien, RBVH/EPS45)" id="-868136665" dateTime="2020-07-02T13:09:31"/>
  <userInfo guid="{E3505CCB-59D7-474D-900A-CDA9E19DA2CA}" name="DUO81HC" id="-70722258" dateTime="2020-07-03T15:03:43"/>
  <userInfo guid="{24CE43B8-15E7-4E01-85F7-2D2CB7B67CFA}" name="EXTERNAL Nguyen Tai Hau (Ban Vien, RBVH/EPS45)" id="-1204143356" dateTime="2020-07-06T08:10:58"/>
  <userInfo guid="{E60B5999-11BC-479E-8DCC-1009F00D646F}" name="EXTERNAL Nguyen Duy Bang (Ban Vien, RBVH/EPS45)" id="-1953124795" dateTime="2020-07-06T12:38:32"/>
  <userInfo guid="{68A461C7-BAA4-4B54-AA5C-7522E207B5BF}" name="EXTERNAL Do Anh Huy (Ban Vien Company, RBVH/EPS45)" id="-1624235982" dateTime="2020-07-06T12:46:07"/>
  <userInfo guid="{995E17C2-B117-4681-B229-309411E108BE}" name="EXTERNAL Luu Cong Dac (Ban Vien, RBVH/EPS45)" id="-868107721" dateTime="2020-07-06T13:57:45"/>
  <userInfo guid="{9E408E98-210E-4699-BDBE-526441F1CAFF}" name="EXTERNAL Phan The Nam (Ban Vien Company, RBVH/EPS45)" id="-2019073182" dateTime="2020-07-06T17:09:31"/>
  <userInfo guid="{87FAD873-5F98-4C3C-8FB5-BBC18A197EBE}" name="EXTERNAL Luu Cong Dac (Ban Vien, RBVH/EPS45)" id="-868096374" dateTime="2020-07-07T07:30:17"/>
  <userInfo guid="{87FAD873-5F98-4C3C-8FB5-BBC18A197EBE}" name="EXTERNAL Luu Cong Dac (Ban Vien, RBVH/EPS45)" id="-868095370" dateTime="2020-07-07T07:48:02"/>
  <userInfo guid="{CE93EC51-0237-448F-A133-3F974F323762}" name="EXTERNAL Ly Chung (Ban Vien, RBVH/EPS45)" id="-274450304" dateTime="2020-07-07T09:53:46"/>
  <userInfo guid="{0FF1051D-78FB-4E46-AB7F-D785E2CD9C97}" name="EXTERNAL Luu Cong Dac (Ban Vien, RBVH/EPS45)" id="-868142886" dateTime="2020-07-07T11:36:22"/>
  <userInfo guid="{E4FBCCB0-D43F-4585-B825-19EDD71D940D}" name="EXTERNAL Ly Chung (Ban Vien, RBVH/EPS45)" id="-274429263" dateTime="2020-07-07T13:04:51"/>
  <userInfo guid="{9F618684-C8C5-4445-905E-B7DA4D63552C}" name="EXTERNAL Nguyen Duy Bang (Ban Vien, RBVH/EPS45)" id="-1953116988" dateTime="2020-07-07T13:39:55"/>
  <userInfo guid="{AB1D161B-D9FD-42FC-975A-42259AE7AE9E}" name="nch7hc" id="-621990506" dateTime="2020-07-07T16:27:00"/>
  <userInfo guid="{F71F5651-3E67-4B59-A4E6-2C8AD0A5A86F}" name="EXTERNAL Luu Cong Dac (Ban Vien, RBVH/EPS45)" id="-868149937" dateTime="2020-07-07T17:06:33"/>
  <userInfo guid="{F385BF1B-2B56-428C-90AC-68295CE733CC}" name="EXTERNAL Do Anh Huy (Ban Vien Company, RBVH/EPS45)" id="-1624231765" dateTime="2020-07-08T08:46:10"/>
  <userInfo guid="{610348C9-554E-4186-B3F1-84C4432F1653}" name="EXTERNAL Nguyen Tuan Duong (Ban Vien, RBVH/EPS45)" id="-567367025" dateTime="2020-07-08T12:54:07"/>
  <userInfo guid="{1CB106BD-402B-461F-A724-A08BE9A04837}" name="EXTERNAL Nguyen Duy Bang (Ban Vien, RBVH/EPS45)" id="-1953116040" dateTime="2020-07-09T07:36:45"/>
  <userInfo guid="{678EA6F2-16B8-4B6A-9AE8-3B79288BCE4A}" name="EXTERNAL Nguyen Kim Thanh (Ban Vien, RBVH/EPS45)" id="-41231714" dateTime="2020-07-09T13:12:22"/>
  <userInfo guid="{3DD0CDD4-4740-4C05-A837-66286F2C35CE}" name="gup7hc" id="-630749121" dateTime="2020-07-10T12:16:58"/>
  <userInfo guid="{466A9F23-0BC8-4B3E-9A0F-6E069F1D1460}" name="nch7hc" id="-621950420" dateTime="2020-07-10T13:11:56"/>
  <userInfo guid="{86D81239-0A8B-4D63-83DE-0FBCD678E4CD}" name="EXTERNAL Do Phu Loc (Ban Vien, RBVH/EPS45)" id="-1167939707" dateTime="2020-07-10T13:19:07"/>
  <userInfo guid="{3F193D32-5E08-4539-A987-1CF1D4ECD82E}" name="EXTERNAL Nguyen Tai Hau (Ban Vien, RBVH/EPS45)" id="-1204106379" dateTime="2020-07-10T14:35:01"/>
  <userInfo guid="{33C898E3-130A-4F6F-80AF-8B244ADB3037}" name="EXTERNAL Nguyen Duy Bang (Ban Vien, RBVH/EPS45)" id="-1953122293" dateTime="2020-07-10T20:03:30"/>
</us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4.bin"/><Relationship Id="rId3" Type="http://schemas.openxmlformats.org/officeDocument/2006/relationships/printerSettings" Target="../printerSettings/printerSettings19.bin"/><Relationship Id="rId7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printerSettings" Target="../printerSettings/printerSettings22.bin"/><Relationship Id="rId11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1.bin"/><Relationship Id="rId10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0.bin"/><Relationship Id="rId9" Type="http://schemas.openxmlformats.org/officeDocument/2006/relationships/printerSettings" Target="../printerSettings/printerSettings25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4.bin"/><Relationship Id="rId13" Type="http://schemas.openxmlformats.org/officeDocument/2006/relationships/printerSettings" Target="../printerSettings/printerSettings59.bin"/><Relationship Id="rId3" Type="http://schemas.openxmlformats.org/officeDocument/2006/relationships/printerSettings" Target="../printerSettings/printerSettings49.bin"/><Relationship Id="rId7" Type="http://schemas.openxmlformats.org/officeDocument/2006/relationships/printerSettings" Target="../printerSettings/printerSettings53.bin"/><Relationship Id="rId12" Type="http://schemas.openxmlformats.org/officeDocument/2006/relationships/printerSettings" Target="../printerSettings/printerSettings58.bin"/><Relationship Id="rId2" Type="http://schemas.openxmlformats.org/officeDocument/2006/relationships/printerSettings" Target="../printerSettings/printerSettings48.bin"/><Relationship Id="rId16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47.bin"/><Relationship Id="rId6" Type="http://schemas.openxmlformats.org/officeDocument/2006/relationships/printerSettings" Target="../printerSettings/printerSettings52.bin"/><Relationship Id="rId11" Type="http://schemas.openxmlformats.org/officeDocument/2006/relationships/printerSettings" Target="../printerSettings/printerSettings57.bin"/><Relationship Id="rId5" Type="http://schemas.openxmlformats.org/officeDocument/2006/relationships/printerSettings" Target="../printerSettings/printerSettings51.bin"/><Relationship Id="rId15" Type="http://schemas.openxmlformats.org/officeDocument/2006/relationships/printerSettings" Target="../printerSettings/printerSettings61.bin"/><Relationship Id="rId10" Type="http://schemas.openxmlformats.org/officeDocument/2006/relationships/printerSettings" Target="../printerSettings/printerSettings56.bin"/><Relationship Id="rId4" Type="http://schemas.openxmlformats.org/officeDocument/2006/relationships/printerSettings" Target="../printerSettings/printerSettings50.bin"/><Relationship Id="rId9" Type="http://schemas.openxmlformats.org/officeDocument/2006/relationships/printerSettings" Target="../printerSettings/printerSettings55.bin"/><Relationship Id="rId14" Type="http://schemas.openxmlformats.org/officeDocument/2006/relationships/printerSettings" Target="../printerSettings/printerSettings60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0.bin"/><Relationship Id="rId3" Type="http://schemas.openxmlformats.org/officeDocument/2006/relationships/printerSettings" Target="../printerSettings/printerSettings65.bin"/><Relationship Id="rId7" Type="http://schemas.openxmlformats.org/officeDocument/2006/relationships/printerSettings" Target="../printerSettings/printerSettings69.bin"/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Relationship Id="rId6" Type="http://schemas.openxmlformats.org/officeDocument/2006/relationships/printerSettings" Target="../printerSettings/printerSettings68.bin"/><Relationship Id="rId5" Type="http://schemas.openxmlformats.org/officeDocument/2006/relationships/printerSettings" Target="../printerSettings/printerSettings67.bin"/><Relationship Id="rId4" Type="http://schemas.openxmlformats.org/officeDocument/2006/relationships/printerSettings" Target="../printerSettings/printerSettings6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72.bin"/><Relationship Id="rId1" Type="http://schemas.openxmlformats.org/officeDocument/2006/relationships/printerSettings" Target="../printerSettings/printerSettings7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1.bin"/><Relationship Id="rId13" Type="http://schemas.openxmlformats.org/officeDocument/2006/relationships/printerSettings" Target="../printerSettings/printerSettings86.bin"/><Relationship Id="rId3" Type="http://schemas.openxmlformats.org/officeDocument/2006/relationships/printerSettings" Target="../printerSettings/printerSettings76.bin"/><Relationship Id="rId7" Type="http://schemas.openxmlformats.org/officeDocument/2006/relationships/printerSettings" Target="../printerSettings/printerSettings80.bin"/><Relationship Id="rId12" Type="http://schemas.openxmlformats.org/officeDocument/2006/relationships/printerSettings" Target="../printerSettings/printerSettings85.bin"/><Relationship Id="rId2" Type="http://schemas.openxmlformats.org/officeDocument/2006/relationships/printerSettings" Target="../printerSettings/printerSettings75.bin"/><Relationship Id="rId16" Type="http://schemas.openxmlformats.org/officeDocument/2006/relationships/printerSettings" Target="../printerSettings/printerSettings89.bin"/><Relationship Id="rId1" Type="http://schemas.openxmlformats.org/officeDocument/2006/relationships/printerSettings" Target="../printerSettings/printerSettings74.bin"/><Relationship Id="rId6" Type="http://schemas.openxmlformats.org/officeDocument/2006/relationships/printerSettings" Target="../printerSettings/printerSettings79.bin"/><Relationship Id="rId11" Type="http://schemas.openxmlformats.org/officeDocument/2006/relationships/printerSettings" Target="../printerSettings/printerSettings84.bin"/><Relationship Id="rId5" Type="http://schemas.openxmlformats.org/officeDocument/2006/relationships/printerSettings" Target="../printerSettings/printerSettings78.bin"/><Relationship Id="rId15" Type="http://schemas.openxmlformats.org/officeDocument/2006/relationships/printerSettings" Target="../printerSettings/printerSettings88.bin"/><Relationship Id="rId10" Type="http://schemas.openxmlformats.org/officeDocument/2006/relationships/printerSettings" Target="../printerSettings/printerSettings83.bin"/><Relationship Id="rId4" Type="http://schemas.openxmlformats.org/officeDocument/2006/relationships/printerSettings" Target="../printerSettings/printerSettings77.bin"/><Relationship Id="rId9" Type="http://schemas.openxmlformats.org/officeDocument/2006/relationships/printerSettings" Target="../printerSettings/printerSettings82.bin"/><Relationship Id="rId14" Type="http://schemas.openxmlformats.org/officeDocument/2006/relationships/printerSettings" Target="../printerSettings/printerSettings8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rgb="FF00B050"/>
  </sheetPr>
  <dimension ref="A1:AN478"/>
  <sheetViews>
    <sheetView topLeftCell="N40" zoomScale="70" zoomScaleNormal="70" workbookViewId="0">
      <selection activeCell="AA405" sqref="AA405"/>
    </sheetView>
  </sheetViews>
  <sheetFormatPr defaultRowHeight="15" x14ac:dyDescent="0.25"/>
  <cols>
    <col min="3" max="3" width="10.85546875" customWidth="1"/>
    <col min="4" max="4" width="12.28515625" bestFit="1" customWidth="1"/>
    <col min="5" max="5" width="72.42578125" bestFit="1" customWidth="1"/>
    <col min="6" max="6" width="63.140625" customWidth="1"/>
    <col min="7" max="7" width="10.42578125" customWidth="1"/>
    <col min="8" max="8" width="18.28515625" bestFit="1" customWidth="1"/>
    <col min="9" max="9" width="33.5703125" customWidth="1"/>
    <col min="10" max="10" width="3.7109375" customWidth="1"/>
    <col min="11" max="11" width="27.28515625" customWidth="1"/>
    <col min="12" max="12" width="10.7109375" customWidth="1"/>
    <col min="13" max="13" width="13" customWidth="1"/>
    <col min="14" max="14" width="30.5703125" customWidth="1"/>
    <col min="15" max="15" width="3" customWidth="1"/>
    <col min="16" max="16" width="7.7109375" customWidth="1"/>
    <col min="17" max="17" width="1.85546875" customWidth="1"/>
    <col min="18" max="18" width="10.42578125" customWidth="1"/>
    <col min="19" max="19" width="17.7109375" customWidth="1"/>
    <col min="20" max="20" width="21.42578125" bestFit="1" customWidth="1"/>
    <col min="21" max="21" width="5.7109375" customWidth="1"/>
    <col min="22" max="22" width="5.5703125" customWidth="1"/>
    <col min="23" max="23" width="8.42578125" customWidth="1"/>
    <col min="24" max="24" width="7" customWidth="1"/>
    <col min="25" max="25" width="6.140625" customWidth="1"/>
    <col min="26" max="26" width="6.5703125" customWidth="1"/>
    <col min="27" max="27" width="19.28515625" customWidth="1"/>
    <col min="28" max="28" width="20.28515625" bestFit="1" customWidth="1"/>
    <col min="29" max="29" width="20.7109375" bestFit="1" customWidth="1"/>
    <col min="30" max="30" width="19.28515625" bestFit="1" customWidth="1"/>
    <col min="31" max="32" width="14.5703125" bestFit="1" customWidth="1"/>
    <col min="33" max="33" width="7.7109375" bestFit="1" customWidth="1"/>
    <col min="34" max="35" width="9.140625" bestFit="1" customWidth="1"/>
    <col min="36" max="36" width="9.85546875" bestFit="1" customWidth="1"/>
    <col min="37" max="37" width="37.5703125" customWidth="1"/>
    <col min="38" max="38" width="48.85546875" customWidth="1"/>
    <col min="39" max="39" width="35.85546875" bestFit="1" customWidth="1"/>
    <col min="40" max="40" width="57.140625" customWidth="1"/>
  </cols>
  <sheetData>
    <row r="1" spans="1:17" x14ac:dyDescent="0.25">
      <c r="A1" s="65" t="s">
        <v>135</v>
      </c>
    </row>
    <row r="2" spans="1:17" x14ac:dyDescent="0.25">
      <c r="B2" s="65" t="s">
        <v>49</v>
      </c>
      <c r="C2" s="23"/>
      <c r="D2" s="23"/>
      <c r="E2" s="23"/>
      <c r="F2" s="23"/>
      <c r="G2" s="23"/>
      <c r="H2" s="23"/>
    </row>
    <row r="3" spans="1:17" x14ac:dyDescent="0.25">
      <c r="B3" s="58" t="s">
        <v>0</v>
      </c>
      <c r="C3" s="58" t="s">
        <v>8</v>
      </c>
      <c r="D3" s="58" t="s">
        <v>407</v>
      </c>
      <c r="E3" s="58" t="s">
        <v>50</v>
      </c>
      <c r="F3" s="58" t="s">
        <v>125</v>
      </c>
      <c r="G3" s="58" t="s">
        <v>22</v>
      </c>
      <c r="H3" s="59" t="s">
        <v>24</v>
      </c>
      <c r="I3" s="160" t="s">
        <v>957</v>
      </c>
      <c r="J3" s="2" t="s">
        <v>958</v>
      </c>
      <c r="K3" s="2" t="s">
        <v>22</v>
      </c>
      <c r="O3" s="65" t="s">
        <v>39</v>
      </c>
    </row>
    <row r="4" spans="1:17" x14ac:dyDescent="0.25">
      <c r="B4" s="60">
        <v>1</v>
      </c>
      <c r="C4" s="70" t="s">
        <v>6</v>
      </c>
      <c r="D4" s="62">
        <f>SUMIFS($W$60:$W$457,$D$60:$D$457,Table!$D$3,$S$60:$S$457,C4)</f>
        <v>5780</v>
      </c>
      <c r="E4" s="62">
        <f>SUMIFS($X$60:$X$457,$D$60:$D$457,Table!$D$3,$S$60:$S$457,C4)-SUM(SUMIFS($X$60:$X$457,$D$60:$D$457,Table!$D$3,$S$60:$S$457,C4,$AA$60:$AA$457,{"Ongoing","N\A",""}))</f>
        <v>5780</v>
      </c>
      <c r="F4" s="62">
        <f>1/8*(SUMIFS($Z$60:$Z$457,$D$60:$D$457,Table!$D$3,$S$60:$S$457,C4)-SUM(SUMIFS($Z$60:$Z$457,$D$60:$D$457,Table!$D$3,$S$60:$S$457,C4,$AA$60:$AA$457,{"Ongoing","N/A",""})))</f>
        <v>5.9375</v>
      </c>
      <c r="G4" s="62">
        <f>IF(ISERROR(E4/(F4)),"N/A",E4/F4)</f>
        <v>973.47368421052636</v>
      </c>
      <c r="H4" s="63">
        <f>IF(ISERROR(E4/D4),"N/A",E4/D4)</f>
        <v>1</v>
      </c>
      <c r="I4" s="161">
        <v>1326</v>
      </c>
      <c r="J4" s="3">
        <f t="shared" ref="J4:J17" si="0">E4-I4</f>
        <v>4454</v>
      </c>
      <c r="K4" s="62">
        <f ca="1">IF(J4&lt;&gt;0,J4/$P$20,G4)</f>
        <v>296.93333333333334</v>
      </c>
      <c r="P4" s="65" t="s">
        <v>41</v>
      </c>
    </row>
    <row r="5" spans="1:17" x14ac:dyDescent="0.25">
      <c r="B5" s="60">
        <v>2</v>
      </c>
      <c r="C5" s="73" t="s">
        <v>61</v>
      </c>
      <c r="D5" s="62">
        <f>SUMIFS($W$60:$W$457,$D$60:$D$457,Table!$D$3,$S$60:$S$457,C5)</f>
        <v>0</v>
      </c>
      <c r="E5" s="62">
        <f>SUMIFS($X$60:$X$457,$D$60:$D$457,Table!$D$3,$S$60:$S$457,C5)-SUM(SUMIFS($X$60:$X$457,$D$60:$D$457,Table!$D$3,$S$60:$S$457,C5,$AA$60:$AA$457,{"Ongoing","N\A",""}))</f>
        <v>0</v>
      </c>
      <c r="F5" s="62">
        <f>1/8*(SUMIFS($Z$60:$Z$457,$D$60:$D$457,Table!$D$3,$S$60:$S$457,C5)-SUM(SUMIFS($Z$60:$Z$457,$D$60:$D$457,Table!$D$3,$S$60:$S$457,C5,$AA$60:$AA$457,{"Ongoing","N/A",""})))</f>
        <v>0</v>
      </c>
      <c r="G5" s="62" t="str">
        <f t="shared" ref="G5:G6" si="1">IF(ISERROR(E5/(F5)),"N/A",E5/F5)</f>
        <v>N/A</v>
      </c>
      <c r="H5" s="63" t="str">
        <f t="shared" ref="H5:H18" si="2">IF(ISERROR(E5/D5),"N/A",E5/D5)</f>
        <v>N/A</v>
      </c>
      <c r="I5" s="161">
        <v>0</v>
      </c>
      <c r="J5" s="3">
        <f t="shared" si="0"/>
        <v>0</v>
      </c>
      <c r="K5" s="62" t="str">
        <f t="shared" ref="K5:K17" si="3">IF(J5&lt;&gt;0,J5/$P$20,G5)</f>
        <v>N/A</v>
      </c>
      <c r="Q5" s="23" t="s">
        <v>40</v>
      </c>
    </row>
    <row r="6" spans="1:17" x14ac:dyDescent="0.25">
      <c r="B6" s="60">
        <v>3</v>
      </c>
      <c r="C6" s="73" t="s">
        <v>62</v>
      </c>
      <c r="D6" s="62">
        <f>SUMIFS($W$60:$W$457,$D$60:$D$457,Table!$D$3,$S$60:$S$457,C6)</f>
        <v>0</v>
      </c>
      <c r="E6" s="62">
        <f>SUMIFS($X$60:$X$457,$D$60:$D$457,Table!$D$3,$S$60:$S$457,C6)-SUM(SUMIFS($X$60:$X$457,$D$60:$D$457,Table!$D$3,$S$60:$S$457,C6,$AA$60:$AA$457,{"Ongoing","N\A",""}))</f>
        <v>0</v>
      </c>
      <c r="F6" s="62">
        <f>1/8*(SUMIFS($Z$60:$Z$457,$D$60:$D$457,Table!$D$3,$S$60:$S$457,C6)-SUM(SUMIFS($Z$60:$Z$457,$D$60:$D$457,Table!$D$3,$S$60:$S$457,C6,$AA$60:$AA$457,{"Ongoing","N/A",""})))</f>
        <v>0</v>
      </c>
      <c r="G6" s="62" t="str">
        <f t="shared" si="1"/>
        <v>N/A</v>
      </c>
      <c r="H6" s="63" t="str">
        <f t="shared" si="2"/>
        <v>N/A</v>
      </c>
      <c r="I6" s="161">
        <v>0</v>
      </c>
      <c r="J6" s="3">
        <f t="shared" si="0"/>
        <v>0</v>
      </c>
      <c r="K6" s="62" t="str">
        <f t="shared" si="3"/>
        <v>N/A</v>
      </c>
      <c r="Q6" s="23" t="s">
        <v>93</v>
      </c>
    </row>
    <row r="7" spans="1:17" x14ac:dyDescent="0.25">
      <c r="B7" s="60">
        <v>4</v>
      </c>
      <c r="C7" s="73" t="s">
        <v>63</v>
      </c>
      <c r="D7" s="62">
        <f>SUMIFS($W$60:$W$457,$D$60:$D$457,Table!$D$3,$S$60:$S$457,C7)</f>
        <v>0</v>
      </c>
      <c r="E7" s="62">
        <f>SUMIFS($X$60:$X$457,$D$60:$D$457,Table!$D$3,$S$60:$S$457,C7)-SUM(SUMIFS($X$60:$X$457,$D$60:$D$457,Table!$D$3,$S$60:$S$457,C7,$AA$60:$AA$457,{"Ongoing","N\A",""}))</f>
        <v>0</v>
      </c>
      <c r="F7" s="62">
        <f>1/8*(SUMIFS($Z$60:$Z$457,$D$60:$D$457,Table!$D$3,$S$60:$S$457,C7)-SUM(SUMIFS($Z$60:$Z$457,$D$60:$D$457,Table!$D$3,$S$60:$S$457,C7,$AA$60:$AA$457,{"Ongoing","N/A",""})))</f>
        <v>0</v>
      </c>
      <c r="G7" s="62" t="str">
        <f t="shared" ref="G7:G17" si="4">IF(ISERROR(E7/(F7)),"N/A",E7/F7)</f>
        <v>N/A</v>
      </c>
      <c r="H7" s="63" t="str">
        <f t="shared" ref="H7:H17" si="5">IF(ISERROR(E7/D7),"N/A",E7/D7)</f>
        <v>N/A</v>
      </c>
      <c r="I7" s="161">
        <v>0</v>
      </c>
      <c r="J7" s="3">
        <f t="shared" si="0"/>
        <v>0</v>
      </c>
      <c r="K7" s="62" t="str">
        <f t="shared" si="3"/>
        <v>N/A</v>
      </c>
      <c r="P7" s="65"/>
    </row>
    <row r="8" spans="1:17" x14ac:dyDescent="0.25">
      <c r="B8" s="60">
        <v>5</v>
      </c>
      <c r="C8" s="70" t="s">
        <v>933</v>
      </c>
      <c r="D8" s="62">
        <f>SUMIFS($W$60:$W$457,$D$60:$D$457,Table!$D$3,$S$60:$S$457,C8)</f>
        <v>2281</v>
      </c>
      <c r="E8" s="62">
        <f>SUMIFS($X$60:$X$457,$D$60:$D$457,Table!$D$3,$S$60:$S$457,C8)-SUM(SUMIFS($X$60:$X$457,$D$60:$D$457,Table!$D$3,$S$60:$S$457,C8,$AA$60:$AA$457,{"Ongoing","N\A",""}))</f>
        <v>2281</v>
      </c>
      <c r="F8" s="62">
        <f>1/8*(SUMIFS($Z$60:$Z$457,$D$60:$D$457,Table!$D$3,$S$60:$S$457,C8)-SUM(SUMIFS($Z$60:$Z$457,$D$60:$D$457,Table!$D$3,$S$60:$S$457,C8,$AA$60:$AA$457,{"Ongoing","N/A",""})))</f>
        <v>2.875</v>
      </c>
      <c r="G8" s="62">
        <f t="shared" si="4"/>
        <v>793.39130434782612</v>
      </c>
      <c r="H8" s="63">
        <f t="shared" si="5"/>
        <v>1</v>
      </c>
      <c r="I8" s="161">
        <v>1299</v>
      </c>
      <c r="J8" s="3">
        <f t="shared" si="0"/>
        <v>982</v>
      </c>
      <c r="K8" s="62">
        <f t="shared" ca="1" si="3"/>
        <v>65.466666666666669</v>
      </c>
      <c r="Q8" s="23"/>
    </row>
    <row r="9" spans="1:17" x14ac:dyDescent="0.25">
      <c r="B9" s="60">
        <v>6</v>
      </c>
      <c r="C9" s="70" t="s">
        <v>64</v>
      </c>
      <c r="D9" s="62">
        <f>SUMIFS($W$60:$W$457,$D$60:$D$457,Table!$D$3,$S$60:$S$457,C9)</f>
        <v>8629</v>
      </c>
      <c r="E9" s="62">
        <f>SUMIFS($X$60:$X$457,$D$60:$D$457,Table!$D$3,$S$60:$S$457,C9)-SUM(SUMIFS($X$60:$X$457,$D$60:$D$457,Table!$D$3,$S$60:$S$457,C9,$AA$60:$AA$457,{"Ongoing","N\A",""}))</f>
        <v>8102</v>
      </c>
      <c r="F9" s="62">
        <f>1/8*(SUMIFS($Z$60:$Z$457,$D$60:$D$457,Table!$D$3,$S$60:$S$457,C9)-SUM(SUMIFS($Z$60:$Z$457,$D$60:$D$457,Table!$D$3,$S$60:$S$457,C9,$AA$60:$AA$457,{"Ongoing","N/A",""})))</f>
        <v>19.05</v>
      </c>
      <c r="G9" s="62">
        <f t="shared" si="4"/>
        <v>425.3018372703412</v>
      </c>
      <c r="H9" s="63">
        <f t="shared" si="5"/>
        <v>0.93892687449298873</v>
      </c>
      <c r="I9" s="161">
        <v>1692</v>
      </c>
      <c r="J9" s="3">
        <f t="shared" si="0"/>
        <v>6410</v>
      </c>
      <c r="K9" s="62">
        <f t="shared" ca="1" si="3"/>
        <v>427.33333333333331</v>
      </c>
      <c r="Q9" s="23"/>
    </row>
    <row r="10" spans="1:17" x14ac:dyDescent="0.25">
      <c r="B10" s="60">
        <v>7</v>
      </c>
      <c r="C10" s="70" t="s">
        <v>65</v>
      </c>
      <c r="D10" s="62">
        <f>SUMIFS($W$60:$W$457,$D$60:$D$457,Table!$D$3,$S$60:$S$457,C10)</f>
        <v>8567</v>
      </c>
      <c r="E10" s="62">
        <f>SUMIFS($X$60:$X$457,$D$60:$D$457,Table!$D$3,$S$60:$S$457,C10)-SUM(SUMIFS($X$60:$X$457,$D$60:$D$457,Table!$D$3,$S$60:$S$457,C10,$AA$60:$AA$457,{"Ongoing","N\A",""}))</f>
        <v>8479</v>
      </c>
      <c r="F10" s="62">
        <f>1/8*(SUMIFS($Z$60:$Z$457,$D$60:$D$457,Table!$D$3,$S$60:$S$457,C10)-SUM(SUMIFS($Z$60:$Z$457,$D$60:$D$457,Table!$D$3,$S$60:$S$457,C10,$AA$60:$AA$457,{"Ongoing","N/A",""})))</f>
        <v>18.184999999999999</v>
      </c>
      <c r="G10" s="62">
        <f t="shared" si="4"/>
        <v>466.26340390431676</v>
      </c>
      <c r="H10" s="63">
        <f t="shared" si="5"/>
        <v>0.98972802614684252</v>
      </c>
      <c r="I10" s="161">
        <v>1684</v>
      </c>
      <c r="J10" s="3">
        <f t="shared" si="0"/>
        <v>6795</v>
      </c>
      <c r="K10" s="62">
        <f t="shared" ca="1" si="3"/>
        <v>453</v>
      </c>
    </row>
    <row r="11" spans="1:17" x14ac:dyDescent="0.25">
      <c r="B11" s="60">
        <v>8</v>
      </c>
      <c r="C11" s="70" t="s">
        <v>66</v>
      </c>
      <c r="D11" s="62">
        <f>SUMIFS($W$60:$W$457,$D$60:$D$457,Table!$D$3,$S$60:$S$457,C11)</f>
        <v>8711</v>
      </c>
      <c r="E11" s="62">
        <f>SUMIFS($X$60:$X$457,$D$60:$D$457,Table!$D$3,$S$60:$S$457,C11)-SUM(SUMIFS($X$60:$X$457,$D$60:$D$457,Table!$D$3,$S$60:$S$457,C11,$AA$60:$AA$457,{"Ongoing","N\A",""}))</f>
        <v>8376</v>
      </c>
      <c r="F11" s="62">
        <f>1/8*(SUMIFS($Z$60:$Z$457,$D$60:$D$457,Table!$D$3,$S$60:$S$457,C11)-SUM(SUMIFS($Z$60:$Z$457,$D$60:$D$457,Table!$D$3,$S$60:$S$457,C11,$AA$60:$AA$457,{"Ongoing","N/A",""})))</f>
        <v>7.8500000000000005</v>
      </c>
      <c r="G11" s="62">
        <f t="shared" si="4"/>
        <v>1067.0063694267515</v>
      </c>
      <c r="H11" s="63">
        <f t="shared" si="5"/>
        <v>0.96154287682240847</v>
      </c>
      <c r="I11" s="161">
        <v>2705</v>
      </c>
      <c r="J11" s="3">
        <f t="shared" si="0"/>
        <v>5671</v>
      </c>
      <c r="K11" s="62">
        <f t="shared" ca="1" si="3"/>
        <v>378.06666666666666</v>
      </c>
    </row>
    <row r="12" spans="1:17" x14ac:dyDescent="0.25">
      <c r="B12" s="60">
        <v>9</v>
      </c>
      <c r="C12" s="61" t="s">
        <v>136</v>
      </c>
      <c r="D12" s="62">
        <f>SUMIFS($W$60:$W$457,$D$60:$D$457,Table!$D$3,$S$60:$S$457,C12)</f>
        <v>0</v>
      </c>
      <c r="E12" s="62">
        <f>SUMIFS($X$60:$X$457,$D$60:$D$457,Table!$D$3,$S$60:$S$457,C12)-SUM(SUMIFS($X$60:$X$457,$D$60:$D$457,Table!$D$3,$S$60:$S$457,C12,$AA$60:$AA$457,{"Ongoing","N\A",""}))</f>
        <v>0</v>
      </c>
      <c r="F12" s="62">
        <f>1/8*(SUMIFS($Z$60:$Z$457,$D$60:$D$457,Table!$D$3,$S$60:$S$457,C12)-SUM(SUMIFS($Z$60:$Z$457,$D$60:$D$457,Table!$D$3,$S$60:$S$457,C12,$AA$60:$AA$457,{"Ongoing","N/A",""})))</f>
        <v>0</v>
      </c>
      <c r="G12" s="62" t="str">
        <f t="shared" si="4"/>
        <v>N/A</v>
      </c>
      <c r="H12" s="63" t="str">
        <f t="shared" si="5"/>
        <v>N/A</v>
      </c>
      <c r="I12" s="161">
        <v>0</v>
      </c>
      <c r="J12" s="3">
        <f t="shared" si="0"/>
        <v>0</v>
      </c>
      <c r="K12" s="62" t="str">
        <f t="shared" si="3"/>
        <v>N/A</v>
      </c>
    </row>
    <row r="13" spans="1:17" x14ac:dyDescent="0.25">
      <c r="B13" s="60">
        <v>10</v>
      </c>
      <c r="C13" s="70" t="s">
        <v>137</v>
      </c>
      <c r="D13" s="62">
        <f>SUMIFS($W$60:$W$457,$D$60:$D$457,Table!$D$3,$S$60:$S$457,C13)</f>
        <v>3229</v>
      </c>
      <c r="E13" s="62">
        <f>SUMIFS($X$60:$X$457,$D$60:$D$457,Table!$D$3,$S$60:$S$457,C13)-SUM(SUMIFS($X$60:$X$457,$D$60:$D$457,Table!$D$3,$S$60:$S$457,C13,$AA$60:$AA$457,{"Ongoing","N\A",""}))</f>
        <v>3229</v>
      </c>
      <c r="F13" s="62">
        <f>1/8*(SUMIFS($Z$60:$Z$457,$D$60:$D$457,Table!$D$3,$S$60:$S$457,C13)-SUM(SUMIFS($Z$60:$Z$457,$D$60:$D$457,Table!$D$3,$S$60:$S$457,C13,$AA$60:$AA$457,{"Ongoing","N/A",""})))</f>
        <v>3.25</v>
      </c>
      <c r="G13" s="62">
        <f t="shared" ref="G13:G16" si="6">IF(ISERROR(E13/(F13)),"N/A",E13/F13)</f>
        <v>993.53846153846155</v>
      </c>
      <c r="H13" s="63">
        <f t="shared" ref="H13:H16" si="7">IF(ISERROR(E13/D13),"N/A",E13/D13)</f>
        <v>1</v>
      </c>
      <c r="I13" s="161">
        <v>2280</v>
      </c>
      <c r="J13" s="3">
        <f t="shared" si="0"/>
        <v>949</v>
      </c>
      <c r="K13" s="62">
        <f t="shared" ca="1" si="3"/>
        <v>63.266666666666666</v>
      </c>
    </row>
    <row r="14" spans="1:17" x14ac:dyDescent="0.25">
      <c r="B14" s="60">
        <v>11</v>
      </c>
      <c r="C14" s="61" t="s">
        <v>328</v>
      </c>
      <c r="D14" s="62">
        <f>SUMIFS($W$60:$W$457,$D$60:$D$457,Table!$D$3,$S$60:$S$457,C14)</f>
        <v>0</v>
      </c>
      <c r="E14" s="62">
        <f>SUMIFS($X$60:$X$457,$D$60:$D$457,Table!$D$3,$S$60:$S$457,C14)-SUM(SUMIFS($X$60:$X$457,$D$60:$D$457,Table!$D$3,$S$60:$S$457,C14,$AA$60:$AA$457,{"Ongoing","N\A",""}))</f>
        <v>0</v>
      </c>
      <c r="F14" s="62">
        <f>1/8*(SUMIFS($Z$60:$Z$457,$D$60:$D$457,Table!$D$3,$S$60:$S$457,C14)-SUM(SUMIFS($Z$60:$Z$457,$D$60:$D$457,Table!$D$3,$S$60:$S$457,C14,$AA$60:$AA$457,{"Ongoing","N/A",""})))</f>
        <v>0</v>
      </c>
      <c r="G14" s="62" t="str">
        <f t="shared" si="6"/>
        <v>N/A</v>
      </c>
      <c r="H14" s="63" t="str">
        <f t="shared" si="7"/>
        <v>N/A</v>
      </c>
      <c r="I14" s="161">
        <v>0</v>
      </c>
      <c r="J14" s="3">
        <f t="shared" si="0"/>
        <v>0</v>
      </c>
      <c r="K14" s="62" t="str">
        <f t="shared" si="3"/>
        <v>N/A</v>
      </c>
    </row>
    <row r="15" spans="1:17" x14ac:dyDescent="0.25">
      <c r="B15" s="60">
        <v>12</v>
      </c>
      <c r="C15" s="61" t="s">
        <v>232</v>
      </c>
      <c r="D15" s="62">
        <f>SUMIFS($W$60:$W$457,$D$60:$D$457,Table!$D$3,$S$60:$S$457,C15)</f>
        <v>9297</v>
      </c>
      <c r="E15" s="62">
        <f>SUMIFS($X$60:$X$457,$D$60:$D$457,Table!$D$3,$S$60:$S$457,C15)-SUM(SUMIFS($X$60:$X$457,$D$60:$D$457,Table!$D$3,$S$60:$S$457,C15,$AA$60:$AA$457,{"Ongoing","N\A",""}))</f>
        <v>9297</v>
      </c>
      <c r="F15" s="62">
        <f>1/8*(SUMIFS($Z$60:$Z$457,$D$60:$D$457,Table!$D$3,$S$60:$S$457,C15)-SUM(SUMIFS($Z$60:$Z$457,$D$60:$D$457,Table!$D$3,$S$60:$S$457,C15,$AA$60:$AA$457,{"Ongoing","N/A",""})))</f>
        <v>19.101250000000004</v>
      </c>
      <c r="G15" s="62">
        <f t="shared" si="6"/>
        <v>486.72207316275103</v>
      </c>
      <c r="H15" s="63">
        <f t="shared" si="7"/>
        <v>1</v>
      </c>
      <c r="I15" s="161">
        <v>3862</v>
      </c>
      <c r="J15" s="3">
        <f t="shared" si="0"/>
        <v>5435</v>
      </c>
      <c r="K15" s="62">
        <f t="shared" ca="1" si="3"/>
        <v>362.33333333333331</v>
      </c>
    </row>
    <row r="16" spans="1:17" x14ac:dyDescent="0.25">
      <c r="B16" s="60">
        <v>13</v>
      </c>
      <c r="C16" s="61" t="s">
        <v>233</v>
      </c>
      <c r="D16" s="62">
        <f>SUMIFS($W$60:$W$457,$D$60:$D$457,Table!$D$3,$S$60:$S$457,C16)</f>
        <v>7687</v>
      </c>
      <c r="E16" s="62">
        <f>SUMIFS($X$60:$X$457,$D$60:$D$457,Table!$D$3,$S$60:$S$457,C16)-SUM(SUMIFS($X$60:$X$457,$D$60:$D$457,Table!$D$3,$S$60:$S$457,C16,$AA$60:$AA$457,{"Ongoing","N\A",""}))</f>
        <v>7687</v>
      </c>
      <c r="F16" s="62">
        <f>1/8*(SUMIFS($Z$60:$Z$457,$D$60:$D$457,Table!$D$3,$S$60:$S$457,C16)-SUM(SUMIFS($Z$60:$Z$457,$D$60:$D$457,Table!$D$3,$S$60:$S$457,C16,$AA$60:$AA$457,{"Ongoing","N/A",""})))</f>
        <v>11.225</v>
      </c>
      <c r="G16" s="62">
        <f t="shared" si="6"/>
        <v>684.81069042316255</v>
      </c>
      <c r="H16" s="63">
        <f t="shared" si="7"/>
        <v>1</v>
      </c>
      <c r="I16" s="161">
        <v>3631</v>
      </c>
      <c r="J16" s="3">
        <f t="shared" si="0"/>
        <v>4056</v>
      </c>
      <c r="K16" s="62">
        <f t="shared" ca="1" si="3"/>
        <v>270.39999999999998</v>
      </c>
    </row>
    <row r="17" spans="2:18" x14ac:dyDescent="0.25">
      <c r="B17" s="60">
        <v>14</v>
      </c>
      <c r="C17" s="73" t="s">
        <v>234</v>
      </c>
      <c r="D17" s="62">
        <f>SUMIFS($W$60:$W$457,$D$60:$D$457,Table!$D$3,$S$60:$S$457,C17)</f>
        <v>7864</v>
      </c>
      <c r="E17" s="62">
        <f>SUMIFS($X$60:$X$457,$D$60:$D$457,Table!$D$3,$S$60:$S$457,C17)-SUM(SUMIFS($X$60:$X$457,$D$60:$D$457,Table!$D$3,$S$60:$S$457,C17,$AA$60:$AA$457,{"Ongoing","N\A",""}))</f>
        <v>7864</v>
      </c>
      <c r="F17" s="62">
        <f>1/8*(SUMIFS($Z$60:$Z$457,$D$60:$D$457,Table!$D$3,$S$60:$S$457,C17)-SUM(SUMIFS($Z$60:$Z$457,$D$60:$D$457,Table!$D$3,$S$60:$S$457,C17,$AA$60:$AA$457,{"Ongoing","N/A",""})))</f>
        <v>10.043749999999999</v>
      </c>
      <c r="G17" s="62">
        <f t="shared" si="4"/>
        <v>782.97448662103307</v>
      </c>
      <c r="H17" s="63">
        <f t="shared" si="5"/>
        <v>1</v>
      </c>
      <c r="I17" s="161">
        <v>2893</v>
      </c>
      <c r="J17" s="3">
        <f t="shared" si="0"/>
        <v>4971</v>
      </c>
      <c r="K17" s="62">
        <f t="shared" ca="1" si="3"/>
        <v>331.4</v>
      </c>
      <c r="O17" s="65" t="s">
        <v>38</v>
      </c>
      <c r="P17" s="67">
        <f>Template_Total_Report!B23</f>
        <v>44003</v>
      </c>
      <c r="R17" s="67">
        <f ca="1">Template_Total_Report!D23</f>
        <v>44023</v>
      </c>
    </row>
    <row r="18" spans="2:18" x14ac:dyDescent="0.25">
      <c r="B18" s="58" t="s">
        <v>102</v>
      </c>
      <c r="C18" s="64"/>
      <c r="D18" s="66">
        <f>SUMIFS($W$60:$W$457,$D$60:$D$457,Table!$D$3)</f>
        <v>62613</v>
      </c>
      <c r="E18" s="66">
        <f>SUMIFS($W$60:$W$457,$D$60:$D$457,Table!$D$3)-SUM(SUMIFS($W$60:$W$457,$D$60:$D$457,Table!$D$3,$AA$60:$AA$457,{"Ongoing","N/A",""}))</f>
        <v>61095</v>
      </c>
      <c r="F18" s="66">
        <f>1/8*(SUMIFS($Z$60:$Z$457,$D$60:$D$457,Table!$D$3)-SUM(SUMIFS($Z$60:$Z$457,$D$60:$D$457,Table!$D$3,$AA$60:$AA$457,{"Ongoing","N/A",""})))</f>
        <v>97.51749999999997</v>
      </c>
      <c r="G18" s="62">
        <f>IF(ISERROR(E18/(F18)),"N/A",E18/F18)</f>
        <v>626.50293537057473</v>
      </c>
      <c r="H18" s="63">
        <f t="shared" si="2"/>
        <v>0.97575583345311678</v>
      </c>
      <c r="I18" s="3">
        <f>SUM(I4:I17)</f>
        <v>21372</v>
      </c>
      <c r="J18" s="3">
        <f>SUM(J4:J17)</f>
        <v>39723</v>
      </c>
      <c r="K18" s="62">
        <f ca="1">AVERAGE(K4:K17)</f>
        <v>294.24444444444441</v>
      </c>
      <c r="O18" s="65" t="s">
        <v>30</v>
      </c>
      <c r="P18" s="68">
        <f ca="1">Template_Total_Report!B24</f>
        <v>15</v>
      </c>
    </row>
    <row r="19" spans="2:18" x14ac:dyDescent="0.25">
      <c r="O19" s="65" t="s">
        <v>131</v>
      </c>
      <c r="P19" s="68">
        <f>Template_Total_Report!B25</f>
        <v>0</v>
      </c>
      <c r="Q19" s="69"/>
    </row>
    <row r="20" spans="2:18" x14ac:dyDescent="0.25">
      <c r="O20" s="65" t="s">
        <v>104</v>
      </c>
      <c r="P20" s="23">
        <f ca="1">Template_Total_Report!B26</f>
        <v>15</v>
      </c>
    </row>
    <row r="21" spans="2:18" x14ac:dyDescent="0.25">
      <c r="B21" s="65" t="s">
        <v>48</v>
      </c>
    </row>
    <row r="22" spans="2:18" x14ac:dyDescent="0.25">
      <c r="B22" s="58" t="s">
        <v>0</v>
      </c>
      <c r="C22" s="58" t="s">
        <v>8</v>
      </c>
      <c r="D22" s="58" t="s">
        <v>407</v>
      </c>
      <c r="E22" s="58" t="s">
        <v>50</v>
      </c>
      <c r="F22" s="58" t="s">
        <v>125</v>
      </c>
      <c r="G22" s="58" t="s">
        <v>22</v>
      </c>
      <c r="H22" s="59" t="s">
        <v>24</v>
      </c>
      <c r="I22" s="160" t="s">
        <v>957</v>
      </c>
      <c r="J22" s="2" t="s">
        <v>958</v>
      </c>
      <c r="K22" s="2" t="s">
        <v>22</v>
      </c>
    </row>
    <row r="23" spans="2:18" x14ac:dyDescent="0.25">
      <c r="B23" s="60">
        <v>1</v>
      </c>
      <c r="C23" s="70" t="s">
        <v>6</v>
      </c>
      <c r="D23" s="62">
        <f>SUMIFS($W$60:$W$457,$D$60:$D$457,Table!$C$3,$S$60:$S$457,C23)</f>
        <v>246</v>
      </c>
      <c r="E23" s="62">
        <f>SUMIFS($X$60:$X$457,$D$60:$D$457,Table!$C$3,$S$60:$S$457,C23)-SUM(SUMIFS($X$60:$X$457,$D$60:$D$457,Table!$C$3,$S$60:$S$457,C23,$AA$60:$AA$457,{"Ongoing","N/A",""}))</f>
        <v>48</v>
      </c>
      <c r="F23" s="62">
        <f>1/8*(SUMIFS($Z$60:$Z$457,$D$60:$D$457,Table!$C$3,$S$60:$S$457,C23)-SUM(SUMIFS($Z$60:$Z$457,$D$60:$D$457,Table!$C$3,$S$60:$S$457,C23,$AA$60:$AA$457,{"Ongoing","N/A",""})))</f>
        <v>0.375</v>
      </c>
      <c r="G23" s="62">
        <f>IF(ISERROR(E23/(F23)),"N/A",E23/F23)</f>
        <v>128</v>
      </c>
      <c r="H23" s="63">
        <f>IF(ISERROR(E23/D23),"N/A",E23/D23)</f>
        <v>0.1951219512195122</v>
      </c>
      <c r="I23" s="161">
        <v>0</v>
      </c>
      <c r="J23" s="3">
        <f t="shared" ref="J23:J36" si="8">E23-I23</f>
        <v>48</v>
      </c>
      <c r="K23" s="62">
        <f ca="1">IF(J23&lt;&gt;0,J23/$P$20,G23)</f>
        <v>3.2</v>
      </c>
      <c r="M23" s="67"/>
    </row>
    <row r="24" spans="2:18" x14ac:dyDescent="0.25">
      <c r="B24" s="60">
        <v>2</v>
      </c>
      <c r="C24" s="73" t="s">
        <v>61</v>
      </c>
      <c r="D24" s="62">
        <f>SUMIFS($W$60:$W$457,$D$60:$D$457,Table!$C$3,$S$60:$S$457,C24)</f>
        <v>0</v>
      </c>
      <c r="E24" s="62">
        <f>SUMIFS($X$60:$X$457,$D$60:$D$457,Table!$C$3,$S$60:$S$457,C24)-SUM(SUMIFS($X$60:$X$457,$D$60:$D$457,Table!$C$3,$S$60:$S$457,C24,$AA$60:$AA$457,{"Ongoing","N/A",""}))</f>
        <v>0</v>
      </c>
      <c r="F24" s="62">
        <f>1/8*(SUMIFS($Z$60:$Z$457,$D$60:$D$457,Table!$C$3,$S$60:$S$457,C24)-SUM(SUMIFS($Z$60:$Z$457,$D$60:$D$457,Table!$C$3,$S$60:$S$457,C24,$AA$60:$AA$457,{"Ongoing","N/A",""})))</f>
        <v>0</v>
      </c>
      <c r="G24" s="62" t="str">
        <f t="shared" ref="G24:G37" si="9">IF(ISERROR(E24/(F24)),"N/A",E24/F24)</f>
        <v>N/A</v>
      </c>
      <c r="H24" s="63" t="str">
        <f t="shared" ref="H24:H37" si="10">IF(ISERROR(E24/D24),"N/A",E24/D24)</f>
        <v>N/A</v>
      </c>
      <c r="I24" s="161">
        <v>0</v>
      </c>
      <c r="J24" s="3">
        <f t="shared" si="8"/>
        <v>0</v>
      </c>
      <c r="K24" s="62" t="str">
        <f t="shared" ref="K24:K36" si="11">IF(J24&lt;&gt;0,J24/$P$20,G24)</f>
        <v>N/A</v>
      </c>
    </row>
    <row r="25" spans="2:18" x14ac:dyDescent="0.25">
      <c r="B25" s="60">
        <v>3</v>
      </c>
      <c r="C25" s="73" t="s">
        <v>62</v>
      </c>
      <c r="D25" s="62">
        <f>SUMIFS($W$60:$W$457,$D$60:$D$457,Table!$C$3,$S$60:$S$457,C25)</f>
        <v>0</v>
      </c>
      <c r="E25" s="62">
        <f>SUMIFS($X$60:$X$457,$D$60:$D$457,Table!$C$3,$S$60:$S$457,C25)-SUM(SUMIFS($X$60:$X$457,$D$60:$D$457,Table!$C$3,$S$60:$S$457,C25,$AA$60:$AA$457,{"Ongoing","N/A",""}))</f>
        <v>0</v>
      </c>
      <c r="F25" s="62">
        <f>1/8*(SUMIFS($Z$60:$Z$457,$D$60:$D$457,Table!$C$3,$S$60:$S$457,C25)-SUM(SUMIFS($Z$60:$Z$457,$D$60:$D$457,Table!$C$3,$S$60:$S$457,C25,$AA$60:$AA$457,{"Ongoing","N/A",""})))</f>
        <v>0</v>
      </c>
      <c r="G25" s="62" t="str">
        <f t="shared" ref="G25:G31" si="12">IF(ISERROR(E25/(F25)),"N/A",E25/F25)</f>
        <v>N/A</v>
      </c>
      <c r="H25" s="63" t="str">
        <f t="shared" ref="H25:H31" si="13">IF(ISERROR(E25/D25),"N/A",E25/D25)</f>
        <v>N/A</v>
      </c>
      <c r="I25" s="161">
        <v>0</v>
      </c>
      <c r="J25" s="3">
        <f t="shared" si="8"/>
        <v>0</v>
      </c>
      <c r="K25" s="62" t="str">
        <f t="shared" si="11"/>
        <v>N/A</v>
      </c>
      <c r="L25" s="69"/>
    </row>
    <row r="26" spans="2:18" x14ac:dyDescent="0.25">
      <c r="B26" s="60">
        <v>4</v>
      </c>
      <c r="C26" s="73" t="s">
        <v>63</v>
      </c>
      <c r="D26" s="62">
        <f>SUMIFS($W$60:$W$457,$D$60:$D$457,Table!$C$3,$S$60:$S$457,C26)</f>
        <v>0</v>
      </c>
      <c r="E26" s="62">
        <f>SUMIFS($X$60:$X$457,$D$60:$D$457,Table!$C$3,$S$60:$S$457,C26)-SUM(SUMIFS($X$60:$X$457,$D$60:$D$457,Table!$C$3,$S$60:$S$457,C26,$AA$60:$AA$457,{"Ongoing","N/A",""}))</f>
        <v>0</v>
      </c>
      <c r="F26" s="62">
        <f>1/8*(SUMIFS($Z$60:$Z$457,$D$60:$D$457,Table!$C$3,$S$60:$S$457,C26)-SUM(SUMIFS($Z$60:$Z$457,$D$60:$D$457,Table!$C$3,$S$60:$S$457,C26,$AA$60:$AA$457,{"Ongoing","N/A",""})))</f>
        <v>0</v>
      </c>
      <c r="G26" s="62" t="str">
        <f t="shared" si="12"/>
        <v>N/A</v>
      </c>
      <c r="H26" s="63" t="str">
        <f t="shared" si="13"/>
        <v>N/A</v>
      </c>
      <c r="I26" s="161">
        <v>0</v>
      </c>
      <c r="J26" s="3">
        <f t="shared" si="8"/>
        <v>0</v>
      </c>
      <c r="K26" s="62" t="str">
        <f t="shared" si="11"/>
        <v>N/A</v>
      </c>
    </row>
    <row r="27" spans="2:18" x14ac:dyDescent="0.25">
      <c r="B27" s="60">
        <v>5</v>
      </c>
      <c r="C27" s="70" t="s">
        <v>933</v>
      </c>
      <c r="D27" s="62">
        <f>SUMIFS($W$60:$W$457,$D$60:$D$457,Table!$C$3,$S$60:$S$457,C27)</f>
        <v>0</v>
      </c>
      <c r="E27" s="62">
        <f>SUMIFS($X$60:$X$457,$D$60:$D$457,Table!$C$3,$S$60:$S$457,C27)-SUM(SUMIFS($X$60:$X$457,$D$60:$D$457,Table!$C$3,$S$60:$S$457,C27,$AA$60:$AA$457,{"Ongoing","N/A",""}))</f>
        <v>0</v>
      </c>
      <c r="F27" s="62">
        <f>1/8*(SUMIFS($Z$60:$Z$457,$D$60:$D$457,Table!$C$3,$S$60:$S$457,C27)-SUM(SUMIFS($Z$60:$Z$457,$D$60:$D$457,Table!$C$3,$S$60:$S$457,C27,$AA$60:$AA$457,{"Ongoing","N/A",""})))</f>
        <v>0</v>
      </c>
      <c r="G27" s="62" t="str">
        <f t="shared" si="12"/>
        <v>N/A</v>
      </c>
      <c r="H27" s="63" t="str">
        <f t="shared" si="13"/>
        <v>N/A</v>
      </c>
      <c r="I27" s="161">
        <v>0</v>
      </c>
      <c r="J27" s="3">
        <f t="shared" si="8"/>
        <v>0</v>
      </c>
      <c r="K27" s="62" t="str">
        <f t="shared" si="11"/>
        <v>N/A</v>
      </c>
    </row>
    <row r="28" spans="2:18" x14ac:dyDescent="0.25">
      <c r="B28" s="60">
        <v>6</v>
      </c>
      <c r="C28" s="70" t="s">
        <v>64</v>
      </c>
      <c r="D28" s="62">
        <f>SUMIFS($W$60:$W$457,$D$60:$D$457,Table!$C$3,$S$60:$S$457,C28)</f>
        <v>536</v>
      </c>
      <c r="E28" s="62">
        <f>SUMIFS($X$60:$X$457,$D$60:$D$457,Table!$C$3,$S$60:$S$457,C28)-SUM(SUMIFS($X$60:$X$457,$D$60:$D$457,Table!$C$3,$S$60:$S$457,C28,$AA$60:$AA$457,{"Ongoing","N/A",""}))</f>
        <v>536</v>
      </c>
      <c r="F28" s="62">
        <f>1/8*(SUMIFS($Z$60:$Z$457,$D$60:$D$457,Table!$C$3,$S$60:$S$457,C28)-SUM(SUMIFS($Z$60:$Z$457,$D$60:$D$457,Table!$C$3,$S$60:$S$457,C28,$AA$60:$AA$457,{"Ongoing","N/A",""})))</f>
        <v>4.1050000000000004</v>
      </c>
      <c r="G28" s="62">
        <f t="shared" si="12"/>
        <v>130.57247259439706</v>
      </c>
      <c r="H28" s="63">
        <f t="shared" si="13"/>
        <v>1</v>
      </c>
      <c r="I28" s="161">
        <v>100</v>
      </c>
      <c r="J28" s="3">
        <f t="shared" si="8"/>
        <v>436</v>
      </c>
      <c r="K28" s="62">
        <f t="shared" ca="1" si="11"/>
        <v>29.066666666666666</v>
      </c>
    </row>
    <row r="29" spans="2:18" x14ac:dyDescent="0.25">
      <c r="B29" s="60">
        <v>7</v>
      </c>
      <c r="C29" s="70" t="s">
        <v>65</v>
      </c>
      <c r="D29" s="62">
        <f>SUMIFS($W$60:$W$457,$D$60:$D$457,Table!$C$3,$S$60:$S$457,C29)</f>
        <v>988</v>
      </c>
      <c r="E29" s="62">
        <f>SUMIFS($X$60:$X$457,$D$60:$D$457,Table!$C$3,$S$60:$S$457,C29)-SUM(SUMIFS($X$60:$X$457,$D$60:$D$457,Table!$C$3,$S$60:$S$457,C29,$AA$60:$AA$457,{"Ongoing","N/A",""}))</f>
        <v>872</v>
      </c>
      <c r="F29" s="62">
        <f>1/8*(SUMIFS($Z$60:$Z$457,$D$60:$D$457,Table!$C$3,$S$60:$S$457,C29)-SUM(SUMIFS($Z$60:$Z$457,$D$60:$D$457,Table!$C$3,$S$60:$S$457,C29,$AA$60:$AA$457,{"Ongoing","N/A",""})))</f>
        <v>5.44625</v>
      </c>
      <c r="G29" s="62">
        <f t="shared" si="12"/>
        <v>160.11016754647693</v>
      </c>
      <c r="H29" s="63">
        <f t="shared" si="13"/>
        <v>0.88259109311740891</v>
      </c>
      <c r="I29" s="161">
        <v>372</v>
      </c>
      <c r="J29" s="3">
        <f t="shared" si="8"/>
        <v>500</v>
      </c>
      <c r="K29" s="62">
        <f t="shared" ca="1" si="11"/>
        <v>33.333333333333336</v>
      </c>
    </row>
    <row r="30" spans="2:18" x14ac:dyDescent="0.25">
      <c r="B30" s="60">
        <v>8</v>
      </c>
      <c r="C30" s="70" t="s">
        <v>66</v>
      </c>
      <c r="D30" s="62">
        <f>SUMIFS($W$60:$W$457,$D$60:$D$457,Table!$C$3,$S$60:$S$457,C30)</f>
        <v>701</v>
      </c>
      <c r="E30" s="62">
        <f>SUMIFS($X$60:$X$457,$D$60:$D$457,Table!$C$3,$S$60:$S$457,C30)-SUM(SUMIFS($X$60:$X$457,$D$60:$D$457,Table!$C$3,$S$60:$S$457,C30,$AA$60:$AA$457,{"Ongoing","N/A",""}))</f>
        <v>386</v>
      </c>
      <c r="F30" s="62">
        <f>1/8*(SUMIFS($Z$60:$Z$457,$D$60:$D$457,Table!$C$3,$S$60:$S$457,C30)-SUM(SUMIFS($Z$60:$Z$457,$D$60:$D$457,Table!$C$3,$S$60:$S$457,C30,$AA$60:$AA$457,{"Ongoing","N/A",""})))</f>
        <v>2.5</v>
      </c>
      <c r="G30" s="62">
        <f t="shared" si="12"/>
        <v>154.4</v>
      </c>
      <c r="H30" s="63">
        <f t="shared" si="13"/>
        <v>0.55064194008559197</v>
      </c>
      <c r="I30" s="161">
        <v>133</v>
      </c>
      <c r="J30" s="3">
        <f t="shared" si="8"/>
        <v>253</v>
      </c>
      <c r="K30" s="62">
        <f t="shared" ca="1" si="11"/>
        <v>16.866666666666667</v>
      </c>
    </row>
    <row r="31" spans="2:18" x14ac:dyDescent="0.25">
      <c r="B31" s="60">
        <v>9</v>
      </c>
      <c r="C31" s="61" t="s">
        <v>136</v>
      </c>
      <c r="D31" s="62">
        <f>SUMIFS($W$60:$W$457,$D$60:$D$457,Table!$C$3,$S$60:$S$457,C31)</f>
        <v>0</v>
      </c>
      <c r="E31" s="62">
        <f>SUMIFS($X$60:$X$457,$D$60:$D$457,Table!$C$3,$S$60:$S$457,C31)-SUM(SUMIFS($X$60:$X$457,$D$60:$D$457,Table!$C$3,$S$60:$S$457,C31,$AA$60:$AA$457,{"Ongoing","N/A",""}))</f>
        <v>0</v>
      </c>
      <c r="F31" s="62">
        <f>1/8*(SUMIFS($Z$60:$Z$457,$D$60:$D$457,Table!$C$3,$S$60:$S$457,C31)-SUM(SUMIFS($Z$60:$Z$457,$D$60:$D$457,Table!$C$3,$S$60:$S$457,C31,$AA$60:$AA$457,{"Ongoing","N/A",""})))</f>
        <v>0</v>
      </c>
      <c r="G31" s="62" t="str">
        <f t="shared" si="12"/>
        <v>N/A</v>
      </c>
      <c r="H31" s="63" t="str">
        <f t="shared" si="13"/>
        <v>N/A</v>
      </c>
      <c r="I31" s="161">
        <v>0</v>
      </c>
      <c r="J31" s="3">
        <f t="shared" si="8"/>
        <v>0</v>
      </c>
      <c r="K31" s="62" t="str">
        <f t="shared" si="11"/>
        <v>N/A</v>
      </c>
    </row>
    <row r="32" spans="2:18" x14ac:dyDescent="0.25">
      <c r="B32" s="60">
        <v>10</v>
      </c>
      <c r="C32" s="70" t="s">
        <v>137</v>
      </c>
      <c r="D32" s="62">
        <f>SUMIFS($W$60:$W$457,$D$60:$D$457,Table!$C$3,$S$60:$S$457,C32)</f>
        <v>0</v>
      </c>
      <c r="E32" s="62">
        <f>SUMIFS($X$60:$X$457,$D$60:$D$457,Table!$C$3,$S$60:$S$457,C32)-SUM(SUMIFS($X$60:$X$457,$D$60:$D$457,Table!$C$3,$S$60:$S$457,C32,$AA$60:$AA$457,{"Ongoing","N/A",""}))</f>
        <v>0</v>
      </c>
      <c r="F32" s="62">
        <f>1/8*(SUMIFS($Z$60:$Z$457,$D$60:$D$457,Table!$C$3,$S$60:$S$457,C32)-SUM(SUMIFS($Z$60:$Z$457,$D$60:$D$457,Table!$C$3,$S$60:$S$457,C32,$AA$60:$AA$457,{"Ongoing","N/A",""})))</f>
        <v>0</v>
      </c>
      <c r="G32" s="62" t="str">
        <f t="shared" ref="G32:G36" si="14">IF(ISERROR(E32/(F32)),"N/A",E32/F32)</f>
        <v>N/A</v>
      </c>
      <c r="H32" s="63" t="str">
        <f t="shared" ref="H32:H36" si="15">IF(ISERROR(E32/D32),"N/A",E32/D32)</f>
        <v>N/A</v>
      </c>
      <c r="I32" s="161">
        <v>0</v>
      </c>
      <c r="J32" s="3">
        <f t="shared" si="8"/>
        <v>0</v>
      </c>
      <c r="K32" s="62" t="str">
        <f t="shared" si="11"/>
        <v>N/A</v>
      </c>
    </row>
    <row r="33" spans="1:14" x14ac:dyDescent="0.25">
      <c r="B33" s="60">
        <v>11</v>
      </c>
      <c r="C33" s="61" t="s">
        <v>328</v>
      </c>
      <c r="D33" s="62">
        <f>SUMIFS($W$60:$W$457,$D$60:$D$457,Table!$C$3,$S$60:$S$457,C33)</f>
        <v>0</v>
      </c>
      <c r="E33" s="62">
        <f>SUMIFS($X$60:$X$457,$D$60:$D$457,Table!$C$3,$S$60:$S$457,C33)-SUM(SUMIFS($X$60:$X$457,$D$60:$D$457,Table!$C$3,$S$60:$S$457,C33,$AA$60:$AA$457,{"Ongoing","N/A",""}))</f>
        <v>0</v>
      </c>
      <c r="F33" s="62">
        <f>1/8*(SUMIFS($Z$60:$Z$457,$D$60:$D$457,Table!$C$3,$S$60:$S$457,C33)-SUM(SUMIFS($Z$60:$Z$457,$D$60:$D$457,Table!$C$3,$S$60:$S$457,C33,$AA$60:$AA$457,{"Ongoing","N/A",""})))</f>
        <v>0</v>
      </c>
      <c r="G33" s="62" t="str">
        <f t="shared" si="14"/>
        <v>N/A</v>
      </c>
      <c r="H33" s="63" t="str">
        <f t="shared" si="15"/>
        <v>N/A</v>
      </c>
      <c r="I33" s="161">
        <v>0</v>
      </c>
      <c r="J33" s="3">
        <f t="shared" si="8"/>
        <v>0</v>
      </c>
      <c r="K33" s="62" t="str">
        <f t="shared" si="11"/>
        <v>N/A</v>
      </c>
    </row>
    <row r="34" spans="1:14" x14ac:dyDescent="0.25">
      <c r="B34" s="60">
        <v>12</v>
      </c>
      <c r="C34" s="61" t="s">
        <v>232</v>
      </c>
      <c r="D34" s="62">
        <f>SUMIFS($W$60:$W$457,$D$60:$D$457,Table!$C$3,$S$60:$S$457,C34)</f>
        <v>209</v>
      </c>
      <c r="E34" s="62">
        <f>SUMIFS($X$60:$X$457,$D$60:$D$457,Table!$C$3,$S$60:$S$457,C34)-SUM(SUMIFS($X$60:$X$457,$D$60:$D$457,Table!$C$3,$S$60:$S$457,C34,$AA$60:$AA$457,{"Ongoing","N/A",""}))</f>
        <v>209</v>
      </c>
      <c r="F34" s="62">
        <f>1/8*(SUMIFS($Z$60:$Z$457,$D$60:$D$457,Table!$C$3,$S$60:$S$457,C34)-SUM(SUMIFS($Z$60:$Z$457,$D$60:$D$457,Table!$C$3,$S$60:$S$457,C34,$AA$60:$AA$457,{"Ongoing","N/A",""})))</f>
        <v>1.8374999999999999</v>
      </c>
      <c r="G34" s="62">
        <f t="shared" si="14"/>
        <v>113.74149659863946</v>
      </c>
      <c r="H34" s="63">
        <f t="shared" si="15"/>
        <v>1</v>
      </c>
      <c r="I34" s="161">
        <v>0</v>
      </c>
      <c r="J34" s="3">
        <f t="shared" si="8"/>
        <v>209</v>
      </c>
      <c r="K34" s="62">
        <f t="shared" ca="1" si="11"/>
        <v>13.933333333333334</v>
      </c>
    </row>
    <row r="35" spans="1:14" x14ac:dyDescent="0.25">
      <c r="B35" s="60">
        <v>13</v>
      </c>
      <c r="C35" s="61" t="s">
        <v>233</v>
      </c>
      <c r="D35" s="62">
        <f>SUMIFS($W$60:$W$457,$D$60:$D$457,Table!$C$3,$S$60:$S$457,C35)</f>
        <v>563</v>
      </c>
      <c r="E35" s="62">
        <f>SUMIFS($X$60:$X$457,$D$60:$D$457,Table!$C$3,$S$60:$S$457,C35)-SUM(SUMIFS($X$60:$X$457,$D$60:$D$457,Table!$C$3,$S$60:$S$457,C35,$AA$60:$AA$457,{"Ongoing","N/A",""}))</f>
        <v>206</v>
      </c>
      <c r="F35" s="62">
        <f>1/8*(SUMIFS($Z$60:$Z$457,$D$60:$D$457,Table!$C$3,$S$60:$S$457,C35)-SUM(SUMIFS($Z$60:$Z$457,$D$60:$D$457,Table!$C$3,$S$60:$S$457,C35,$AA$60:$AA$457,{"Ongoing","N/A",""})))</f>
        <v>2</v>
      </c>
      <c r="G35" s="62">
        <f t="shared" si="14"/>
        <v>103</v>
      </c>
      <c r="H35" s="63">
        <f t="shared" si="15"/>
        <v>0.36589698046181174</v>
      </c>
      <c r="I35" s="161">
        <v>0</v>
      </c>
      <c r="J35" s="3">
        <f t="shared" si="8"/>
        <v>206</v>
      </c>
      <c r="K35" s="62">
        <f t="shared" ca="1" si="11"/>
        <v>13.733333333333333</v>
      </c>
    </row>
    <row r="36" spans="1:14" x14ac:dyDescent="0.25">
      <c r="B36" s="60">
        <v>14</v>
      </c>
      <c r="C36" s="61" t="s">
        <v>234</v>
      </c>
      <c r="D36" s="62">
        <f>SUMIFS($W$60:$W$457,$D$60:$D$457,Table!$C$3,$S$60:$S$457,C36)</f>
        <v>356</v>
      </c>
      <c r="E36" s="62">
        <f>SUMIFS($X$60:$X$457,$D$60:$D$457,Table!$C$3,$S$60:$S$457,C36)-SUM(SUMIFS($X$60:$X$457,$D$60:$D$457,Table!$C$3,$S$60:$S$457,C36,$AA$60:$AA$457,{"Ongoing","N/A",""}))</f>
        <v>229</v>
      </c>
      <c r="F36" s="62">
        <f>1/8*(SUMIFS($Z$60:$Z$457,$D$60:$D$457,Table!$C$3,$S$60:$S$457,C36)-SUM(SUMIFS($Z$60:$Z$457,$D$60:$D$457,Table!$C$3,$S$60:$S$457,C36,$AA$60:$AA$457,{"Ongoing","N/A",""})))</f>
        <v>2.15</v>
      </c>
      <c r="G36" s="62">
        <f t="shared" si="14"/>
        <v>106.51162790697674</v>
      </c>
      <c r="H36" s="63">
        <f t="shared" si="15"/>
        <v>0.6432584269662921</v>
      </c>
      <c r="I36" s="161">
        <v>0</v>
      </c>
      <c r="J36" s="3">
        <f t="shared" si="8"/>
        <v>229</v>
      </c>
      <c r="K36" s="62">
        <f t="shared" ca="1" si="11"/>
        <v>15.266666666666667</v>
      </c>
    </row>
    <row r="37" spans="1:14" x14ac:dyDescent="0.25">
      <c r="B37" s="58" t="s">
        <v>102</v>
      </c>
      <c r="C37" s="64"/>
      <c r="D37" s="66">
        <f>ROUND(SUMIFS($W$60:$W$457,$D$60:$D$457,Table!$C$3),3)</f>
        <v>3599</v>
      </c>
      <c r="E37" s="66">
        <f>ROUND(SUMIFS($W$60:$W$457,$D$60:$D$457,Table!$C$3)-SUM(SUMIFS($W$60:$W$457,$D$60:$D$457,Table!$C$3,$AA$60:$AA$457,{"Ongoing","N/A",""})),3)</f>
        <v>2486</v>
      </c>
      <c r="F37" s="159">
        <f>1/8*(SUMIFS($Z$60:$Z$457,$D$60:$D$457,Table!$C$3)-SUM(SUMIFS($Z$60:$Z$457,$D$60:$D$457,Table!$C$3,$AA$60:$AA$457,{"Ongoing","N/A",""})))</f>
        <v>18.413749999999997</v>
      </c>
      <c r="G37" s="62">
        <f t="shared" si="9"/>
        <v>135.00780666621412</v>
      </c>
      <c r="H37" s="63">
        <f t="shared" si="10"/>
        <v>0.69074742984162263</v>
      </c>
      <c r="I37" s="3">
        <f>SUM(I23:I36)</f>
        <v>605</v>
      </c>
      <c r="J37" s="3">
        <f>SUM(J23:J36)</f>
        <v>1881</v>
      </c>
      <c r="K37" s="62">
        <f ca="1">AVERAGE(K23:K36)</f>
        <v>17.914285714285715</v>
      </c>
      <c r="L37" s="6"/>
    </row>
    <row r="39" spans="1:14" ht="19.5" customHeight="1" x14ac:dyDescent="0.25"/>
    <row r="40" spans="1:14" x14ac:dyDescent="0.25">
      <c r="A40" s="1" t="s">
        <v>171</v>
      </c>
      <c r="B40" s="65" t="s">
        <v>103</v>
      </c>
    </row>
    <row r="41" spans="1:14" x14ac:dyDescent="0.25">
      <c r="B41" s="58" t="s">
        <v>0</v>
      </c>
      <c r="C41" s="58" t="s">
        <v>8</v>
      </c>
      <c r="D41" s="58" t="s">
        <v>407</v>
      </c>
      <c r="E41" s="58" t="s">
        <v>50</v>
      </c>
      <c r="F41" s="58" t="s">
        <v>95</v>
      </c>
      <c r="G41" s="58" t="s">
        <v>22</v>
      </c>
      <c r="H41" s="59" t="s">
        <v>24</v>
      </c>
      <c r="I41" s="2" t="s">
        <v>957</v>
      </c>
      <c r="J41" s="2" t="s">
        <v>958</v>
      </c>
      <c r="K41" s="2" t="s">
        <v>22</v>
      </c>
      <c r="L41" s="77" t="s">
        <v>134</v>
      </c>
      <c r="M41" s="78" t="s">
        <v>143</v>
      </c>
    </row>
    <row r="42" spans="1:14" ht="15.75" x14ac:dyDescent="0.25">
      <c r="B42" s="60">
        <v>1</v>
      </c>
      <c r="C42" s="70" t="s">
        <v>6</v>
      </c>
      <c r="D42" s="62">
        <f>SUM(D23*Table!$D$4/Table!$C$4,D4)</f>
        <v>6631.5384615384619</v>
      </c>
      <c r="E42" s="62">
        <f>SUM(E23*Table!$D$4/Table!$C$4,E4)</f>
        <v>5946.1538461538457</v>
      </c>
      <c r="F42" s="62">
        <f t="shared" ref="F42:F55" ca="1" si="16">$P$20</f>
        <v>15</v>
      </c>
      <c r="G42" s="62">
        <f t="shared" ref="G42" ca="1" si="17">IF(ISERROR(E42/(F42)),"N/A",E42/F42)</f>
        <v>396.41025641025641</v>
      </c>
      <c r="H42" s="63">
        <f t="shared" ref="H42:H56" si="18">IF(ISERROR(E42/D42),"N/A",E42/D42)</f>
        <v>0.89664772068205534</v>
      </c>
      <c r="I42" s="3">
        <f>SUM(I23*Table!$D$4/Table!$C$4,I4)</f>
        <v>1326</v>
      </c>
      <c r="J42" s="3">
        <f>SUM(J23*Table!$D$4/Table!$C$4,J4)</f>
        <v>4620.1538461538457</v>
      </c>
      <c r="K42" s="62">
        <f t="shared" ref="K42:K55" ca="1" si="19">J42/$P$20</f>
        <v>308.01025641025637</v>
      </c>
      <c r="L42" s="79">
        <f>COUNTIFS($S$60:$S$457,C42,$AK$60:$AK$457,Table!$C$41)</f>
        <v>9</v>
      </c>
      <c r="M42" s="79">
        <f>COUNTIFS($S$60:$S$457,C42,$AK$60:$AK$457,Table!$C$42)</f>
        <v>0</v>
      </c>
    </row>
    <row r="43" spans="1:14" ht="15.75" x14ac:dyDescent="0.25">
      <c r="B43" s="60">
        <v>2</v>
      </c>
      <c r="C43" s="108" t="s">
        <v>61</v>
      </c>
      <c r="D43" s="62">
        <f>SUM(D24*Table!$D$4/Table!$C$4,D5)</f>
        <v>0</v>
      </c>
      <c r="E43" s="62">
        <f>SUM(E24*Table!$D$4/Table!$C$4,E5)</f>
        <v>0</v>
      </c>
      <c r="F43" s="62">
        <f t="shared" ca="1" si="16"/>
        <v>15</v>
      </c>
      <c r="G43" s="62">
        <f ca="1">IF(ISERROR(E43/(F43)),"N/A",E43/F43)</f>
        <v>0</v>
      </c>
      <c r="H43" s="63" t="str">
        <f t="shared" si="18"/>
        <v>N/A</v>
      </c>
      <c r="I43" s="3">
        <f>SUM(I24*Table!$D$4/Table!$C$4,I5)</f>
        <v>0</v>
      </c>
      <c r="J43" s="3">
        <f>SUM(J24*Table!$D$4/Table!$C$4,J5)</f>
        <v>0</v>
      </c>
      <c r="K43" s="62">
        <f t="shared" ca="1" si="19"/>
        <v>0</v>
      </c>
      <c r="L43" s="79">
        <f>COUNTIFS($S$60:$S$457,C43,$AK$60:$AK$457,Table!$C$41)</f>
        <v>0</v>
      </c>
      <c r="M43" s="79">
        <f>COUNTIFS($S$60:$S$457,C43,$AK$60:$AK$457,Table!$C$42)</f>
        <v>0</v>
      </c>
    </row>
    <row r="44" spans="1:14" ht="15.75" x14ac:dyDescent="0.25">
      <c r="B44" s="60">
        <v>3</v>
      </c>
      <c r="C44" s="108" t="s">
        <v>62</v>
      </c>
      <c r="D44" s="62">
        <f>SUM(D25*Table!$D$4/Table!$C$4,D6)</f>
        <v>0</v>
      </c>
      <c r="E44" s="62">
        <f>SUM(E25*Table!$D$4/Table!$C$4,E6)</f>
        <v>0</v>
      </c>
      <c r="F44" s="62">
        <f t="shared" ca="1" si="16"/>
        <v>15</v>
      </c>
      <c r="G44" s="62">
        <f t="shared" ref="G44:G50" ca="1" si="20">IF(ISERROR(E44/(F44)),"N/A",E44/F44)</f>
        <v>0</v>
      </c>
      <c r="H44" s="63" t="str">
        <f t="shared" ref="H44:H50" si="21">IF(ISERROR(E44/D44),"N/A",E44/D44)</f>
        <v>N/A</v>
      </c>
      <c r="I44" s="3">
        <f>SUM(I25*Table!$D$4/Table!$C$4,I6)</f>
        <v>0</v>
      </c>
      <c r="J44" s="3">
        <f>SUM(J25*Table!$D$4/Table!$C$4,J6)</f>
        <v>0</v>
      </c>
      <c r="K44" s="62">
        <f t="shared" ca="1" si="19"/>
        <v>0</v>
      </c>
      <c r="L44" s="79">
        <f>COUNTIFS($S$60:$S$457,C44,$AK$60:$AK$457,Table!$C$41)</f>
        <v>0</v>
      </c>
      <c r="M44" s="79">
        <f>COUNTIFS($S$60:$S$457,C44,$AK$60:$AK$457,Table!$C$42)</f>
        <v>0</v>
      </c>
    </row>
    <row r="45" spans="1:14" ht="15.75" x14ac:dyDescent="0.25">
      <c r="B45" s="60">
        <v>4</v>
      </c>
      <c r="C45" s="73" t="s">
        <v>63</v>
      </c>
      <c r="D45" s="62">
        <f>SUM(D26*Table!$D$4/Table!$C$4,D7)</f>
        <v>0</v>
      </c>
      <c r="E45" s="62">
        <f>SUM(E26*Table!$D$4/Table!$C$4,E7)</f>
        <v>0</v>
      </c>
      <c r="F45" s="62">
        <f t="shared" ca="1" si="16"/>
        <v>15</v>
      </c>
      <c r="G45" s="62">
        <f t="shared" ca="1" si="20"/>
        <v>0</v>
      </c>
      <c r="H45" s="63" t="str">
        <f t="shared" si="21"/>
        <v>N/A</v>
      </c>
      <c r="I45" s="3">
        <f>SUM(I26*Table!$D$4/Table!$C$4,I7)</f>
        <v>0</v>
      </c>
      <c r="J45" s="3">
        <f>SUM(J26*Table!$D$4/Table!$C$4,J7)</f>
        <v>0</v>
      </c>
      <c r="K45" s="62">
        <f t="shared" ca="1" si="19"/>
        <v>0</v>
      </c>
      <c r="L45" s="79">
        <f>COUNTIFS($S$60:$S$457,C45,$AK$60:$AK$457,Table!$C$41)</f>
        <v>0</v>
      </c>
      <c r="M45" s="79">
        <f>COUNTIFS($S$60:$S$457,C45,$AK$60:$AK$457,Table!$C$42)</f>
        <v>0</v>
      </c>
    </row>
    <row r="46" spans="1:14" ht="16.5" customHeight="1" x14ac:dyDescent="0.25">
      <c r="B46" s="60">
        <v>5</v>
      </c>
      <c r="C46" s="70" t="s">
        <v>933</v>
      </c>
      <c r="D46" s="62">
        <f>SUM(D27*Table!$D$4/Table!$C$4,D8)</f>
        <v>2281</v>
      </c>
      <c r="E46" s="62">
        <f>SUM(E27*Table!$D$4/Table!$C$4,E8)</f>
        <v>2281</v>
      </c>
      <c r="F46" s="62">
        <f t="shared" ca="1" si="16"/>
        <v>15</v>
      </c>
      <c r="G46" s="62">
        <f t="shared" ca="1" si="20"/>
        <v>152.06666666666666</v>
      </c>
      <c r="H46" s="63">
        <f t="shared" si="21"/>
        <v>1</v>
      </c>
      <c r="I46" s="3">
        <f>SUM(I27*Table!$D$4/Table!$C$4,I8)</f>
        <v>1299</v>
      </c>
      <c r="J46" s="3">
        <f>SUM(J27*Table!$D$4/Table!$C$4,J8)</f>
        <v>982</v>
      </c>
      <c r="K46" s="62">
        <f t="shared" ca="1" si="19"/>
        <v>65.466666666666669</v>
      </c>
      <c r="L46" s="79">
        <f>COUNTIFS($S$60:$S$457,C46,$AK$60:$AK$457,Table!$C$41)</f>
        <v>1</v>
      </c>
      <c r="M46" s="79">
        <f>COUNTIFS($S$60:$S$457,C46,$AK$60:$AK$457,Table!$C$42)</f>
        <v>0</v>
      </c>
      <c r="N46" s="5"/>
    </row>
    <row r="47" spans="1:14" ht="15.75" x14ac:dyDescent="0.25">
      <c r="B47" s="60">
        <v>6</v>
      </c>
      <c r="C47" s="70" t="s">
        <v>64</v>
      </c>
      <c r="D47" s="62">
        <f>SUM(D28*Table!$D$4/Table!$C$4,D9)</f>
        <v>10484.384615384615</v>
      </c>
      <c r="E47" s="62">
        <f>SUM(E28*Table!$D$4/Table!$C$4,E9)</f>
        <v>9957.3846153846152</v>
      </c>
      <c r="F47" s="62">
        <f t="shared" ca="1" si="16"/>
        <v>15</v>
      </c>
      <c r="G47" s="62">
        <f t="shared" ca="1" si="20"/>
        <v>663.82564102564106</v>
      </c>
      <c r="H47" s="63">
        <f t="shared" si="21"/>
        <v>0.94973477039113108</v>
      </c>
      <c r="I47" s="3">
        <f>SUM(I28*Table!$D$4/Table!$C$4,I9)</f>
        <v>2038.1538461538462</v>
      </c>
      <c r="J47" s="3">
        <f>SUM(J28*Table!$D$4/Table!$C$4,J9)</f>
        <v>7919.2307692307695</v>
      </c>
      <c r="K47" s="62">
        <f t="shared" ca="1" si="19"/>
        <v>527.94871794871801</v>
      </c>
      <c r="L47" s="79">
        <f>COUNTIFS($S$60:$S$457,C47,$AK$60:$AK$457,Table!$C$41)</f>
        <v>8</v>
      </c>
      <c r="M47" s="79">
        <f>COUNTIFS($S$60:$S$457,C47,$AK$60:$AK$457,Table!$C$42)</f>
        <v>0</v>
      </c>
      <c r="N47" s="83"/>
    </row>
    <row r="48" spans="1:14" ht="15.75" x14ac:dyDescent="0.25">
      <c r="A48" t="s">
        <v>308</v>
      </c>
      <c r="B48" s="60">
        <v>7</v>
      </c>
      <c r="C48" s="70" t="s">
        <v>65</v>
      </c>
      <c r="D48" s="62">
        <f>SUM(D29*Table!$D$4/Table!$C$4,D10)</f>
        <v>11987</v>
      </c>
      <c r="E48" s="62">
        <f>SUM(E29*Table!$D$4/Table!$C$4,E10)</f>
        <v>11497.461538461539</v>
      </c>
      <c r="F48" s="62">
        <f t="shared" ca="1" si="16"/>
        <v>15</v>
      </c>
      <c r="G48" s="62">
        <f t="shared" ca="1" si="20"/>
        <v>766.49743589743593</v>
      </c>
      <c r="H48" s="63">
        <f t="shared" si="21"/>
        <v>0.95916088583144565</v>
      </c>
      <c r="I48" s="3">
        <f>SUM(I29*Table!$D$4/Table!$C$4,I10)</f>
        <v>2971.6923076923076</v>
      </c>
      <c r="J48" s="3">
        <f>SUM(J29*Table!$D$4/Table!$C$4,J10)</f>
        <v>8525.7692307692305</v>
      </c>
      <c r="K48" s="62">
        <f t="shared" ca="1" si="19"/>
        <v>568.38461538461536</v>
      </c>
      <c r="L48" s="79">
        <f>COUNTIFS($S$60:$S$457,C48,$AK$60:$AK$457,Table!$C$41)</f>
        <v>14</v>
      </c>
      <c r="M48" s="79">
        <f>COUNTIFS($S$60:$S$457,C48,$AK$60:$AK$457,Table!$C$42)</f>
        <v>0</v>
      </c>
      <c r="N48" s="5"/>
    </row>
    <row r="49" spans="2:40" ht="15.75" x14ac:dyDescent="0.25">
      <c r="B49" s="60">
        <v>8</v>
      </c>
      <c r="C49" s="70" t="s">
        <v>66</v>
      </c>
      <c r="D49" s="62">
        <f>SUM(D30*Table!$D$4/Table!$C$4,D11)</f>
        <v>11137.538461538461</v>
      </c>
      <c r="E49" s="62">
        <f>SUM(E30*Table!$D$4/Table!$C$4,E11)</f>
        <v>9712.1538461538457</v>
      </c>
      <c r="F49" s="62">
        <f t="shared" ca="1" si="16"/>
        <v>15</v>
      </c>
      <c r="G49" s="62">
        <f t="shared" ca="1" si="20"/>
        <v>647.47692307692307</v>
      </c>
      <c r="H49" s="63">
        <f t="shared" si="21"/>
        <v>0.87201978064480479</v>
      </c>
      <c r="I49" s="3">
        <f>SUM(I30*Table!$D$4/Table!$C$4,I11)</f>
        <v>3165.3846153846152</v>
      </c>
      <c r="J49" s="3">
        <f>SUM(J30*Table!$D$4/Table!$C$4,J11)</f>
        <v>6546.7692307692305</v>
      </c>
      <c r="K49" s="62">
        <f t="shared" ca="1" si="19"/>
        <v>436.45128205128202</v>
      </c>
      <c r="L49" s="79">
        <f>COUNTIFS($S$60:$S$457,C49,$AK$60:$AK$457,Table!$C$41)</f>
        <v>6</v>
      </c>
      <c r="M49" s="79">
        <f>COUNTIFS($S$60:$S$457,C49,$AK$60:$AK$457,Table!$C$42)</f>
        <v>0</v>
      </c>
    </row>
    <row r="50" spans="2:40" ht="15.75" x14ac:dyDescent="0.25">
      <c r="B50" s="60">
        <v>9</v>
      </c>
      <c r="C50" s="61" t="s">
        <v>136</v>
      </c>
      <c r="D50" s="62">
        <f>SUM(D31*Table!$D$4/Table!$C$4,D12)</f>
        <v>0</v>
      </c>
      <c r="E50" s="62">
        <f>SUM(E31*Table!$D$4/Table!$C$4,E12)</f>
        <v>0</v>
      </c>
      <c r="F50" s="62">
        <f t="shared" ca="1" si="16"/>
        <v>15</v>
      </c>
      <c r="G50" s="62">
        <f t="shared" ca="1" si="20"/>
        <v>0</v>
      </c>
      <c r="H50" s="63" t="str">
        <f t="shared" si="21"/>
        <v>N/A</v>
      </c>
      <c r="I50" s="3">
        <f>SUM(I31*Table!$D$4/Table!$C$4,I12)</f>
        <v>0</v>
      </c>
      <c r="J50" s="3">
        <f>SUM(J31*Table!$D$4/Table!$C$4,J12)</f>
        <v>0</v>
      </c>
      <c r="K50" s="62">
        <f t="shared" ca="1" si="19"/>
        <v>0</v>
      </c>
      <c r="L50" s="79">
        <f>COUNTIFS($S$60:$S$457,C50,$AK$60:$AK$457,Table!$C$41)</f>
        <v>0</v>
      </c>
      <c r="M50" s="79">
        <f>COUNTIFS($S$60:$S$457,C50,$AK$60:$AK$457,Table!$C$42)</f>
        <v>0</v>
      </c>
    </row>
    <row r="51" spans="2:40" ht="15.75" x14ac:dyDescent="0.25">
      <c r="B51" s="60">
        <v>10</v>
      </c>
      <c r="C51" s="70" t="s">
        <v>137</v>
      </c>
      <c r="D51" s="62">
        <f>SUM(D32*Table!$D$4/Table!$C$4,D13)</f>
        <v>3229</v>
      </c>
      <c r="E51" s="62">
        <f>SUM(E32*Table!$D$4/Table!$C$4,E13)</f>
        <v>3229</v>
      </c>
      <c r="F51" s="62">
        <f t="shared" ca="1" si="16"/>
        <v>15</v>
      </c>
      <c r="G51" s="62">
        <f t="shared" ref="G51:G55" ca="1" si="22">IF(ISERROR(E51/(F51)),"N/A",E51/F51)</f>
        <v>215.26666666666668</v>
      </c>
      <c r="H51" s="63">
        <f t="shared" ref="H51:H55" si="23">IF(ISERROR(E51/D51),"N/A",E51/D51)</f>
        <v>1</v>
      </c>
      <c r="I51" s="3">
        <f>SUM(I32*Table!$D$4/Table!$C$4,I13)</f>
        <v>2280</v>
      </c>
      <c r="J51" s="3">
        <f>SUM(J32*Table!$D$4/Table!$C$4,J13)</f>
        <v>949</v>
      </c>
      <c r="K51" s="62">
        <f t="shared" ca="1" si="19"/>
        <v>63.266666666666666</v>
      </c>
      <c r="L51" s="79">
        <f>COUNTIFS($S$60:$S$457,C51,$AK$60:$AK$457,Table!$C$41)</f>
        <v>1</v>
      </c>
      <c r="M51" s="79">
        <f>COUNTIFS($S$60:$S$457,C51,$AK$60:$AK$457,Table!$C$42)</f>
        <v>0</v>
      </c>
    </row>
    <row r="52" spans="2:40" ht="15.75" x14ac:dyDescent="0.25">
      <c r="B52" s="60">
        <v>11</v>
      </c>
      <c r="C52" s="61" t="s">
        <v>328</v>
      </c>
      <c r="D52" s="62">
        <f>SUM(D33*Table!$D$4/Table!$C$4,D14)</f>
        <v>0</v>
      </c>
      <c r="E52" s="62">
        <f>SUM(E33*Table!$D$4/Table!$C$4,E14)</f>
        <v>0</v>
      </c>
      <c r="F52" s="62">
        <f t="shared" ca="1" si="16"/>
        <v>15</v>
      </c>
      <c r="G52" s="62">
        <f t="shared" ca="1" si="22"/>
        <v>0</v>
      </c>
      <c r="H52" s="63" t="str">
        <f t="shared" si="23"/>
        <v>N/A</v>
      </c>
      <c r="I52" s="3">
        <f>SUM(I33*Table!$D$4/Table!$C$4,I14)</f>
        <v>0</v>
      </c>
      <c r="J52" s="3">
        <f>SUM(J33*Table!$D$4/Table!$C$4,J14)</f>
        <v>0</v>
      </c>
      <c r="K52" s="62">
        <f t="shared" ca="1" si="19"/>
        <v>0</v>
      </c>
      <c r="L52" s="79">
        <f>COUNTIFS($S$60:$S$457,C52,$AK$60:$AK$457,Table!$C$41)</f>
        <v>0</v>
      </c>
      <c r="M52" s="79">
        <f>COUNTIFS($S$60:$S$457,C52,$AK$60:$AK$457,Table!$C$42)</f>
        <v>0</v>
      </c>
    </row>
    <row r="53" spans="2:40" ht="15.75" x14ac:dyDescent="0.25">
      <c r="B53" s="60">
        <v>12</v>
      </c>
      <c r="C53" s="70" t="s">
        <v>232</v>
      </c>
      <c r="D53" s="62">
        <f>SUM(D34*Table!$D$4/Table!$C$4,D15)</f>
        <v>10020.461538461539</v>
      </c>
      <c r="E53" s="62">
        <f>SUM(E34*Table!$D$4/Table!$C$4,E15)</f>
        <v>10020.461538461539</v>
      </c>
      <c r="F53" s="62">
        <f t="shared" ca="1" si="16"/>
        <v>15</v>
      </c>
      <c r="G53" s="62">
        <f t="shared" ca="1" si="22"/>
        <v>668.03076923076924</v>
      </c>
      <c r="H53" s="63">
        <f t="shared" si="23"/>
        <v>1</v>
      </c>
      <c r="I53" s="3">
        <f>SUM(I34*Table!$D$4/Table!$C$4,I15)</f>
        <v>3862</v>
      </c>
      <c r="J53" s="3">
        <f>SUM(J34*Table!$D$4/Table!$C$4,J15)</f>
        <v>6158.4615384615381</v>
      </c>
      <c r="K53" s="62">
        <f t="shared" ca="1" si="19"/>
        <v>410.56410256410254</v>
      </c>
      <c r="L53" s="79">
        <f>COUNTIFS($S$60:$S$457,C53,$AK$60:$AK$457,Table!$C$41)</f>
        <v>4</v>
      </c>
      <c r="M53" s="79">
        <f>COUNTIFS($S$60:$S$457,C53,$AK$60:$AK$457,Table!$C$42)</f>
        <v>0</v>
      </c>
    </row>
    <row r="54" spans="2:40" ht="15.75" x14ac:dyDescent="0.25">
      <c r="B54" s="60">
        <v>13</v>
      </c>
      <c r="C54" s="70" t="s">
        <v>233</v>
      </c>
      <c r="D54" s="62">
        <f>SUM(D35*Table!$D$4/Table!$C$4,D16)</f>
        <v>9635.8461538461543</v>
      </c>
      <c r="E54" s="62">
        <f>SUM(E35*Table!$D$4/Table!$C$4,E16)</f>
        <v>8400.0769230769238</v>
      </c>
      <c r="F54" s="62">
        <f t="shared" ca="1" si="16"/>
        <v>15</v>
      </c>
      <c r="G54" s="62">
        <f t="shared" ca="1" si="22"/>
        <v>560.00512820512824</v>
      </c>
      <c r="H54" s="63">
        <f t="shared" si="23"/>
        <v>0.87175290980792874</v>
      </c>
      <c r="I54" s="3">
        <f>SUM(I35*Table!$D$4/Table!$C$4,I16)</f>
        <v>3631</v>
      </c>
      <c r="J54" s="3">
        <f>SUM(J35*Table!$D$4/Table!$C$4,J16)</f>
        <v>4769.0769230769229</v>
      </c>
      <c r="K54" s="62">
        <f t="shared" ca="1" si="19"/>
        <v>317.93846153846152</v>
      </c>
      <c r="L54" s="79">
        <f>COUNTIFS($S$60:$S$457,C54,$AK$60:$AK$457,Table!$C$41)</f>
        <v>4</v>
      </c>
      <c r="M54" s="79">
        <f>COUNTIFS($S$60:$S$457,C54,$AK$60:$AK$457,Table!$C$42)</f>
        <v>0</v>
      </c>
      <c r="V54" s="133"/>
      <c r="W54" s="133"/>
    </row>
    <row r="55" spans="2:40" ht="15.75" x14ac:dyDescent="0.25">
      <c r="B55" s="60">
        <v>14</v>
      </c>
      <c r="C55" s="70" t="s">
        <v>234</v>
      </c>
      <c r="D55" s="62">
        <f>SUM(D36*Table!$D$4/Table!$C$4,D17)</f>
        <v>9096.3076923076915</v>
      </c>
      <c r="E55" s="62">
        <f>SUM(E36*Table!$D$4/Table!$C$4,E17)</f>
        <v>8656.6923076923085</v>
      </c>
      <c r="F55" s="62">
        <f t="shared" ca="1" si="16"/>
        <v>15</v>
      </c>
      <c r="G55" s="62">
        <f t="shared" ca="1" si="22"/>
        <v>577.11282051282058</v>
      </c>
      <c r="H55" s="63">
        <f t="shared" si="23"/>
        <v>0.9516710076785172</v>
      </c>
      <c r="I55" s="3">
        <f>SUM(I36*Table!$D$4/Table!$C$4,I17)</f>
        <v>2893</v>
      </c>
      <c r="J55" s="3">
        <f>SUM(J36*Table!$D$4/Table!$C$4,J17)</f>
        <v>5763.6923076923076</v>
      </c>
      <c r="K55" s="62">
        <f t="shared" ca="1" si="19"/>
        <v>384.24615384615385</v>
      </c>
      <c r="L55" s="79">
        <f>COUNTIFS($S$60:$S$457,C55,$AK$60:$AK$457,Table!$C$41)</f>
        <v>6</v>
      </c>
      <c r="M55" s="79">
        <f>COUNTIFS($S$60:$S$457,C55,$AK$60:$AK$457,Table!$C$42)</f>
        <v>0</v>
      </c>
      <c r="V55" s="5"/>
      <c r="W55" s="5"/>
    </row>
    <row r="56" spans="2:40" ht="15.75" x14ac:dyDescent="0.25">
      <c r="B56" s="58" t="s">
        <v>102</v>
      </c>
      <c r="C56" s="64"/>
      <c r="D56" s="62">
        <f>SUM(D42:D55)</f>
        <v>74503.076923076922</v>
      </c>
      <c r="E56" s="62">
        <f>SUM(E42:E55)</f>
        <v>69700.38461538461</v>
      </c>
      <c r="F56" s="62">
        <f ca="1">$P$20*COUNTA(C42:C55)</f>
        <v>210</v>
      </c>
      <c r="G56" s="62">
        <f ca="1">IF(ISERROR(E56/(F56)),"N/A",E56/F56)</f>
        <v>331.9065934065934</v>
      </c>
      <c r="H56" s="63">
        <f t="shared" si="18"/>
        <v>0.93553699382575828</v>
      </c>
      <c r="I56" s="3">
        <f>SUM(I42:I55)</f>
        <v>23466.23076923077</v>
      </c>
      <c r="J56" s="3">
        <f>SUM(J42:J55)</f>
        <v>46234.153846153837</v>
      </c>
      <c r="K56" s="62">
        <f ca="1">AVERAGE(K42:K55)</f>
        <v>220.16263736263735</v>
      </c>
      <c r="L56" s="79">
        <f>SUM(L42:L55)</f>
        <v>53</v>
      </c>
      <c r="M56" s="79">
        <f>SUM(M42:M55)</f>
        <v>0</v>
      </c>
      <c r="V56" s="133"/>
      <c r="W56" s="133"/>
      <c r="X56" s="5"/>
      <c r="Y56" s="5"/>
      <c r="Z56" s="5"/>
    </row>
    <row r="59" spans="2:40" x14ac:dyDescent="0.25">
      <c r="B59" s="53" t="s">
        <v>0</v>
      </c>
      <c r="C59" s="53" t="s">
        <v>60</v>
      </c>
      <c r="D59" s="53" t="s">
        <v>1</v>
      </c>
      <c r="E59" s="53" t="s">
        <v>53</v>
      </c>
      <c r="F59" s="53" t="s">
        <v>54</v>
      </c>
      <c r="G59" s="53" t="s">
        <v>138</v>
      </c>
      <c r="H59" s="53" t="s">
        <v>106</v>
      </c>
      <c r="I59" s="53" t="s">
        <v>55</v>
      </c>
      <c r="J59" s="53" t="s">
        <v>105</v>
      </c>
      <c r="K59" s="53" t="s">
        <v>139</v>
      </c>
      <c r="L59" s="53" t="s">
        <v>68</v>
      </c>
      <c r="M59" s="53" t="s">
        <v>141</v>
      </c>
      <c r="N59" s="53" t="s">
        <v>67</v>
      </c>
      <c r="O59" s="53" t="s">
        <v>59</v>
      </c>
      <c r="P59" s="53" t="s">
        <v>76</v>
      </c>
      <c r="Q59" s="50" t="s">
        <v>52</v>
      </c>
      <c r="R59" s="54" t="s">
        <v>7</v>
      </c>
      <c r="S59" s="54" t="s">
        <v>8</v>
      </c>
      <c r="T59" s="54" t="s">
        <v>74</v>
      </c>
      <c r="U59" s="54" t="s">
        <v>88</v>
      </c>
      <c r="V59" s="54" t="s">
        <v>71</v>
      </c>
      <c r="W59" s="54" t="s">
        <v>72</v>
      </c>
      <c r="X59" s="54" t="s">
        <v>50</v>
      </c>
      <c r="Y59" s="54" t="s">
        <v>75</v>
      </c>
      <c r="Z59" s="54" t="s">
        <v>51</v>
      </c>
      <c r="AA59" s="54" t="s">
        <v>17</v>
      </c>
      <c r="AB59" s="54" t="s">
        <v>153</v>
      </c>
      <c r="AC59" s="54" t="s">
        <v>56</v>
      </c>
      <c r="AD59" s="54" t="s">
        <v>57</v>
      </c>
      <c r="AE59" s="53" t="s">
        <v>12</v>
      </c>
      <c r="AF59" s="53" t="s">
        <v>13</v>
      </c>
      <c r="AG59" s="53" t="s">
        <v>73</v>
      </c>
      <c r="AH59" s="53" t="s">
        <v>14</v>
      </c>
      <c r="AI59" s="53" t="s">
        <v>15</v>
      </c>
      <c r="AJ59" s="54" t="s">
        <v>16</v>
      </c>
      <c r="AK59" s="53" t="s">
        <v>140</v>
      </c>
      <c r="AL59" s="54" t="s">
        <v>133</v>
      </c>
      <c r="AM59" s="54" t="s">
        <v>132</v>
      </c>
      <c r="AN59" s="54" t="s">
        <v>77</v>
      </c>
    </row>
    <row r="60" spans="2:40" hidden="1" x14ac:dyDescent="0.25">
      <c r="B60" s="40">
        <v>1</v>
      </c>
      <c r="C60" s="16">
        <v>20200603</v>
      </c>
      <c r="D60" s="15" t="s">
        <v>2</v>
      </c>
      <c r="E60" s="15" t="s">
        <v>295</v>
      </c>
      <c r="F60" s="17" t="s">
        <v>58</v>
      </c>
      <c r="G60" s="17">
        <v>1458593</v>
      </c>
      <c r="H60" s="49" t="s">
        <v>58</v>
      </c>
      <c r="I60" s="15" t="s">
        <v>296</v>
      </c>
      <c r="J60" s="49" t="s">
        <v>58</v>
      </c>
      <c r="K60" s="15" t="s">
        <v>1078</v>
      </c>
      <c r="L60" s="15" t="s">
        <v>301</v>
      </c>
      <c r="M60" s="76" t="s">
        <v>302</v>
      </c>
      <c r="N60" s="15">
        <v>1458593</v>
      </c>
      <c r="O60" s="17" t="s">
        <v>282</v>
      </c>
      <c r="P60" s="17" t="s">
        <v>307</v>
      </c>
      <c r="Q60" s="18"/>
      <c r="R60" s="49" t="s">
        <v>58</v>
      </c>
      <c r="S60" s="15" t="s">
        <v>65</v>
      </c>
      <c r="T60" s="15"/>
      <c r="U60" s="15"/>
      <c r="V60" s="15">
        <v>80</v>
      </c>
      <c r="W60" s="15">
        <f t="shared" ref="W60:W63" si="24">V60</f>
        <v>80</v>
      </c>
      <c r="X60" s="15">
        <f>W60</f>
        <v>80</v>
      </c>
      <c r="Y60" s="15">
        <f>ROUNDDOWN(W60/HLOOKUP(D60,Table!$C$3:$D$4,2,0)*8,2)</f>
        <v>4.92</v>
      </c>
      <c r="Z60" s="15">
        <v>4</v>
      </c>
      <c r="AA60" s="15" t="s">
        <v>70</v>
      </c>
      <c r="AB60" s="19">
        <v>44004</v>
      </c>
      <c r="AC60" s="19">
        <v>43985</v>
      </c>
      <c r="AD60" s="86">
        <v>44004</v>
      </c>
      <c r="AE60" s="19">
        <v>43987</v>
      </c>
      <c r="AF60" s="19">
        <v>43987</v>
      </c>
      <c r="AG60" s="19" t="s">
        <v>165</v>
      </c>
      <c r="AH60" s="30">
        <v>0.93300000000000005</v>
      </c>
      <c r="AI60" s="30">
        <v>0.93899999999999995</v>
      </c>
      <c r="AJ60" s="30">
        <v>1</v>
      </c>
      <c r="AK60" s="19" t="s">
        <v>134</v>
      </c>
      <c r="AL60" s="15" t="s">
        <v>310</v>
      </c>
      <c r="AM60" s="15"/>
      <c r="AN60" s="15" t="s">
        <v>466</v>
      </c>
    </row>
    <row r="61" spans="2:40" hidden="1" x14ac:dyDescent="0.25">
      <c r="B61" s="40">
        <f t="shared" ref="B61:B99" si="25">B60+1</f>
        <v>2</v>
      </c>
      <c r="C61" s="16">
        <v>20200603</v>
      </c>
      <c r="D61" s="15" t="s">
        <v>2</v>
      </c>
      <c r="E61" s="15" t="s">
        <v>295</v>
      </c>
      <c r="F61" s="17" t="s">
        <v>58</v>
      </c>
      <c r="G61" s="17">
        <v>1458593</v>
      </c>
      <c r="H61" s="49" t="s">
        <v>58</v>
      </c>
      <c r="I61" s="15" t="s">
        <v>906</v>
      </c>
      <c r="J61" s="49" t="s">
        <v>58</v>
      </c>
      <c r="K61" s="15" t="s">
        <v>1078</v>
      </c>
      <c r="L61" s="15" t="s">
        <v>301</v>
      </c>
      <c r="M61" s="76" t="s">
        <v>302</v>
      </c>
      <c r="N61" s="15">
        <v>1458593</v>
      </c>
      <c r="O61" s="17" t="s">
        <v>282</v>
      </c>
      <c r="P61" s="17" t="s">
        <v>307</v>
      </c>
      <c r="Q61" s="18"/>
      <c r="R61" s="49" t="s">
        <v>58</v>
      </c>
      <c r="S61" s="15" t="s">
        <v>65</v>
      </c>
      <c r="T61" s="15"/>
      <c r="U61" s="15"/>
      <c r="V61" s="15">
        <v>20</v>
      </c>
      <c r="W61" s="15">
        <f t="shared" si="24"/>
        <v>20</v>
      </c>
      <c r="X61" s="15">
        <f>W61</f>
        <v>20</v>
      </c>
      <c r="Y61" s="15">
        <f>ROUNDDOWN(W61/HLOOKUP(D61,Table!$C$3:$D$4,2,0)*8,2)</f>
        <v>1.23</v>
      </c>
      <c r="Z61" s="15">
        <v>1</v>
      </c>
      <c r="AA61" s="15" t="s">
        <v>70</v>
      </c>
      <c r="AB61" s="19">
        <v>44004</v>
      </c>
      <c r="AC61" s="19">
        <v>43985</v>
      </c>
      <c r="AD61" s="86">
        <v>44004</v>
      </c>
      <c r="AE61" s="19">
        <v>43999</v>
      </c>
      <c r="AF61" s="19">
        <v>43999</v>
      </c>
      <c r="AG61" s="19" t="s">
        <v>164</v>
      </c>
      <c r="AH61" s="30">
        <v>1</v>
      </c>
      <c r="AI61" s="30">
        <v>1</v>
      </c>
      <c r="AJ61" s="30">
        <v>1</v>
      </c>
      <c r="AK61" s="19" t="s">
        <v>144</v>
      </c>
      <c r="AL61" s="15" t="s">
        <v>58</v>
      </c>
      <c r="AM61" s="15" t="s">
        <v>58</v>
      </c>
      <c r="AN61" s="15" t="s">
        <v>58</v>
      </c>
    </row>
    <row r="62" spans="2:40" hidden="1" x14ac:dyDescent="0.25">
      <c r="B62" s="40">
        <f t="shared" si="25"/>
        <v>3</v>
      </c>
      <c r="C62" s="16">
        <v>20200603</v>
      </c>
      <c r="D62" s="15" t="s">
        <v>2</v>
      </c>
      <c r="E62" s="15" t="s">
        <v>295</v>
      </c>
      <c r="F62" s="17" t="s">
        <v>58</v>
      </c>
      <c r="G62" s="17">
        <v>1458593</v>
      </c>
      <c r="H62" s="49" t="s">
        <v>58</v>
      </c>
      <c r="I62" s="15" t="s">
        <v>905</v>
      </c>
      <c r="J62" s="49" t="s">
        <v>58</v>
      </c>
      <c r="K62" s="15" t="s">
        <v>1078</v>
      </c>
      <c r="L62" s="15" t="s">
        <v>301</v>
      </c>
      <c r="M62" s="76" t="s">
        <v>302</v>
      </c>
      <c r="N62" s="15">
        <v>1458593</v>
      </c>
      <c r="O62" s="17" t="s">
        <v>282</v>
      </c>
      <c r="P62" s="17" t="s">
        <v>307</v>
      </c>
      <c r="Q62" s="18"/>
      <c r="R62" s="49" t="s">
        <v>58</v>
      </c>
      <c r="S62" s="15" t="s">
        <v>65</v>
      </c>
      <c r="T62" s="15"/>
      <c r="U62" s="15"/>
      <c r="V62" s="15">
        <v>12</v>
      </c>
      <c r="W62" s="15">
        <f t="shared" si="24"/>
        <v>12</v>
      </c>
      <c r="X62" s="15">
        <f>W62</f>
        <v>12</v>
      </c>
      <c r="Y62" s="15">
        <f>ROUNDDOWN(W62/HLOOKUP(D62,Table!$C$3:$D$4,2,0)*8,2)</f>
        <v>0.73</v>
      </c>
      <c r="Z62" s="15">
        <v>0.5</v>
      </c>
      <c r="AA62" s="15" t="s">
        <v>70</v>
      </c>
      <c r="AB62" s="19">
        <v>44004</v>
      </c>
      <c r="AC62" s="19">
        <v>43985</v>
      </c>
      <c r="AD62" s="86">
        <v>44004</v>
      </c>
      <c r="AE62" s="19">
        <v>43999</v>
      </c>
      <c r="AF62" s="19">
        <v>43999</v>
      </c>
      <c r="AG62" s="19" t="s">
        <v>164</v>
      </c>
      <c r="AH62" s="30">
        <v>1</v>
      </c>
      <c r="AI62" s="30">
        <v>1</v>
      </c>
      <c r="AJ62" s="30">
        <v>1</v>
      </c>
      <c r="AK62" s="19" t="s">
        <v>144</v>
      </c>
      <c r="AL62" s="15" t="s">
        <v>58</v>
      </c>
      <c r="AM62" s="15" t="s">
        <v>58</v>
      </c>
      <c r="AN62" s="15" t="s">
        <v>58</v>
      </c>
    </row>
    <row r="63" spans="2:40" hidden="1" x14ac:dyDescent="0.25">
      <c r="B63" s="40">
        <f t="shared" si="25"/>
        <v>4</v>
      </c>
      <c r="C63" s="16">
        <v>20200603</v>
      </c>
      <c r="D63" s="15" t="s">
        <v>2</v>
      </c>
      <c r="E63" s="15" t="s">
        <v>295</v>
      </c>
      <c r="F63" s="17" t="s">
        <v>58</v>
      </c>
      <c r="G63" s="17">
        <v>1458593</v>
      </c>
      <c r="H63" s="49" t="s">
        <v>58</v>
      </c>
      <c r="I63" s="15" t="s">
        <v>488</v>
      </c>
      <c r="J63" s="49" t="s">
        <v>58</v>
      </c>
      <c r="K63" s="15" t="s">
        <v>1076</v>
      </c>
      <c r="L63" s="15" t="s">
        <v>301</v>
      </c>
      <c r="M63" s="76" t="s">
        <v>302</v>
      </c>
      <c r="N63" s="15">
        <v>1458593</v>
      </c>
      <c r="O63" s="17" t="s">
        <v>303</v>
      </c>
      <c r="P63" s="17" t="s">
        <v>307</v>
      </c>
      <c r="Q63" s="18"/>
      <c r="R63" s="49" t="s">
        <v>58</v>
      </c>
      <c r="S63" s="15" t="s">
        <v>64</v>
      </c>
      <c r="T63" s="15"/>
      <c r="U63" s="15"/>
      <c r="V63" s="15">
        <v>100</v>
      </c>
      <c r="W63" s="15">
        <f t="shared" si="24"/>
        <v>100</v>
      </c>
      <c r="X63" s="15">
        <f>W63</f>
        <v>100</v>
      </c>
      <c r="Y63" s="15">
        <f>ROUNDDOWN(W63/HLOOKUP(D63,Table!$C$3:$D$4,2,0)*8,2)</f>
        <v>6.15</v>
      </c>
      <c r="Z63" s="15">
        <v>6</v>
      </c>
      <c r="AA63" s="15" t="s">
        <v>70</v>
      </c>
      <c r="AB63" s="19">
        <v>44004</v>
      </c>
      <c r="AC63" s="19">
        <v>43985</v>
      </c>
      <c r="AD63" s="86">
        <v>44004</v>
      </c>
      <c r="AE63" s="19">
        <v>44001</v>
      </c>
      <c r="AF63" s="19">
        <v>44001</v>
      </c>
      <c r="AG63" s="19" t="s">
        <v>165</v>
      </c>
      <c r="AH63" s="30">
        <v>0.98499999999999999</v>
      </c>
      <c r="AI63" s="30">
        <v>0.98599999999999999</v>
      </c>
      <c r="AJ63" s="30">
        <v>1</v>
      </c>
      <c r="AK63" s="19" t="s">
        <v>144</v>
      </c>
      <c r="AL63" s="15" t="s">
        <v>864</v>
      </c>
      <c r="AM63" s="15" t="s">
        <v>58</v>
      </c>
      <c r="AN63" s="15" t="s">
        <v>58</v>
      </c>
    </row>
    <row r="64" spans="2:40" hidden="1" x14ac:dyDescent="0.25">
      <c r="B64" s="40">
        <f t="shared" si="25"/>
        <v>5</v>
      </c>
      <c r="C64" s="16">
        <v>20200603</v>
      </c>
      <c r="D64" s="15" t="s">
        <v>2</v>
      </c>
      <c r="E64" s="15" t="s">
        <v>295</v>
      </c>
      <c r="F64" s="17" t="s">
        <v>58</v>
      </c>
      <c r="G64" s="17">
        <v>1458593</v>
      </c>
      <c r="H64" s="49" t="s">
        <v>58</v>
      </c>
      <c r="I64" s="15" t="s">
        <v>907</v>
      </c>
      <c r="J64" s="49" t="s">
        <v>58</v>
      </c>
      <c r="K64" s="15" t="s">
        <v>1075</v>
      </c>
      <c r="L64" s="15" t="s">
        <v>301</v>
      </c>
      <c r="M64" s="76" t="s">
        <v>302</v>
      </c>
      <c r="N64" s="15">
        <v>1458593</v>
      </c>
      <c r="O64" s="17" t="s">
        <v>304</v>
      </c>
      <c r="P64" s="17" t="s">
        <v>307</v>
      </c>
      <c r="Q64" s="18"/>
      <c r="R64" s="49" t="s">
        <v>58</v>
      </c>
      <c r="S64" s="15" t="s">
        <v>66</v>
      </c>
      <c r="T64" s="15"/>
      <c r="U64" s="15"/>
      <c r="V64" s="15">
        <v>1</v>
      </c>
      <c r="W64" s="80">
        <f>1-V64+23+20+20</f>
        <v>63</v>
      </c>
      <c r="X64" s="15">
        <f>W64</f>
        <v>63</v>
      </c>
      <c r="Y64" s="15">
        <f>ROUNDDOWN(W64/HLOOKUP(D64,Table!$C$3:$D$4,2,0)*8,2)</f>
        <v>3.87</v>
      </c>
      <c r="Z64" s="15">
        <v>2</v>
      </c>
      <c r="AA64" s="15" t="s">
        <v>21</v>
      </c>
      <c r="AB64" s="19">
        <v>44004</v>
      </c>
      <c r="AC64" s="19">
        <v>43985</v>
      </c>
      <c r="AD64" s="86">
        <v>44004</v>
      </c>
      <c r="AE64" s="19">
        <v>44004</v>
      </c>
      <c r="AF64" s="19">
        <v>44004</v>
      </c>
      <c r="AG64" s="19" t="s">
        <v>165</v>
      </c>
      <c r="AH64" s="30">
        <v>0.81</v>
      </c>
      <c r="AI64" s="30">
        <v>0.81</v>
      </c>
      <c r="AJ64" s="30">
        <v>0.76</v>
      </c>
      <c r="AK64" s="19" t="s">
        <v>134</v>
      </c>
      <c r="AL64" s="17" t="s">
        <v>919</v>
      </c>
      <c r="AM64" s="15" t="s">
        <v>58</v>
      </c>
      <c r="AN64" s="17" t="s">
        <v>1462</v>
      </c>
    </row>
    <row r="65" spans="2:40" hidden="1" x14ac:dyDescent="0.25">
      <c r="B65" s="40">
        <f t="shared" si="25"/>
        <v>6</v>
      </c>
      <c r="C65" s="16">
        <v>20200603</v>
      </c>
      <c r="D65" s="15" t="s">
        <v>2</v>
      </c>
      <c r="E65" s="15" t="s">
        <v>295</v>
      </c>
      <c r="F65" s="17" t="s">
        <v>58</v>
      </c>
      <c r="G65" s="17">
        <v>1458593</v>
      </c>
      <c r="H65" s="49" t="s">
        <v>58</v>
      </c>
      <c r="I65" s="15" t="s">
        <v>297</v>
      </c>
      <c r="J65" s="49" t="s">
        <v>58</v>
      </c>
      <c r="K65" s="15" t="s">
        <v>1075</v>
      </c>
      <c r="L65" s="15" t="s">
        <v>301</v>
      </c>
      <c r="M65" s="76" t="s">
        <v>302</v>
      </c>
      <c r="N65" s="15">
        <v>1458593</v>
      </c>
      <c r="O65" s="17" t="s">
        <v>305</v>
      </c>
      <c r="P65" s="17" t="s">
        <v>307</v>
      </c>
      <c r="Q65" s="18"/>
      <c r="R65" s="49" t="s">
        <v>58</v>
      </c>
      <c r="S65" s="15" t="s">
        <v>66</v>
      </c>
      <c r="T65" s="15"/>
      <c r="U65" s="15"/>
      <c r="V65" s="15">
        <v>33</v>
      </c>
      <c r="W65" s="80">
        <f>93+40</f>
        <v>133</v>
      </c>
      <c r="X65" s="15">
        <f t="shared" ref="X65" si="26">W65</f>
        <v>133</v>
      </c>
      <c r="Y65" s="15">
        <f>ROUNDDOWN(W65/HLOOKUP(D65,Table!$C$3:$D$4,2,0)*8,2)</f>
        <v>8.18</v>
      </c>
      <c r="Z65" s="15">
        <v>8</v>
      </c>
      <c r="AA65" s="15" t="s">
        <v>21</v>
      </c>
      <c r="AB65" s="19">
        <v>44004</v>
      </c>
      <c r="AC65" s="19">
        <v>43985</v>
      </c>
      <c r="AD65" s="86">
        <v>44004</v>
      </c>
      <c r="AE65" s="19">
        <v>44001</v>
      </c>
      <c r="AF65" s="19">
        <v>44001</v>
      </c>
      <c r="AG65" s="19" t="s">
        <v>165</v>
      </c>
      <c r="AH65" s="30">
        <v>0.92</v>
      </c>
      <c r="AI65" s="30">
        <v>0.92</v>
      </c>
      <c r="AJ65" s="30">
        <v>0.93</v>
      </c>
      <c r="AK65" s="19" t="s">
        <v>134</v>
      </c>
      <c r="AL65" s="17" t="s">
        <v>920</v>
      </c>
      <c r="AM65" s="15" t="s">
        <v>58</v>
      </c>
      <c r="AN65" s="17" t="s">
        <v>1462</v>
      </c>
    </row>
    <row r="66" spans="2:40" hidden="1" x14ac:dyDescent="0.25">
      <c r="B66" s="40">
        <f t="shared" si="25"/>
        <v>7</v>
      </c>
      <c r="C66" s="16">
        <v>20200603</v>
      </c>
      <c r="D66" s="15" t="s">
        <v>2</v>
      </c>
      <c r="E66" s="15" t="s">
        <v>295</v>
      </c>
      <c r="F66" s="17" t="s">
        <v>58</v>
      </c>
      <c r="G66" s="17">
        <v>1458593</v>
      </c>
      <c r="H66" s="49" t="s">
        <v>58</v>
      </c>
      <c r="I66" s="15" t="s">
        <v>298</v>
      </c>
      <c r="J66" s="49" t="s">
        <v>58</v>
      </c>
      <c r="K66" s="15" t="s">
        <v>1075</v>
      </c>
      <c r="L66" s="15" t="s">
        <v>301</v>
      </c>
      <c r="M66" s="76" t="s">
        <v>302</v>
      </c>
      <c r="N66" s="15">
        <v>1458593</v>
      </c>
      <c r="O66" s="17" t="s">
        <v>306</v>
      </c>
      <c r="P66" s="17" t="s">
        <v>307</v>
      </c>
      <c r="Q66" s="18"/>
      <c r="R66" s="49" t="s">
        <v>58</v>
      </c>
      <c r="S66" s="15" t="s">
        <v>66</v>
      </c>
      <c r="T66" s="15"/>
      <c r="U66" s="15"/>
      <c r="V66" s="15">
        <v>8</v>
      </c>
      <c r="W66" s="80">
        <f>8-V66+130</f>
        <v>130</v>
      </c>
      <c r="X66" s="15">
        <f>W66</f>
        <v>130</v>
      </c>
      <c r="Y66" s="15">
        <f>ROUNDDOWN(W66/HLOOKUP(D66,Table!$C$3:$D$4,2,0)*8,2)</f>
        <v>8</v>
      </c>
      <c r="Z66" s="15">
        <v>8</v>
      </c>
      <c r="AA66" s="15" t="s">
        <v>21</v>
      </c>
      <c r="AB66" s="19">
        <v>44004</v>
      </c>
      <c r="AC66" s="19">
        <v>43985</v>
      </c>
      <c r="AD66" s="86">
        <v>44004</v>
      </c>
      <c r="AE66" s="19">
        <v>44004</v>
      </c>
      <c r="AF66" s="19">
        <v>44004</v>
      </c>
      <c r="AG66" s="19" t="s">
        <v>165</v>
      </c>
      <c r="AH66" s="30">
        <v>0.93</v>
      </c>
      <c r="AI66" s="30">
        <v>0.94</v>
      </c>
      <c r="AJ66" s="30">
        <v>0.93</v>
      </c>
      <c r="AK66" s="19" t="s">
        <v>134</v>
      </c>
      <c r="AL66" s="17" t="s">
        <v>918</v>
      </c>
      <c r="AM66" s="15" t="s">
        <v>58</v>
      </c>
      <c r="AN66" s="17" t="s">
        <v>1462</v>
      </c>
    </row>
    <row r="67" spans="2:40" hidden="1" x14ac:dyDescent="0.25">
      <c r="B67" s="121">
        <f t="shared" si="25"/>
        <v>8</v>
      </c>
      <c r="C67" s="16">
        <v>20200609</v>
      </c>
      <c r="D67" s="15" t="s">
        <v>3</v>
      </c>
      <c r="E67" s="15" t="s">
        <v>329</v>
      </c>
      <c r="F67" s="103" t="s">
        <v>370</v>
      </c>
      <c r="G67" s="85">
        <v>1504017</v>
      </c>
      <c r="H67" s="134" t="s">
        <v>58</v>
      </c>
      <c r="I67" s="16" t="s">
        <v>180</v>
      </c>
      <c r="J67" s="134" t="s">
        <v>58</v>
      </c>
      <c r="K67" s="15" t="s">
        <v>1076</v>
      </c>
      <c r="L67" s="16" t="s">
        <v>357</v>
      </c>
      <c r="M67" s="16" t="s">
        <v>355</v>
      </c>
      <c r="N67" s="16" t="s">
        <v>361</v>
      </c>
      <c r="O67" s="85" t="s">
        <v>58</v>
      </c>
      <c r="P67" s="85" t="s">
        <v>367</v>
      </c>
      <c r="Q67" s="135"/>
      <c r="R67" s="134" t="s">
        <v>58</v>
      </c>
      <c r="S67" s="16" t="s">
        <v>64</v>
      </c>
      <c r="T67" s="16"/>
      <c r="U67" s="16"/>
      <c r="V67" s="16">
        <v>259</v>
      </c>
      <c r="W67" s="16">
        <f t="shared" ref="W67:X82" si="27">V67</f>
        <v>259</v>
      </c>
      <c r="X67" s="16">
        <f t="shared" ref="X67:X73" si="28">W67</f>
        <v>259</v>
      </c>
      <c r="Y67" s="16">
        <f>ROUNDDOWN(W67/HLOOKUP(D67,Table!$C$3:$D$4,2,0)*8,2)</f>
        <v>4.5999999999999996</v>
      </c>
      <c r="Z67" s="16">
        <f t="shared" ref="Z67:Z73" si="29">Y67</f>
        <v>4.5999999999999996</v>
      </c>
      <c r="AA67" s="15" t="s">
        <v>70</v>
      </c>
      <c r="AB67" s="86">
        <v>44004</v>
      </c>
      <c r="AC67" s="86">
        <v>43991</v>
      </c>
      <c r="AD67" s="86">
        <v>44004</v>
      </c>
      <c r="AE67" s="19">
        <v>43998</v>
      </c>
      <c r="AF67" s="19">
        <v>43998</v>
      </c>
      <c r="AG67" s="19" t="s">
        <v>165</v>
      </c>
      <c r="AH67" s="30">
        <v>1</v>
      </c>
      <c r="AI67" s="30">
        <v>1</v>
      </c>
      <c r="AJ67" s="30">
        <v>0.83</v>
      </c>
      <c r="AK67" s="19" t="s">
        <v>134</v>
      </c>
      <c r="AL67" s="15"/>
      <c r="AM67" s="15"/>
      <c r="AN67" s="17" t="s">
        <v>544</v>
      </c>
    </row>
    <row r="68" spans="2:40" hidden="1" x14ac:dyDescent="0.25">
      <c r="B68" s="121">
        <f t="shared" si="25"/>
        <v>9</v>
      </c>
      <c r="C68" s="16">
        <v>20200609</v>
      </c>
      <c r="D68" s="15" t="s">
        <v>3</v>
      </c>
      <c r="E68" s="15" t="s">
        <v>329</v>
      </c>
      <c r="F68" s="103" t="s">
        <v>371</v>
      </c>
      <c r="G68" s="85">
        <v>1504017</v>
      </c>
      <c r="H68" s="134" t="s">
        <v>58</v>
      </c>
      <c r="I68" s="16" t="s">
        <v>334</v>
      </c>
      <c r="J68" s="134" t="s">
        <v>58</v>
      </c>
      <c r="K68" s="15" t="s">
        <v>1076</v>
      </c>
      <c r="L68" s="16" t="s">
        <v>357</v>
      </c>
      <c r="M68" s="16" t="s">
        <v>355</v>
      </c>
      <c r="N68" s="16" t="s">
        <v>361</v>
      </c>
      <c r="O68" s="85" t="s">
        <v>58</v>
      </c>
      <c r="P68" s="85" t="s">
        <v>367</v>
      </c>
      <c r="Q68" s="135"/>
      <c r="R68" s="134" t="s">
        <v>58</v>
      </c>
      <c r="S68" s="16" t="s">
        <v>64</v>
      </c>
      <c r="T68" s="16"/>
      <c r="U68" s="16"/>
      <c r="V68" s="16">
        <v>28</v>
      </c>
      <c r="W68" s="16">
        <f t="shared" si="27"/>
        <v>28</v>
      </c>
      <c r="X68" s="16">
        <f t="shared" si="28"/>
        <v>28</v>
      </c>
      <c r="Y68" s="16">
        <f>ROUNDDOWN(W68/HLOOKUP(D68,Table!$C$3:$D$4,2,0)*8,2)</f>
        <v>0.49</v>
      </c>
      <c r="Z68" s="16">
        <f t="shared" si="29"/>
        <v>0.49</v>
      </c>
      <c r="AA68" s="15" t="s">
        <v>70</v>
      </c>
      <c r="AB68" s="86">
        <v>44004</v>
      </c>
      <c r="AC68" s="86">
        <v>43991</v>
      </c>
      <c r="AD68" s="86">
        <v>44004</v>
      </c>
      <c r="AE68" s="19">
        <v>43998</v>
      </c>
      <c r="AF68" s="19">
        <v>43998</v>
      </c>
      <c r="AG68" s="19" t="s">
        <v>164</v>
      </c>
      <c r="AH68" s="30">
        <v>1</v>
      </c>
      <c r="AI68" s="30">
        <v>1</v>
      </c>
      <c r="AJ68" s="30">
        <v>1</v>
      </c>
      <c r="AK68" s="19" t="s">
        <v>144</v>
      </c>
      <c r="AL68" s="15"/>
      <c r="AM68" s="15"/>
      <c r="AN68" s="15"/>
    </row>
    <row r="69" spans="2:40" hidden="1" x14ac:dyDescent="0.25">
      <c r="B69" s="121">
        <f t="shared" si="25"/>
        <v>10</v>
      </c>
      <c r="C69" s="16">
        <v>20200609</v>
      </c>
      <c r="D69" s="15" t="s">
        <v>3</v>
      </c>
      <c r="E69" s="15" t="s">
        <v>329</v>
      </c>
      <c r="F69" s="103" t="s">
        <v>372</v>
      </c>
      <c r="G69" s="85">
        <v>1504017</v>
      </c>
      <c r="H69" s="134" t="s">
        <v>58</v>
      </c>
      <c r="I69" s="16" t="s">
        <v>146</v>
      </c>
      <c r="J69" s="134" t="s">
        <v>58</v>
      </c>
      <c r="K69" s="15" t="s">
        <v>1076</v>
      </c>
      <c r="L69" s="16" t="s">
        <v>357</v>
      </c>
      <c r="M69" s="16" t="s">
        <v>355</v>
      </c>
      <c r="N69" s="16" t="s">
        <v>361</v>
      </c>
      <c r="O69" s="85" t="s">
        <v>58</v>
      </c>
      <c r="P69" s="85" t="s">
        <v>367</v>
      </c>
      <c r="Q69" s="135"/>
      <c r="R69" s="134" t="s">
        <v>58</v>
      </c>
      <c r="S69" s="16" t="s">
        <v>64</v>
      </c>
      <c r="T69" s="16"/>
      <c r="U69" s="16"/>
      <c r="V69" s="16">
        <v>175</v>
      </c>
      <c r="W69" s="16">
        <f t="shared" si="27"/>
        <v>175</v>
      </c>
      <c r="X69" s="16">
        <f t="shared" si="28"/>
        <v>175</v>
      </c>
      <c r="Y69" s="16">
        <f>ROUNDDOWN(W69/HLOOKUP(D69,Table!$C$3:$D$4,2,0)*8,2)</f>
        <v>3.11</v>
      </c>
      <c r="Z69" s="16">
        <v>3</v>
      </c>
      <c r="AA69" s="15" t="s">
        <v>70</v>
      </c>
      <c r="AB69" s="86">
        <v>44004</v>
      </c>
      <c r="AC69" s="86">
        <v>43991</v>
      </c>
      <c r="AD69" s="86">
        <v>44004</v>
      </c>
      <c r="AE69" s="19">
        <v>43998</v>
      </c>
      <c r="AF69" s="19">
        <v>43998</v>
      </c>
      <c r="AG69" s="19" t="s">
        <v>164</v>
      </c>
      <c r="AH69" s="30">
        <v>1</v>
      </c>
      <c r="AI69" s="30">
        <v>1</v>
      </c>
      <c r="AJ69" s="30">
        <v>1</v>
      </c>
      <c r="AK69" s="19" t="s">
        <v>144</v>
      </c>
      <c r="AL69" s="15"/>
      <c r="AM69" s="15"/>
      <c r="AN69" s="15"/>
    </row>
    <row r="70" spans="2:40" hidden="1" x14ac:dyDescent="0.25">
      <c r="B70" s="121">
        <f t="shared" si="25"/>
        <v>11</v>
      </c>
      <c r="C70" s="16">
        <v>20200609</v>
      </c>
      <c r="D70" s="15" t="s">
        <v>3</v>
      </c>
      <c r="E70" s="15" t="s">
        <v>329</v>
      </c>
      <c r="F70" s="103" t="s">
        <v>373</v>
      </c>
      <c r="G70" s="85">
        <v>1504017</v>
      </c>
      <c r="H70" s="134" t="s">
        <v>58</v>
      </c>
      <c r="I70" s="16" t="s">
        <v>149</v>
      </c>
      <c r="J70" s="134" t="s">
        <v>58</v>
      </c>
      <c r="K70" s="15" t="s">
        <v>1076</v>
      </c>
      <c r="L70" s="16" t="s">
        <v>357</v>
      </c>
      <c r="M70" s="16" t="s">
        <v>355</v>
      </c>
      <c r="N70" s="16" t="s">
        <v>361</v>
      </c>
      <c r="O70" s="85" t="s">
        <v>58</v>
      </c>
      <c r="P70" s="85" t="s">
        <v>367</v>
      </c>
      <c r="Q70" s="135"/>
      <c r="R70" s="134" t="s">
        <v>58</v>
      </c>
      <c r="S70" s="16" t="s">
        <v>64</v>
      </c>
      <c r="T70" s="16"/>
      <c r="U70" s="16"/>
      <c r="V70" s="16">
        <v>145</v>
      </c>
      <c r="W70" s="18">
        <v>172</v>
      </c>
      <c r="X70" s="16">
        <f t="shared" si="28"/>
        <v>172</v>
      </c>
      <c r="Y70" s="16">
        <f>ROUNDDOWN(W70/HLOOKUP(D70,Table!$C$3:$D$4,2,0)*8,2)</f>
        <v>3.05</v>
      </c>
      <c r="Z70" s="16">
        <f t="shared" si="29"/>
        <v>3.05</v>
      </c>
      <c r="AA70" s="15" t="s">
        <v>70</v>
      </c>
      <c r="AB70" s="86">
        <v>44004</v>
      </c>
      <c r="AC70" s="86">
        <v>43991</v>
      </c>
      <c r="AD70" s="86">
        <v>44004</v>
      </c>
      <c r="AE70" s="19">
        <v>43998</v>
      </c>
      <c r="AF70" s="19">
        <v>43998</v>
      </c>
      <c r="AG70" s="19" t="s">
        <v>164</v>
      </c>
      <c r="AH70" s="30">
        <v>1</v>
      </c>
      <c r="AI70" s="30">
        <v>1</v>
      </c>
      <c r="AJ70" s="30">
        <v>1</v>
      </c>
      <c r="AK70" s="19" t="s">
        <v>144</v>
      </c>
      <c r="AL70" s="15"/>
      <c r="AM70" s="15"/>
      <c r="AN70" s="15"/>
    </row>
    <row r="71" spans="2:40" hidden="1" x14ac:dyDescent="0.25">
      <c r="B71" s="121">
        <f t="shared" si="25"/>
        <v>12</v>
      </c>
      <c r="C71" s="16">
        <v>20200609</v>
      </c>
      <c r="D71" s="15" t="s">
        <v>3</v>
      </c>
      <c r="E71" s="15" t="s">
        <v>329</v>
      </c>
      <c r="F71" s="103" t="s">
        <v>374</v>
      </c>
      <c r="G71" s="85">
        <v>1504017</v>
      </c>
      <c r="H71" s="134" t="s">
        <v>58</v>
      </c>
      <c r="I71" s="16" t="s">
        <v>147</v>
      </c>
      <c r="J71" s="134" t="s">
        <v>58</v>
      </c>
      <c r="K71" s="15" t="s">
        <v>1076</v>
      </c>
      <c r="L71" s="16" t="s">
        <v>357</v>
      </c>
      <c r="M71" s="16" t="s">
        <v>355</v>
      </c>
      <c r="N71" s="16" t="s">
        <v>361</v>
      </c>
      <c r="O71" s="85" t="s">
        <v>58</v>
      </c>
      <c r="P71" s="85" t="s">
        <v>367</v>
      </c>
      <c r="Q71" s="135"/>
      <c r="R71" s="134" t="s">
        <v>58</v>
      </c>
      <c r="S71" s="16" t="s">
        <v>64</v>
      </c>
      <c r="T71" s="16"/>
      <c r="U71" s="16"/>
      <c r="V71" s="16">
        <v>124</v>
      </c>
      <c r="W71" s="18">
        <v>124</v>
      </c>
      <c r="X71" s="16">
        <f t="shared" si="28"/>
        <v>124</v>
      </c>
      <c r="Y71" s="16">
        <f>ROUNDDOWN(W71/HLOOKUP(D71,Table!$C$3:$D$4,2,0)*8,2)</f>
        <v>2.2000000000000002</v>
      </c>
      <c r="Z71" s="16">
        <f t="shared" si="29"/>
        <v>2.2000000000000002</v>
      </c>
      <c r="AA71" s="15" t="s">
        <v>70</v>
      </c>
      <c r="AB71" s="86">
        <v>44004</v>
      </c>
      <c r="AC71" s="86">
        <v>43991</v>
      </c>
      <c r="AD71" s="86">
        <v>44004</v>
      </c>
      <c r="AE71" s="19">
        <v>43998</v>
      </c>
      <c r="AF71" s="19">
        <v>43998</v>
      </c>
      <c r="AG71" s="19" t="s">
        <v>164</v>
      </c>
      <c r="AH71" s="30">
        <v>1</v>
      </c>
      <c r="AI71" s="30">
        <v>1</v>
      </c>
      <c r="AJ71" s="30">
        <v>1</v>
      </c>
      <c r="AK71" s="19" t="s">
        <v>144</v>
      </c>
      <c r="AL71" s="15"/>
      <c r="AM71" s="15"/>
      <c r="AN71" s="114"/>
    </row>
    <row r="72" spans="2:40" hidden="1" x14ac:dyDescent="0.25">
      <c r="B72" s="121">
        <f t="shared" si="25"/>
        <v>13</v>
      </c>
      <c r="C72" s="16">
        <v>20200609</v>
      </c>
      <c r="D72" s="15" t="s">
        <v>3</v>
      </c>
      <c r="E72" s="15" t="s">
        <v>329</v>
      </c>
      <c r="F72" s="103" t="s">
        <v>375</v>
      </c>
      <c r="G72" s="85">
        <v>1504017</v>
      </c>
      <c r="H72" s="134" t="s">
        <v>58</v>
      </c>
      <c r="I72" s="16" t="s">
        <v>299</v>
      </c>
      <c r="J72" s="134" t="s">
        <v>58</v>
      </c>
      <c r="K72" s="15" t="s">
        <v>1076</v>
      </c>
      <c r="L72" s="16" t="s">
        <v>357</v>
      </c>
      <c r="M72" s="16" t="s">
        <v>355</v>
      </c>
      <c r="N72" s="16" t="s">
        <v>361</v>
      </c>
      <c r="O72" s="85" t="s">
        <v>58</v>
      </c>
      <c r="P72" s="85" t="s">
        <v>367</v>
      </c>
      <c r="Q72" s="135"/>
      <c r="R72" s="134" t="s">
        <v>58</v>
      </c>
      <c r="S72" s="16" t="s">
        <v>64</v>
      </c>
      <c r="T72" s="16"/>
      <c r="U72" s="16"/>
      <c r="V72" s="16">
        <v>154</v>
      </c>
      <c r="W72" s="18">
        <v>316</v>
      </c>
      <c r="X72" s="16">
        <f t="shared" si="28"/>
        <v>316</v>
      </c>
      <c r="Y72" s="16">
        <f>ROUNDDOWN(W72/HLOOKUP(D72,Table!$C$3:$D$4,2,0)*8,2)</f>
        <v>5.61</v>
      </c>
      <c r="Z72" s="16">
        <v>5</v>
      </c>
      <c r="AA72" s="15" t="s">
        <v>70</v>
      </c>
      <c r="AB72" s="86">
        <v>44004</v>
      </c>
      <c r="AC72" s="86">
        <v>43991</v>
      </c>
      <c r="AD72" s="86">
        <v>44004</v>
      </c>
      <c r="AE72" s="19">
        <v>44004</v>
      </c>
      <c r="AF72" s="19">
        <v>44004</v>
      </c>
      <c r="AG72" s="19" t="s">
        <v>165</v>
      </c>
      <c r="AH72" s="30">
        <v>0.97</v>
      </c>
      <c r="AI72" s="30">
        <v>0.94</v>
      </c>
      <c r="AJ72" s="30">
        <v>1</v>
      </c>
      <c r="AK72" s="19" t="s">
        <v>134</v>
      </c>
      <c r="AL72" s="15"/>
      <c r="AM72" s="15"/>
      <c r="AN72" s="17" t="s">
        <v>545</v>
      </c>
    </row>
    <row r="73" spans="2:40" hidden="1" x14ac:dyDescent="0.25">
      <c r="B73" s="121">
        <f t="shared" si="25"/>
        <v>14</v>
      </c>
      <c r="C73" s="16">
        <v>20200609</v>
      </c>
      <c r="D73" s="15" t="s">
        <v>3</v>
      </c>
      <c r="E73" s="15" t="s">
        <v>329</v>
      </c>
      <c r="F73" s="103" t="s">
        <v>376</v>
      </c>
      <c r="G73" s="85">
        <v>1504017</v>
      </c>
      <c r="H73" s="134" t="s">
        <v>58</v>
      </c>
      <c r="I73" s="16" t="s">
        <v>300</v>
      </c>
      <c r="J73" s="134" t="s">
        <v>58</v>
      </c>
      <c r="K73" s="15" t="s">
        <v>1076</v>
      </c>
      <c r="L73" s="16" t="s">
        <v>357</v>
      </c>
      <c r="M73" s="16" t="s">
        <v>355</v>
      </c>
      <c r="N73" s="16" t="s">
        <v>361</v>
      </c>
      <c r="O73" s="85" t="s">
        <v>58</v>
      </c>
      <c r="P73" s="85" t="s">
        <v>367</v>
      </c>
      <c r="Q73" s="135"/>
      <c r="R73" s="134" t="s">
        <v>58</v>
      </c>
      <c r="S73" s="16" t="s">
        <v>64</v>
      </c>
      <c r="T73" s="16"/>
      <c r="U73" s="16"/>
      <c r="V73" s="16">
        <v>135</v>
      </c>
      <c r="W73" s="18">
        <v>363</v>
      </c>
      <c r="X73" s="16">
        <f t="shared" si="28"/>
        <v>363</v>
      </c>
      <c r="Y73" s="16">
        <f>ROUNDDOWN(W73/HLOOKUP(D73,Table!$C$3:$D$4,2,0)*8,2)</f>
        <v>6.45</v>
      </c>
      <c r="Z73" s="16">
        <f t="shared" si="29"/>
        <v>6.45</v>
      </c>
      <c r="AA73" s="15" t="s">
        <v>70</v>
      </c>
      <c r="AB73" s="86">
        <v>44004</v>
      </c>
      <c r="AC73" s="86">
        <v>43991</v>
      </c>
      <c r="AD73" s="86">
        <v>44004</v>
      </c>
      <c r="AE73" s="19">
        <v>43998</v>
      </c>
      <c r="AF73" s="19">
        <v>43998</v>
      </c>
      <c r="AG73" s="19" t="s">
        <v>164</v>
      </c>
      <c r="AH73" s="30">
        <v>1</v>
      </c>
      <c r="AI73" s="30">
        <v>1</v>
      </c>
      <c r="AJ73" s="30">
        <v>1</v>
      </c>
      <c r="AK73" s="19" t="s">
        <v>144</v>
      </c>
      <c r="AL73" s="15"/>
      <c r="AM73" s="15"/>
      <c r="AN73" s="15"/>
    </row>
    <row r="74" spans="2:40" hidden="1" x14ac:dyDescent="0.25">
      <c r="B74" s="121">
        <f t="shared" si="25"/>
        <v>15</v>
      </c>
      <c r="C74" s="16">
        <v>20200609</v>
      </c>
      <c r="D74" s="15" t="s">
        <v>3</v>
      </c>
      <c r="E74" s="15" t="s">
        <v>329</v>
      </c>
      <c r="F74" s="103" t="s">
        <v>377</v>
      </c>
      <c r="G74" s="17">
        <v>1504017</v>
      </c>
      <c r="H74" s="49" t="s">
        <v>58</v>
      </c>
      <c r="I74" s="15" t="s">
        <v>335</v>
      </c>
      <c r="J74" s="49" t="s">
        <v>58</v>
      </c>
      <c r="K74" s="15" t="s">
        <v>1075</v>
      </c>
      <c r="L74" s="76" t="s">
        <v>357</v>
      </c>
      <c r="M74" s="15" t="s">
        <v>355</v>
      </c>
      <c r="N74" s="15" t="s">
        <v>361</v>
      </c>
      <c r="O74" s="17" t="s">
        <v>58</v>
      </c>
      <c r="P74" s="17" t="s">
        <v>367</v>
      </c>
      <c r="Q74" s="18"/>
      <c r="R74" s="49" t="s">
        <v>58</v>
      </c>
      <c r="S74" s="15" t="s">
        <v>66</v>
      </c>
      <c r="T74" s="15"/>
      <c r="U74" s="15"/>
      <c r="V74" s="15">
        <v>168</v>
      </c>
      <c r="W74" s="15">
        <f t="shared" si="27"/>
        <v>168</v>
      </c>
      <c r="X74" s="15">
        <f t="shared" si="27"/>
        <v>168</v>
      </c>
      <c r="Y74" s="15">
        <f>ROUNDDOWN(W74/HLOOKUP(D74,Table!$C$3:$D$4,2,0)*8,2)</f>
        <v>2.98</v>
      </c>
      <c r="Z74" s="15">
        <v>1</v>
      </c>
      <c r="AA74" s="15" t="s">
        <v>70</v>
      </c>
      <c r="AB74" s="19">
        <v>44004</v>
      </c>
      <c r="AC74" s="19">
        <v>43991</v>
      </c>
      <c r="AD74" s="86">
        <v>44004</v>
      </c>
      <c r="AE74" s="19">
        <v>43994</v>
      </c>
      <c r="AF74" s="19">
        <v>43994</v>
      </c>
      <c r="AG74" s="19" t="s">
        <v>164</v>
      </c>
      <c r="AH74" s="30">
        <v>1</v>
      </c>
      <c r="AI74" s="30">
        <v>1</v>
      </c>
      <c r="AJ74" s="30">
        <v>1</v>
      </c>
      <c r="AK74" s="19" t="s">
        <v>144</v>
      </c>
      <c r="AL74" s="15" t="s">
        <v>58</v>
      </c>
      <c r="AM74" s="15" t="s">
        <v>58</v>
      </c>
      <c r="AN74" s="15" t="s">
        <v>58</v>
      </c>
    </row>
    <row r="75" spans="2:40" hidden="1" x14ac:dyDescent="0.25">
      <c r="B75" s="121">
        <f t="shared" si="25"/>
        <v>16</v>
      </c>
      <c r="C75" s="16">
        <v>20200609</v>
      </c>
      <c r="D75" s="15" t="s">
        <v>3</v>
      </c>
      <c r="E75" s="15" t="s">
        <v>329</v>
      </c>
      <c r="F75" s="103" t="s">
        <v>378</v>
      </c>
      <c r="G75" s="17">
        <v>1504017</v>
      </c>
      <c r="H75" s="49" t="s">
        <v>58</v>
      </c>
      <c r="I75" s="15" t="s">
        <v>148</v>
      </c>
      <c r="J75" s="49" t="s">
        <v>58</v>
      </c>
      <c r="K75" s="15" t="s">
        <v>1075</v>
      </c>
      <c r="L75" s="76" t="s">
        <v>357</v>
      </c>
      <c r="M75" s="15" t="s">
        <v>355</v>
      </c>
      <c r="N75" s="15" t="s">
        <v>361</v>
      </c>
      <c r="O75" s="17" t="s">
        <v>58</v>
      </c>
      <c r="P75" s="17" t="s">
        <v>367</v>
      </c>
      <c r="Q75" s="18"/>
      <c r="R75" s="49" t="s">
        <v>58</v>
      </c>
      <c r="S75" s="15" t="s">
        <v>66</v>
      </c>
      <c r="T75" s="15"/>
      <c r="U75" s="15"/>
      <c r="V75" s="15">
        <v>71</v>
      </c>
      <c r="W75" s="80">
        <v>209</v>
      </c>
      <c r="X75" s="15">
        <f t="shared" si="27"/>
        <v>209</v>
      </c>
      <c r="Y75" s="15">
        <f>ROUNDDOWN(W75/HLOOKUP(D75,Table!$C$3:$D$4,2,0)*8,2)</f>
        <v>3.71</v>
      </c>
      <c r="Z75" s="15">
        <v>1</v>
      </c>
      <c r="AA75" s="15" t="s">
        <v>70</v>
      </c>
      <c r="AB75" s="19">
        <v>44004</v>
      </c>
      <c r="AC75" s="19">
        <v>43991</v>
      </c>
      <c r="AD75" s="86">
        <v>44004</v>
      </c>
      <c r="AE75" s="19">
        <v>43994</v>
      </c>
      <c r="AF75" s="19">
        <v>43994</v>
      </c>
      <c r="AG75" s="19" t="s">
        <v>164</v>
      </c>
      <c r="AH75" s="30">
        <v>1</v>
      </c>
      <c r="AI75" s="30">
        <v>1</v>
      </c>
      <c r="AJ75" s="30">
        <v>1</v>
      </c>
      <c r="AK75" s="19" t="s">
        <v>144</v>
      </c>
      <c r="AL75" s="15" t="s">
        <v>58</v>
      </c>
      <c r="AM75" s="15" t="s">
        <v>58</v>
      </c>
      <c r="AN75" s="15" t="s">
        <v>58</v>
      </c>
    </row>
    <row r="76" spans="2:40" hidden="1" x14ac:dyDescent="0.25">
      <c r="B76" s="121">
        <f t="shared" si="25"/>
        <v>17</v>
      </c>
      <c r="C76" s="16">
        <v>20200609</v>
      </c>
      <c r="D76" s="15" t="s">
        <v>3</v>
      </c>
      <c r="E76" s="15" t="s">
        <v>329</v>
      </c>
      <c r="F76" s="104" t="s">
        <v>486</v>
      </c>
      <c r="G76" s="17">
        <v>1504017</v>
      </c>
      <c r="H76" s="49" t="s">
        <v>58</v>
      </c>
      <c r="I76" s="15" t="s">
        <v>320</v>
      </c>
      <c r="J76" s="49" t="s">
        <v>58</v>
      </c>
      <c r="K76" s="15" t="s">
        <v>1075</v>
      </c>
      <c r="L76" s="76" t="s">
        <v>357</v>
      </c>
      <c r="M76" s="15" t="s">
        <v>355</v>
      </c>
      <c r="N76" s="15" t="s">
        <v>361</v>
      </c>
      <c r="O76" s="17" t="s">
        <v>58</v>
      </c>
      <c r="P76" s="17" t="s">
        <v>367</v>
      </c>
      <c r="Q76" s="18"/>
      <c r="R76" s="49" t="s">
        <v>58</v>
      </c>
      <c r="S76" s="15" t="s">
        <v>66</v>
      </c>
      <c r="T76" s="15"/>
      <c r="U76" s="15"/>
      <c r="V76" s="15">
        <v>109</v>
      </c>
      <c r="W76" s="80">
        <v>128</v>
      </c>
      <c r="X76" s="15">
        <f t="shared" si="27"/>
        <v>128</v>
      </c>
      <c r="Y76" s="15">
        <f>ROUNDDOWN(W76/HLOOKUP(D76,Table!$C$3:$D$4,2,0)*8,2)</f>
        <v>2.27</v>
      </c>
      <c r="Z76" s="15">
        <v>1</v>
      </c>
      <c r="AA76" s="15" t="s">
        <v>70</v>
      </c>
      <c r="AB76" s="19">
        <v>44004</v>
      </c>
      <c r="AC76" s="19">
        <v>43991</v>
      </c>
      <c r="AD76" s="86">
        <v>44004</v>
      </c>
      <c r="AE76" s="19">
        <v>43994</v>
      </c>
      <c r="AF76" s="19">
        <v>43994</v>
      </c>
      <c r="AG76" s="19" t="s">
        <v>164</v>
      </c>
      <c r="AH76" s="30">
        <v>1</v>
      </c>
      <c r="AI76" s="30">
        <v>1</v>
      </c>
      <c r="AJ76" s="30">
        <v>1</v>
      </c>
      <c r="AK76" s="19" t="s">
        <v>144</v>
      </c>
      <c r="AL76" s="15" t="s">
        <v>58</v>
      </c>
      <c r="AM76" s="15" t="s">
        <v>58</v>
      </c>
      <c r="AN76" s="15" t="s">
        <v>58</v>
      </c>
    </row>
    <row r="77" spans="2:40" hidden="1" x14ac:dyDescent="0.25">
      <c r="B77" s="121">
        <f t="shared" si="25"/>
        <v>18</v>
      </c>
      <c r="C77" s="16">
        <v>20200609</v>
      </c>
      <c r="D77" s="15" t="s">
        <v>3</v>
      </c>
      <c r="E77" s="15" t="s">
        <v>329</v>
      </c>
      <c r="F77" s="103" t="s">
        <v>379</v>
      </c>
      <c r="G77" s="17">
        <v>1504017</v>
      </c>
      <c r="H77" s="49" t="s">
        <v>58</v>
      </c>
      <c r="I77" s="15" t="s">
        <v>321</v>
      </c>
      <c r="J77" s="49" t="s">
        <v>58</v>
      </c>
      <c r="K77" s="15" t="s">
        <v>1075</v>
      </c>
      <c r="L77" s="76" t="s">
        <v>357</v>
      </c>
      <c r="M77" s="15" t="s">
        <v>355</v>
      </c>
      <c r="N77" s="15" t="s">
        <v>361</v>
      </c>
      <c r="O77" s="17" t="s">
        <v>58</v>
      </c>
      <c r="P77" s="17" t="s">
        <v>367</v>
      </c>
      <c r="Q77" s="18"/>
      <c r="R77" s="49" t="s">
        <v>58</v>
      </c>
      <c r="S77" s="15" t="s">
        <v>66</v>
      </c>
      <c r="T77" s="15"/>
      <c r="U77" s="15"/>
      <c r="V77" s="15">
        <v>200</v>
      </c>
      <c r="W77" s="15">
        <f t="shared" si="27"/>
        <v>200</v>
      </c>
      <c r="X77" s="15">
        <f t="shared" si="27"/>
        <v>200</v>
      </c>
      <c r="Y77" s="15">
        <f>ROUNDDOWN(W77/HLOOKUP(D77,Table!$C$3:$D$4,2,0)*8,2)</f>
        <v>3.55</v>
      </c>
      <c r="Z77" s="15">
        <v>1</v>
      </c>
      <c r="AA77" s="15" t="s">
        <v>70</v>
      </c>
      <c r="AB77" s="19">
        <v>44004</v>
      </c>
      <c r="AC77" s="19">
        <v>43991</v>
      </c>
      <c r="AD77" s="86">
        <v>44004</v>
      </c>
      <c r="AE77" s="19">
        <v>43994</v>
      </c>
      <c r="AF77" s="19">
        <v>43994</v>
      </c>
      <c r="AG77" s="19" t="s">
        <v>164</v>
      </c>
      <c r="AH77" s="30">
        <v>1</v>
      </c>
      <c r="AI77" s="30">
        <v>1</v>
      </c>
      <c r="AJ77" s="30">
        <v>1</v>
      </c>
      <c r="AK77" s="19" t="s">
        <v>144</v>
      </c>
      <c r="AL77" s="15" t="s">
        <v>58</v>
      </c>
      <c r="AM77" s="15" t="s">
        <v>58</v>
      </c>
      <c r="AN77" s="15" t="s">
        <v>58</v>
      </c>
    </row>
    <row r="78" spans="2:40" hidden="1" x14ac:dyDescent="0.25">
      <c r="B78" s="121">
        <f t="shared" si="25"/>
        <v>19</v>
      </c>
      <c r="C78" s="16">
        <v>20200609</v>
      </c>
      <c r="D78" s="15" t="s">
        <v>3</v>
      </c>
      <c r="E78" s="15" t="s">
        <v>329</v>
      </c>
      <c r="F78" s="103" t="s">
        <v>380</v>
      </c>
      <c r="G78" s="17">
        <v>1504017</v>
      </c>
      <c r="H78" s="49" t="s">
        <v>58</v>
      </c>
      <c r="I78" s="15" t="s">
        <v>336</v>
      </c>
      <c r="J78" s="49" t="s">
        <v>58</v>
      </c>
      <c r="K78" s="15" t="s">
        <v>1075</v>
      </c>
      <c r="L78" s="76" t="s">
        <v>357</v>
      </c>
      <c r="M78" s="15" t="s">
        <v>355</v>
      </c>
      <c r="N78" s="15" t="s">
        <v>361</v>
      </c>
      <c r="O78" s="17" t="s">
        <v>58</v>
      </c>
      <c r="P78" s="17" t="s">
        <v>367</v>
      </c>
      <c r="Q78" s="18"/>
      <c r="R78" s="49" t="s">
        <v>58</v>
      </c>
      <c r="S78" s="15" t="s">
        <v>66</v>
      </c>
      <c r="T78" s="15"/>
      <c r="U78" s="15"/>
      <c r="V78" s="15">
        <v>240</v>
      </c>
      <c r="W78" s="80">
        <v>374</v>
      </c>
      <c r="X78" s="15">
        <f t="shared" si="27"/>
        <v>374</v>
      </c>
      <c r="Y78" s="15">
        <f>ROUNDDOWN(W78/HLOOKUP(D78,Table!$C$3:$D$4,2,0)*8,2)</f>
        <v>6.64</v>
      </c>
      <c r="Z78" s="15">
        <v>1</v>
      </c>
      <c r="AA78" s="15" t="s">
        <v>21</v>
      </c>
      <c r="AB78" s="19">
        <v>44004</v>
      </c>
      <c r="AC78" s="19">
        <v>43991</v>
      </c>
      <c r="AD78" s="86">
        <v>44004</v>
      </c>
      <c r="AE78" s="19">
        <v>43994</v>
      </c>
      <c r="AF78" s="19">
        <v>43994</v>
      </c>
      <c r="AG78" s="19" t="s">
        <v>165</v>
      </c>
      <c r="AH78" s="30">
        <v>1</v>
      </c>
      <c r="AI78" s="30">
        <v>1</v>
      </c>
      <c r="AJ78" s="30">
        <v>0.73</v>
      </c>
      <c r="AK78" s="19" t="s">
        <v>134</v>
      </c>
      <c r="AL78" s="15" t="s">
        <v>58</v>
      </c>
      <c r="AM78" s="15" t="s">
        <v>58</v>
      </c>
      <c r="AN78" s="17" t="s">
        <v>1463</v>
      </c>
    </row>
    <row r="79" spans="2:40" hidden="1" x14ac:dyDescent="0.25">
      <c r="B79" s="121">
        <f t="shared" si="25"/>
        <v>20</v>
      </c>
      <c r="C79" s="16">
        <v>20200609</v>
      </c>
      <c r="D79" s="15" t="s">
        <v>3</v>
      </c>
      <c r="E79" s="15" t="s">
        <v>329</v>
      </c>
      <c r="F79" s="103" t="s">
        <v>381</v>
      </c>
      <c r="G79" s="17">
        <v>1504017</v>
      </c>
      <c r="H79" s="49" t="s">
        <v>58</v>
      </c>
      <c r="I79" s="15" t="s">
        <v>337</v>
      </c>
      <c r="J79" s="49" t="s">
        <v>58</v>
      </c>
      <c r="K79" s="15" t="s">
        <v>1075</v>
      </c>
      <c r="L79" s="76" t="s">
        <v>357</v>
      </c>
      <c r="M79" s="15" t="s">
        <v>355</v>
      </c>
      <c r="N79" s="15" t="s">
        <v>361</v>
      </c>
      <c r="O79" s="17" t="s">
        <v>58</v>
      </c>
      <c r="P79" s="17" t="s">
        <v>367</v>
      </c>
      <c r="Q79" s="18"/>
      <c r="R79" s="49" t="s">
        <v>58</v>
      </c>
      <c r="S79" s="15" t="s">
        <v>66</v>
      </c>
      <c r="T79" s="15"/>
      <c r="U79" s="15"/>
      <c r="V79" s="15">
        <v>255</v>
      </c>
      <c r="W79" s="80">
        <v>265</v>
      </c>
      <c r="X79" s="15">
        <f t="shared" si="27"/>
        <v>265</v>
      </c>
      <c r="Y79" s="15">
        <f>ROUNDDOWN(W79/HLOOKUP(D79,Table!$C$3:$D$4,2,0)*8,2)</f>
        <v>4.71</v>
      </c>
      <c r="Z79" s="15">
        <v>0.5</v>
      </c>
      <c r="AA79" s="15" t="s">
        <v>70</v>
      </c>
      <c r="AB79" s="19">
        <v>44004</v>
      </c>
      <c r="AC79" s="19">
        <v>43991</v>
      </c>
      <c r="AD79" s="86">
        <v>44004</v>
      </c>
      <c r="AE79" s="19">
        <v>43994</v>
      </c>
      <c r="AF79" s="19">
        <v>43994</v>
      </c>
      <c r="AG79" s="19" t="s">
        <v>164</v>
      </c>
      <c r="AH79" s="30">
        <v>1</v>
      </c>
      <c r="AI79" s="30">
        <v>1</v>
      </c>
      <c r="AJ79" s="30">
        <v>1</v>
      </c>
      <c r="AK79" s="19" t="s">
        <v>144</v>
      </c>
      <c r="AL79" s="15" t="s">
        <v>58</v>
      </c>
      <c r="AM79" s="15" t="s">
        <v>58</v>
      </c>
      <c r="AN79" s="15" t="s">
        <v>58</v>
      </c>
    </row>
    <row r="80" spans="2:40" hidden="1" x14ac:dyDescent="0.25">
      <c r="B80" s="121">
        <f t="shared" si="25"/>
        <v>21</v>
      </c>
      <c r="C80" s="16">
        <v>20200609</v>
      </c>
      <c r="D80" s="15" t="s">
        <v>3</v>
      </c>
      <c r="E80" s="15" t="s">
        <v>329</v>
      </c>
      <c r="F80" s="103" t="s">
        <v>382</v>
      </c>
      <c r="G80" s="17">
        <v>1504017</v>
      </c>
      <c r="H80" s="49" t="s">
        <v>58</v>
      </c>
      <c r="I80" s="15" t="s">
        <v>338</v>
      </c>
      <c r="J80" s="49" t="s">
        <v>58</v>
      </c>
      <c r="K80" s="15" t="s">
        <v>1075</v>
      </c>
      <c r="L80" s="76" t="s">
        <v>357</v>
      </c>
      <c r="M80" s="15" t="s">
        <v>355</v>
      </c>
      <c r="N80" s="15" t="s">
        <v>361</v>
      </c>
      <c r="O80" s="17" t="s">
        <v>58</v>
      </c>
      <c r="P80" s="17" t="s">
        <v>367</v>
      </c>
      <c r="Q80" s="18"/>
      <c r="R80" s="49" t="s">
        <v>58</v>
      </c>
      <c r="S80" s="15" t="s">
        <v>66</v>
      </c>
      <c r="T80" s="15"/>
      <c r="U80" s="15"/>
      <c r="V80" s="15">
        <v>32</v>
      </c>
      <c r="W80" s="15">
        <f t="shared" si="27"/>
        <v>32</v>
      </c>
      <c r="X80" s="15">
        <f t="shared" si="27"/>
        <v>32</v>
      </c>
      <c r="Y80" s="15">
        <f>ROUNDDOWN(W80/HLOOKUP(D80,Table!$C$3:$D$4,2,0)*8,2)</f>
        <v>0.56000000000000005</v>
      </c>
      <c r="Z80" s="15">
        <v>1</v>
      </c>
      <c r="AA80" s="15" t="s">
        <v>70</v>
      </c>
      <c r="AB80" s="19">
        <v>44004</v>
      </c>
      <c r="AC80" s="19">
        <v>43991</v>
      </c>
      <c r="AD80" s="86">
        <v>44004</v>
      </c>
      <c r="AE80" s="19">
        <v>43994</v>
      </c>
      <c r="AF80" s="19">
        <v>43994</v>
      </c>
      <c r="AG80" s="19" t="s">
        <v>164</v>
      </c>
      <c r="AH80" s="30">
        <v>1</v>
      </c>
      <c r="AI80" s="30">
        <v>1</v>
      </c>
      <c r="AJ80" s="30">
        <v>1</v>
      </c>
      <c r="AK80" s="19" t="s">
        <v>144</v>
      </c>
      <c r="AL80" s="15" t="s">
        <v>58</v>
      </c>
      <c r="AM80" s="15" t="s">
        <v>58</v>
      </c>
      <c r="AN80" s="15" t="s">
        <v>58</v>
      </c>
    </row>
    <row r="81" spans="2:40" hidden="1" x14ac:dyDescent="0.25">
      <c r="B81" s="121">
        <f t="shared" si="25"/>
        <v>22</v>
      </c>
      <c r="C81" s="16">
        <v>20200609</v>
      </c>
      <c r="D81" s="15" t="s">
        <v>3</v>
      </c>
      <c r="E81" s="15" t="s">
        <v>329</v>
      </c>
      <c r="F81" s="103" t="s">
        <v>383</v>
      </c>
      <c r="G81" s="17">
        <v>1504017</v>
      </c>
      <c r="H81" s="49" t="s">
        <v>58</v>
      </c>
      <c r="I81" s="15" t="s">
        <v>339</v>
      </c>
      <c r="J81" s="49" t="s">
        <v>58</v>
      </c>
      <c r="K81" s="15" t="s">
        <v>1075</v>
      </c>
      <c r="L81" s="76" t="s">
        <v>357</v>
      </c>
      <c r="M81" s="15" t="s">
        <v>355</v>
      </c>
      <c r="N81" s="15" t="s">
        <v>361</v>
      </c>
      <c r="O81" s="17" t="s">
        <v>58</v>
      </c>
      <c r="P81" s="17" t="s">
        <v>367</v>
      </c>
      <c r="Q81" s="18"/>
      <c r="R81" s="49" t="s">
        <v>58</v>
      </c>
      <c r="S81" s="15" t="s">
        <v>66</v>
      </c>
      <c r="T81" s="15"/>
      <c r="U81" s="15"/>
      <c r="V81" s="15">
        <v>307</v>
      </c>
      <c r="W81" s="80">
        <v>322</v>
      </c>
      <c r="X81" s="15">
        <f t="shared" si="27"/>
        <v>322</v>
      </c>
      <c r="Y81" s="15">
        <f>ROUNDDOWN(W81/HLOOKUP(D81,Table!$C$3:$D$4,2,0)*8,2)</f>
        <v>5.72</v>
      </c>
      <c r="Z81" s="15">
        <v>1</v>
      </c>
      <c r="AA81" s="15" t="s">
        <v>70</v>
      </c>
      <c r="AB81" s="19">
        <v>44004</v>
      </c>
      <c r="AC81" s="19">
        <v>43991</v>
      </c>
      <c r="AD81" s="86">
        <v>44004</v>
      </c>
      <c r="AE81" s="19">
        <v>43994</v>
      </c>
      <c r="AF81" s="19">
        <v>43994</v>
      </c>
      <c r="AG81" s="19" t="s">
        <v>165</v>
      </c>
      <c r="AH81" s="30">
        <v>0.99</v>
      </c>
      <c r="AI81" s="30">
        <v>0.96</v>
      </c>
      <c r="AJ81" s="30">
        <v>1</v>
      </c>
      <c r="AK81" s="19" t="s">
        <v>134</v>
      </c>
      <c r="AL81" s="15" t="s">
        <v>58</v>
      </c>
      <c r="AM81" s="15" t="s">
        <v>58</v>
      </c>
      <c r="AN81" s="17" t="s">
        <v>491</v>
      </c>
    </row>
    <row r="82" spans="2:40" hidden="1" x14ac:dyDescent="0.25">
      <c r="B82" s="121">
        <f t="shared" si="25"/>
        <v>23</v>
      </c>
      <c r="C82" s="16">
        <v>20200609</v>
      </c>
      <c r="D82" s="15" t="s">
        <v>3</v>
      </c>
      <c r="E82" s="15" t="s">
        <v>329</v>
      </c>
      <c r="F82" s="103" t="s">
        <v>384</v>
      </c>
      <c r="G82" s="17">
        <v>1504017</v>
      </c>
      <c r="H82" s="49" t="s">
        <v>58</v>
      </c>
      <c r="I82" s="15" t="s">
        <v>340</v>
      </c>
      <c r="J82" s="49" t="s">
        <v>58</v>
      </c>
      <c r="K82" s="15" t="s">
        <v>1075</v>
      </c>
      <c r="L82" s="76" t="s">
        <v>357</v>
      </c>
      <c r="M82" s="15" t="s">
        <v>355</v>
      </c>
      <c r="N82" s="15" t="s">
        <v>361</v>
      </c>
      <c r="O82" s="17" t="s">
        <v>58</v>
      </c>
      <c r="P82" s="17" t="s">
        <v>367</v>
      </c>
      <c r="Q82" s="18"/>
      <c r="R82" s="49" t="s">
        <v>58</v>
      </c>
      <c r="S82" s="15" t="s">
        <v>933</v>
      </c>
      <c r="T82" s="15"/>
      <c r="U82" s="15"/>
      <c r="V82" s="15">
        <v>232</v>
      </c>
      <c r="W82" s="80">
        <f>V82-V82+277</f>
        <v>277</v>
      </c>
      <c r="X82" s="15">
        <f t="shared" si="27"/>
        <v>277</v>
      </c>
      <c r="Y82" s="15">
        <f>ROUNDDOWN(W82/HLOOKUP(D82,Table!$C$3:$D$4,2,0)*8,2)</f>
        <v>4.92</v>
      </c>
      <c r="Z82" s="15">
        <v>3</v>
      </c>
      <c r="AA82" s="15" t="s">
        <v>70</v>
      </c>
      <c r="AB82" s="19">
        <v>44004</v>
      </c>
      <c r="AC82" s="19">
        <v>43991</v>
      </c>
      <c r="AD82" s="86">
        <v>44004</v>
      </c>
      <c r="AE82" s="19">
        <v>43998</v>
      </c>
      <c r="AF82" s="19">
        <v>43998</v>
      </c>
      <c r="AG82" s="19" t="s">
        <v>164</v>
      </c>
      <c r="AH82" s="30">
        <v>1</v>
      </c>
      <c r="AI82" s="30">
        <v>1</v>
      </c>
      <c r="AJ82" s="30">
        <v>1</v>
      </c>
      <c r="AK82" s="19" t="s">
        <v>144</v>
      </c>
      <c r="AL82" s="15" t="s">
        <v>58</v>
      </c>
      <c r="AM82" s="15" t="s">
        <v>58</v>
      </c>
      <c r="AN82" s="17" t="s">
        <v>58</v>
      </c>
    </row>
    <row r="83" spans="2:40" s="136" customFormat="1" hidden="1" x14ac:dyDescent="0.25">
      <c r="B83" s="121">
        <f t="shared" si="25"/>
        <v>24</v>
      </c>
      <c r="C83" s="16">
        <v>20200609</v>
      </c>
      <c r="D83" s="15" t="s">
        <v>3</v>
      </c>
      <c r="E83" s="15" t="s">
        <v>329</v>
      </c>
      <c r="F83" s="103" t="s">
        <v>385</v>
      </c>
      <c r="G83" s="17">
        <v>1504017</v>
      </c>
      <c r="H83" s="49" t="s">
        <v>58</v>
      </c>
      <c r="I83" s="15" t="s">
        <v>341</v>
      </c>
      <c r="J83" s="49" t="s">
        <v>58</v>
      </c>
      <c r="K83" s="15" t="s">
        <v>1075</v>
      </c>
      <c r="L83" s="76" t="s">
        <v>357</v>
      </c>
      <c r="M83" s="15" t="s">
        <v>355</v>
      </c>
      <c r="N83" s="15" t="s">
        <v>361</v>
      </c>
      <c r="O83" s="17" t="s">
        <v>58</v>
      </c>
      <c r="P83" s="17" t="s">
        <v>367</v>
      </c>
      <c r="Q83" s="18"/>
      <c r="R83" s="49" t="s">
        <v>58</v>
      </c>
      <c r="S83" s="15" t="s">
        <v>933</v>
      </c>
      <c r="T83" s="15"/>
      <c r="U83" s="15"/>
      <c r="V83" s="15">
        <v>130</v>
      </c>
      <c r="W83" s="80">
        <f>V83-V83+202</f>
        <v>202</v>
      </c>
      <c r="X83" s="15">
        <f t="shared" ref="X83:X87" si="30">W83</f>
        <v>202</v>
      </c>
      <c r="Y83" s="15">
        <f>ROUNDDOWN(W83/HLOOKUP(D83,Table!$C$3:$D$4,2,0)*8,2)</f>
        <v>3.59</v>
      </c>
      <c r="Z83" s="15">
        <v>3</v>
      </c>
      <c r="AA83" s="15" t="s">
        <v>70</v>
      </c>
      <c r="AB83" s="19">
        <v>44004</v>
      </c>
      <c r="AC83" s="19">
        <v>43991</v>
      </c>
      <c r="AD83" s="86">
        <v>44004</v>
      </c>
      <c r="AE83" s="19">
        <v>43999</v>
      </c>
      <c r="AF83" s="19">
        <v>43999</v>
      </c>
      <c r="AG83" s="19" t="s">
        <v>165</v>
      </c>
      <c r="AH83" s="30">
        <v>1</v>
      </c>
      <c r="AI83" s="30">
        <v>1</v>
      </c>
      <c r="AJ83" s="30">
        <v>0.66</v>
      </c>
      <c r="AK83" s="19" t="s">
        <v>134</v>
      </c>
      <c r="AL83" s="15" t="s">
        <v>630</v>
      </c>
      <c r="AM83" s="15" t="s">
        <v>58</v>
      </c>
      <c r="AN83" s="15" t="s">
        <v>58</v>
      </c>
    </row>
    <row r="84" spans="2:40" hidden="1" x14ac:dyDescent="0.25">
      <c r="B84" s="121">
        <f t="shared" si="25"/>
        <v>25</v>
      </c>
      <c r="C84" s="16">
        <v>20200609</v>
      </c>
      <c r="D84" s="15" t="s">
        <v>3</v>
      </c>
      <c r="E84" s="15" t="s">
        <v>329</v>
      </c>
      <c r="F84" s="103" t="s">
        <v>386</v>
      </c>
      <c r="G84" s="17">
        <v>1504017</v>
      </c>
      <c r="H84" s="49" t="s">
        <v>58</v>
      </c>
      <c r="I84" s="15" t="s">
        <v>342</v>
      </c>
      <c r="J84" s="49" t="s">
        <v>58</v>
      </c>
      <c r="K84" s="15" t="s">
        <v>1075</v>
      </c>
      <c r="L84" s="76" t="s">
        <v>357</v>
      </c>
      <c r="M84" s="15" t="s">
        <v>355</v>
      </c>
      <c r="N84" s="15" t="s">
        <v>361</v>
      </c>
      <c r="O84" s="17" t="s">
        <v>58</v>
      </c>
      <c r="P84" s="17" t="s">
        <v>367</v>
      </c>
      <c r="Q84" s="18"/>
      <c r="R84" s="49" t="s">
        <v>58</v>
      </c>
      <c r="S84" s="15" t="s">
        <v>933</v>
      </c>
      <c r="T84" s="15"/>
      <c r="U84" s="15"/>
      <c r="V84" s="15">
        <v>206</v>
      </c>
      <c r="W84" s="80">
        <f>V84-V84+223</f>
        <v>223</v>
      </c>
      <c r="X84" s="15">
        <f t="shared" si="30"/>
        <v>223</v>
      </c>
      <c r="Y84" s="15">
        <f>ROUNDDOWN(W84/HLOOKUP(D84,Table!$C$3:$D$4,2,0)*8,2)</f>
        <v>3.96</v>
      </c>
      <c r="Z84" s="15">
        <v>3</v>
      </c>
      <c r="AA84" s="15" t="s">
        <v>70</v>
      </c>
      <c r="AB84" s="19">
        <v>44004</v>
      </c>
      <c r="AC84" s="19">
        <v>43991</v>
      </c>
      <c r="AD84" s="86">
        <v>44004</v>
      </c>
      <c r="AE84" s="19">
        <v>43999</v>
      </c>
      <c r="AF84" s="19">
        <v>43999</v>
      </c>
      <c r="AG84" s="19" t="s">
        <v>164</v>
      </c>
      <c r="AH84" s="30">
        <v>1</v>
      </c>
      <c r="AI84" s="30">
        <v>1</v>
      </c>
      <c r="AJ84" s="30">
        <v>1</v>
      </c>
      <c r="AK84" s="19" t="s">
        <v>144</v>
      </c>
      <c r="AL84" s="15" t="s">
        <v>58</v>
      </c>
      <c r="AM84" s="15" t="s">
        <v>58</v>
      </c>
      <c r="AN84" s="15" t="s">
        <v>58</v>
      </c>
    </row>
    <row r="85" spans="2:40" hidden="1" x14ac:dyDescent="0.25">
      <c r="B85" s="121">
        <f t="shared" si="25"/>
        <v>26</v>
      </c>
      <c r="C85" s="16">
        <v>20200609</v>
      </c>
      <c r="D85" s="15" t="s">
        <v>3</v>
      </c>
      <c r="E85" s="15" t="s">
        <v>329</v>
      </c>
      <c r="F85" s="103" t="s">
        <v>387</v>
      </c>
      <c r="G85" s="17">
        <v>1504017</v>
      </c>
      <c r="H85" s="49" t="s">
        <v>58</v>
      </c>
      <c r="I85" s="15" t="s">
        <v>322</v>
      </c>
      <c r="J85" s="49" t="s">
        <v>58</v>
      </c>
      <c r="K85" s="15" t="s">
        <v>1075</v>
      </c>
      <c r="L85" s="76" t="s">
        <v>357</v>
      </c>
      <c r="M85" s="15" t="s">
        <v>355</v>
      </c>
      <c r="N85" s="15" t="s">
        <v>361</v>
      </c>
      <c r="O85" s="17" t="s">
        <v>58</v>
      </c>
      <c r="P85" s="17" t="s">
        <v>367</v>
      </c>
      <c r="Q85" s="18"/>
      <c r="R85" s="49" t="s">
        <v>58</v>
      </c>
      <c r="S85" s="15" t="s">
        <v>933</v>
      </c>
      <c r="T85" s="15"/>
      <c r="U85" s="15"/>
      <c r="V85" s="15">
        <v>208</v>
      </c>
      <c r="W85" s="15">
        <f t="shared" ref="W85:W89" si="31">V85</f>
        <v>208</v>
      </c>
      <c r="X85" s="15">
        <f t="shared" si="30"/>
        <v>208</v>
      </c>
      <c r="Y85" s="15">
        <f>ROUNDDOWN(W85/HLOOKUP(D85,Table!$C$3:$D$4,2,0)*8,2)</f>
        <v>3.69</v>
      </c>
      <c r="Z85" s="15">
        <v>1</v>
      </c>
      <c r="AA85" s="15" t="s">
        <v>70</v>
      </c>
      <c r="AB85" s="19">
        <v>44004</v>
      </c>
      <c r="AC85" s="19">
        <v>43991</v>
      </c>
      <c r="AD85" s="86">
        <v>44004</v>
      </c>
      <c r="AE85" s="19">
        <v>43999</v>
      </c>
      <c r="AF85" s="19">
        <v>43999</v>
      </c>
      <c r="AG85" s="19" t="s">
        <v>164</v>
      </c>
      <c r="AH85" s="30">
        <v>1</v>
      </c>
      <c r="AI85" s="30">
        <v>1</v>
      </c>
      <c r="AJ85" s="30">
        <v>1</v>
      </c>
      <c r="AK85" s="19" t="s">
        <v>144</v>
      </c>
      <c r="AL85" s="15" t="s">
        <v>58</v>
      </c>
      <c r="AM85" s="15" t="s">
        <v>58</v>
      </c>
      <c r="AN85" s="15" t="s">
        <v>58</v>
      </c>
    </row>
    <row r="86" spans="2:40" hidden="1" x14ac:dyDescent="0.25">
      <c r="B86" s="121">
        <f t="shared" si="25"/>
        <v>27</v>
      </c>
      <c r="C86" s="16">
        <v>20200609</v>
      </c>
      <c r="D86" s="15" t="s">
        <v>3</v>
      </c>
      <c r="E86" s="15" t="s">
        <v>329</v>
      </c>
      <c r="F86" s="103" t="s">
        <v>388</v>
      </c>
      <c r="G86" s="17">
        <v>1504017</v>
      </c>
      <c r="H86" s="49" t="s">
        <v>58</v>
      </c>
      <c r="I86" s="15" t="s">
        <v>343</v>
      </c>
      <c r="J86" s="49" t="s">
        <v>58</v>
      </c>
      <c r="K86" s="15" t="s">
        <v>1075</v>
      </c>
      <c r="L86" s="76" t="s">
        <v>357</v>
      </c>
      <c r="M86" s="15" t="s">
        <v>355</v>
      </c>
      <c r="N86" s="15" t="s">
        <v>361</v>
      </c>
      <c r="O86" s="17" t="s">
        <v>58</v>
      </c>
      <c r="P86" s="17" t="s">
        <v>367</v>
      </c>
      <c r="Q86" s="18"/>
      <c r="R86" s="49" t="s">
        <v>58</v>
      </c>
      <c r="S86" s="15" t="s">
        <v>933</v>
      </c>
      <c r="T86" s="15"/>
      <c r="U86" s="15"/>
      <c r="V86" s="15">
        <v>259</v>
      </c>
      <c r="W86" s="15">
        <f t="shared" si="31"/>
        <v>259</v>
      </c>
      <c r="X86" s="15">
        <f t="shared" si="30"/>
        <v>259</v>
      </c>
      <c r="Y86" s="15">
        <f>ROUNDDOWN(W86/HLOOKUP(D86,Table!$C$3:$D$4,2,0)*8,2)</f>
        <v>4.5999999999999996</v>
      </c>
      <c r="Z86" s="15">
        <v>1</v>
      </c>
      <c r="AA86" s="15" t="s">
        <v>70</v>
      </c>
      <c r="AB86" s="19">
        <v>44004</v>
      </c>
      <c r="AC86" s="19">
        <v>43991</v>
      </c>
      <c r="AD86" s="86">
        <v>44004</v>
      </c>
      <c r="AE86" s="19">
        <v>43999</v>
      </c>
      <c r="AF86" s="19">
        <v>43999</v>
      </c>
      <c r="AG86" s="19" t="s">
        <v>164</v>
      </c>
      <c r="AH86" s="30">
        <v>1</v>
      </c>
      <c r="AI86" s="30">
        <v>1</v>
      </c>
      <c r="AJ86" s="30">
        <v>1</v>
      </c>
      <c r="AK86" s="19" t="s">
        <v>144</v>
      </c>
      <c r="AL86" s="15" t="s">
        <v>58</v>
      </c>
      <c r="AM86" s="15" t="s">
        <v>58</v>
      </c>
      <c r="AN86" s="15" t="s">
        <v>58</v>
      </c>
    </row>
    <row r="87" spans="2:40" hidden="1" x14ac:dyDescent="0.25">
      <c r="B87" s="121">
        <f t="shared" si="25"/>
        <v>28</v>
      </c>
      <c r="C87" s="16">
        <v>20200609</v>
      </c>
      <c r="D87" s="15" t="s">
        <v>3</v>
      </c>
      <c r="E87" s="15" t="s">
        <v>329</v>
      </c>
      <c r="F87" s="103" t="s">
        <v>389</v>
      </c>
      <c r="G87" s="17">
        <v>1504017</v>
      </c>
      <c r="H87" s="49" t="s">
        <v>58</v>
      </c>
      <c r="I87" s="15" t="s">
        <v>344</v>
      </c>
      <c r="J87" s="49" t="s">
        <v>58</v>
      </c>
      <c r="K87" s="15" t="s">
        <v>1075</v>
      </c>
      <c r="L87" s="76" t="s">
        <v>357</v>
      </c>
      <c r="M87" s="15" t="s">
        <v>355</v>
      </c>
      <c r="N87" s="15" t="s">
        <v>361</v>
      </c>
      <c r="O87" s="17" t="s">
        <v>58</v>
      </c>
      <c r="P87" s="17" t="s">
        <v>367</v>
      </c>
      <c r="Q87" s="18"/>
      <c r="R87" s="49" t="s">
        <v>58</v>
      </c>
      <c r="S87" s="15" t="s">
        <v>933</v>
      </c>
      <c r="T87" s="15"/>
      <c r="U87" s="15"/>
      <c r="V87" s="15">
        <v>110</v>
      </c>
      <c r="W87" s="80">
        <f>V87-V87+130</f>
        <v>130</v>
      </c>
      <c r="X87" s="15">
        <f t="shared" si="30"/>
        <v>130</v>
      </c>
      <c r="Y87" s="15">
        <f>ROUNDDOWN(W87/HLOOKUP(D87,Table!$C$3:$D$4,2,0)*8,2)</f>
        <v>2.31</v>
      </c>
      <c r="Z87" s="15">
        <v>1</v>
      </c>
      <c r="AA87" s="15" t="s">
        <v>70</v>
      </c>
      <c r="AB87" s="19">
        <v>44004</v>
      </c>
      <c r="AC87" s="19">
        <v>43991</v>
      </c>
      <c r="AD87" s="86">
        <v>44004</v>
      </c>
      <c r="AE87" s="19">
        <v>43999</v>
      </c>
      <c r="AF87" s="19">
        <v>43999</v>
      </c>
      <c r="AG87" s="19" t="s">
        <v>164</v>
      </c>
      <c r="AH87" s="30">
        <v>1</v>
      </c>
      <c r="AI87" s="30">
        <v>1</v>
      </c>
      <c r="AJ87" s="30">
        <v>1</v>
      </c>
      <c r="AK87" s="19" t="s">
        <v>144</v>
      </c>
      <c r="AL87" s="15" t="s">
        <v>58</v>
      </c>
      <c r="AM87" s="15" t="s">
        <v>58</v>
      </c>
      <c r="AN87" s="15" t="s">
        <v>58</v>
      </c>
    </row>
    <row r="88" spans="2:40" hidden="1" x14ac:dyDescent="0.25">
      <c r="B88" s="121">
        <f t="shared" si="25"/>
        <v>29</v>
      </c>
      <c r="C88" s="16">
        <v>20200609</v>
      </c>
      <c r="D88" s="15" t="s">
        <v>2</v>
      </c>
      <c r="E88" s="15" t="s">
        <v>330</v>
      </c>
      <c r="F88" s="17" t="s">
        <v>58</v>
      </c>
      <c r="G88" s="17">
        <v>1513868</v>
      </c>
      <c r="H88" s="49" t="s">
        <v>58</v>
      </c>
      <c r="I88" s="15" t="s">
        <v>345</v>
      </c>
      <c r="J88" s="49" t="s">
        <v>58</v>
      </c>
      <c r="K88" s="15" t="s">
        <v>1078</v>
      </c>
      <c r="L88" s="15" t="s">
        <v>144</v>
      </c>
      <c r="M88" s="15" t="s">
        <v>324</v>
      </c>
      <c r="N88" s="15" t="s">
        <v>363</v>
      </c>
      <c r="O88" s="17">
        <v>1.3</v>
      </c>
      <c r="P88" s="17" t="s">
        <v>368</v>
      </c>
      <c r="Q88" s="18"/>
      <c r="R88" s="49" t="s">
        <v>58</v>
      </c>
      <c r="S88" s="15" t="s">
        <v>65</v>
      </c>
      <c r="T88" s="15"/>
      <c r="U88" s="15"/>
      <c r="V88" s="15">
        <v>260</v>
      </c>
      <c r="W88" s="15">
        <f t="shared" si="31"/>
        <v>260</v>
      </c>
      <c r="X88" s="15">
        <f>W88</f>
        <v>260</v>
      </c>
      <c r="Y88" s="15">
        <f>ROUNDDOWN(W88/HLOOKUP(D88,Table!$C$3:$D$4,2,0)*8,2)</f>
        <v>16</v>
      </c>
      <c r="Z88" s="15">
        <v>8</v>
      </c>
      <c r="AA88" s="15" t="s">
        <v>70</v>
      </c>
      <c r="AB88" s="19">
        <v>44004</v>
      </c>
      <c r="AC88" s="19">
        <v>43991</v>
      </c>
      <c r="AD88" s="86">
        <v>44004</v>
      </c>
      <c r="AE88" s="19">
        <v>44000</v>
      </c>
      <c r="AF88" s="19">
        <v>44000</v>
      </c>
      <c r="AG88" s="19" t="s">
        <v>164</v>
      </c>
      <c r="AH88" s="30">
        <v>1</v>
      </c>
      <c r="AI88" s="30">
        <v>1</v>
      </c>
      <c r="AJ88" s="30">
        <v>1</v>
      </c>
      <c r="AK88" s="19" t="s">
        <v>144</v>
      </c>
      <c r="AL88" s="17" t="s">
        <v>58</v>
      </c>
      <c r="AM88" s="17" t="s">
        <v>58</v>
      </c>
      <c r="AN88" s="17" t="s">
        <v>58</v>
      </c>
    </row>
    <row r="89" spans="2:40" hidden="1" x14ac:dyDescent="0.25">
      <c r="B89" s="121">
        <f t="shared" si="25"/>
        <v>30</v>
      </c>
      <c r="C89" s="16">
        <v>20200609</v>
      </c>
      <c r="D89" s="15" t="s">
        <v>2</v>
      </c>
      <c r="E89" s="15" t="s">
        <v>330</v>
      </c>
      <c r="F89" s="17" t="s">
        <v>58</v>
      </c>
      <c r="G89" s="17">
        <v>1513868</v>
      </c>
      <c r="H89" s="49" t="s">
        <v>58</v>
      </c>
      <c r="I89" s="15" t="s">
        <v>309</v>
      </c>
      <c r="J89" s="49" t="s">
        <v>58</v>
      </c>
      <c r="K89" s="15" t="s">
        <v>1076</v>
      </c>
      <c r="L89" s="15" t="s">
        <v>144</v>
      </c>
      <c r="M89" s="15" t="s">
        <v>324</v>
      </c>
      <c r="N89" s="15" t="s">
        <v>364</v>
      </c>
      <c r="O89" s="17" t="s">
        <v>360</v>
      </c>
      <c r="P89" s="17" t="s">
        <v>368</v>
      </c>
      <c r="Q89" s="18"/>
      <c r="R89" s="49" t="s">
        <v>58</v>
      </c>
      <c r="S89" s="15" t="s">
        <v>64</v>
      </c>
      <c r="T89" s="15"/>
      <c r="U89" s="15"/>
      <c r="V89" s="15">
        <v>160</v>
      </c>
      <c r="W89" s="15">
        <f t="shared" si="31"/>
        <v>160</v>
      </c>
      <c r="X89" s="16">
        <f>W89</f>
        <v>160</v>
      </c>
      <c r="Y89" s="15">
        <f>ROUNDDOWN(W89/HLOOKUP(D89,Table!$C$3:$D$4,2,0)*8,2)</f>
        <v>9.84</v>
      </c>
      <c r="Z89" s="15">
        <f>Y89</f>
        <v>9.84</v>
      </c>
      <c r="AA89" s="15" t="s">
        <v>70</v>
      </c>
      <c r="AB89" s="19">
        <v>44004</v>
      </c>
      <c r="AC89" s="19">
        <v>43991</v>
      </c>
      <c r="AD89" s="86">
        <v>44004</v>
      </c>
      <c r="AE89" s="19">
        <v>44004</v>
      </c>
      <c r="AF89" s="19">
        <v>44004</v>
      </c>
      <c r="AG89" s="19" t="s">
        <v>164</v>
      </c>
      <c r="AH89" s="30">
        <v>1</v>
      </c>
      <c r="AI89" s="30">
        <v>1</v>
      </c>
      <c r="AJ89" s="30">
        <v>1</v>
      </c>
      <c r="AK89" s="19" t="s">
        <v>144</v>
      </c>
      <c r="AL89" s="17" t="s">
        <v>58</v>
      </c>
      <c r="AM89" s="17" t="s">
        <v>58</v>
      </c>
      <c r="AN89" s="17" t="s">
        <v>58</v>
      </c>
    </row>
    <row r="90" spans="2:40" hidden="1" x14ac:dyDescent="0.25">
      <c r="B90" s="154">
        <f>B89+1</f>
        <v>31</v>
      </c>
      <c r="C90" s="140">
        <v>20200609</v>
      </c>
      <c r="D90" s="140" t="s">
        <v>3</v>
      </c>
      <c r="E90" s="140" t="s">
        <v>330</v>
      </c>
      <c r="F90" s="141" t="s">
        <v>390</v>
      </c>
      <c r="G90" s="142">
        <v>1513277</v>
      </c>
      <c r="H90" s="142" t="s">
        <v>58</v>
      </c>
      <c r="I90" s="140" t="s">
        <v>346</v>
      </c>
      <c r="J90" s="142" t="s">
        <v>58</v>
      </c>
      <c r="K90" s="15" t="s">
        <v>1075</v>
      </c>
      <c r="L90" s="143" t="s">
        <v>202</v>
      </c>
      <c r="M90" s="140" t="s">
        <v>324</v>
      </c>
      <c r="N90" s="140" t="s">
        <v>186</v>
      </c>
      <c r="O90" s="142" t="s">
        <v>58</v>
      </c>
      <c r="P90" s="142" t="s">
        <v>203</v>
      </c>
      <c r="Q90" s="140"/>
      <c r="R90" s="142" t="s">
        <v>58</v>
      </c>
      <c r="S90" s="140"/>
      <c r="T90" s="140"/>
      <c r="U90" s="140"/>
      <c r="V90" s="140"/>
      <c r="W90" s="140"/>
      <c r="X90" s="140"/>
      <c r="Y90" s="140"/>
      <c r="Z90" s="140"/>
      <c r="AA90" s="140"/>
      <c r="AB90" s="139"/>
      <c r="AC90" s="139"/>
      <c r="AD90" s="139"/>
      <c r="AE90" s="139"/>
      <c r="AF90" s="139"/>
      <c r="AG90" s="139"/>
      <c r="AH90" s="144"/>
      <c r="AI90" s="144"/>
      <c r="AJ90" s="144"/>
      <c r="AK90" s="139"/>
      <c r="AL90" s="140"/>
      <c r="AM90" s="140"/>
      <c r="AN90" s="106" t="s">
        <v>636</v>
      </c>
    </row>
    <row r="91" spans="2:40" hidden="1" x14ac:dyDescent="0.25">
      <c r="B91" s="154">
        <f>B90+1</f>
        <v>32</v>
      </c>
      <c r="C91" s="140">
        <v>20200609</v>
      </c>
      <c r="D91" s="140" t="s">
        <v>3</v>
      </c>
      <c r="E91" s="140" t="s">
        <v>330</v>
      </c>
      <c r="F91" s="141" t="s">
        <v>391</v>
      </c>
      <c r="G91" s="142">
        <v>1513277</v>
      </c>
      <c r="H91" s="142" t="s">
        <v>58</v>
      </c>
      <c r="I91" s="140" t="s">
        <v>183</v>
      </c>
      <c r="J91" s="142" t="s">
        <v>58</v>
      </c>
      <c r="K91" s="15" t="s">
        <v>1075</v>
      </c>
      <c r="L91" s="143" t="s">
        <v>202</v>
      </c>
      <c r="M91" s="140" t="s">
        <v>324</v>
      </c>
      <c r="N91" s="140" t="s">
        <v>186</v>
      </c>
      <c r="O91" s="142" t="s">
        <v>58</v>
      </c>
      <c r="P91" s="142" t="s">
        <v>203</v>
      </c>
      <c r="Q91" s="140"/>
      <c r="R91" s="142" t="s">
        <v>58</v>
      </c>
      <c r="S91" s="140"/>
      <c r="T91" s="140"/>
      <c r="U91" s="140"/>
      <c r="V91" s="140"/>
      <c r="W91" s="140"/>
      <c r="X91" s="140"/>
      <c r="Y91" s="140"/>
      <c r="Z91" s="140"/>
      <c r="AA91" s="140"/>
      <c r="AB91" s="139"/>
      <c r="AC91" s="139"/>
      <c r="AD91" s="139"/>
      <c r="AE91" s="139"/>
      <c r="AF91" s="139"/>
      <c r="AG91" s="139"/>
      <c r="AH91" s="144"/>
      <c r="AI91" s="144"/>
      <c r="AJ91" s="144"/>
      <c r="AK91" s="139"/>
      <c r="AL91" s="140"/>
      <c r="AM91" s="140"/>
      <c r="AN91" s="106" t="s">
        <v>636</v>
      </c>
    </row>
    <row r="92" spans="2:40" hidden="1" x14ac:dyDescent="0.25">
      <c r="B92" s="154">
        <f>B91+1</f>
        <v>33</v>
      </c>
      <c r="C92" s="140">
        <v>20200609</v>
      </c>
      <c r="D92" s="140" t="s">
        <v>3</v>
      </c>
      <c r="E92" s="140" t="s">
        <v>330</v>
      </c>
      <c r="F92" s="141" t="s">
        <v>392</v>
      </c>
      <c r="G92" s="142">
        <v>1513277</v>
      </c>
      <c r="H92" s="142" t="s">
        <v>58</v>
      </c>
      <c r="I92" s="140" t="s">
        <v>347</v>
      </c>
      <c r="J92" s="142" t="s">
        <v>58</v>
      </c>
      <c r="K92" s="15" t="s">
        <v>1075</v>
      </c>
      <c r="L92" s="143" t="s">
        <v>202</v>
      </c>
      <c r="M92" s="140" t="s">
        <v>324</v>
      </c>
      <c r="N92" s="140" t="s">
        <v>186</v>
      </c>
      <c r="O92" s="142" t="s">
        <v>58</v>
      </c>
      <c r="P92" s="142" t="s">
        <v>203</v>
      </c>
      <c r="Q92" s="140"/>
      <c r="R92" s="142" t="s">
        <v>58</v>
      </c>
      <c r="S92" s="140"/>
      <c r="T92" s="140"/>
      <c r="U92" s="140"/>
      <c r="V92" s="140"/>
      <c r="W92" s="140"/>
      <c r="X92" s="140"/>
      <c r="Y92" s="140"/>
      <c r="Z92" s="140"/>
      <c r="AA92" s="140"/>
      <c r="AB92" s="139"/>
      <c r="AC92" s="139"/>
      <c r="AD92" s="139"/>
      <c r="AE92" s="139"/>
      <c r="AF92" s="139"/>
      <c r="AG92" s="139"/>
      <c r="AH92" s="144"/>
      <c r="AI92" s="144"/>
      <c r="AJ92" s="144"/>
      <c r="AK92" s="139"/>
      <c r="AL92" s="140"/>
      <c r="AM92" s="140"/>
      <c r="AN92" s="106" t="s">
        <v>636</v>
      </c>
    </row>
    <row r="93" spans="2:40" hidden="1" x14ac:dyDescent="0.25">
      <c r="B93" s="154">
        <f>B92+1</f>
        <v>34</v>
      </c>
      <c r="C93" s="140">
        <v>20200609</v>
      </c>
      <c r="D93" s="140" t="s">
        <v>3</v>
      </c>
      <c r="E93" s="140" t="s">
        <v>330</v>
      </c>
      <c r="F93" s="141" t="s">
        <v>393</v>
      </c>
      <c r="G93" s="142">
        <v>1513277</v>
      </c>
      <c r="H93" s="142" t="s">
        <v>58</v>
      </c>
      <c r="I93" s="140" t="s">
        <v>348</v>
      </c>
      <c r="J93" s="142" t="s">
        <v>58</v>
      </c>
      <c r="K93" s="15" t="s">
        <v>1075</v>
      </c>
      <c r="L93" s="143" t="s">
        <v>202</v>
      </c>
      <c r="M93" s="140" t="s">
        <v>324</v>
      </c>
      <c r="N93" s="140" t="s">
        <v>186</v>
      </c>
      <c r="O93" s="142" t="s">
        <v>58</v>
      </c>
      <c r="P93" s="142" t="s">
        <v>203</v>
      </c>
      <c r="Q93" s="140"/>
      <c r="R93" s="142" t="s">
        <v>58</v>
      </c>
      <c r="S93" s="140"/>
      <c r="T93" s="140"/>
      <c r="U93" s="140"/>
      <c r="V93" s="140"/>
      <c r="W93" s="140"/>
      <c r="X93" s="140"/>
      <c r="Y93" s="140"/>
      <c r="Z93" s="140"/>
      <c r="AA93" s="140"/>
      <c r="AB93" s="139"/>
      <c r="AC93" s="139"/>
      <c r="AD93" s="139"/>
      <c r="AE93" s="139"/>
      <c r="AF93" s="139"/>
      <c r="AG93" s="139"/>
      <c r="AH93" s="144"/>
      <c r="AI93" s="144"/>
      <c r="AJ93" s="144"/>
      <c r="AK93" s="139"/>
      <c r="AL93" s="140"/>
      <c r="AM93" s="140"/>
      <c r="AN93" s="106" t="s">
        <v>636</v>
      </c>
    </row>
    <row r="94" spans="2:40" hidden="1" x14ac:dyDescent="0.25">
      <c r="B94" s="121">
        <f t="shared" si="25"/>
        <v>35</v>
      </c>
      <c r="C94" s="16">
        <v>20200609</v>
      </c>
      <c r="D94" s="15" t="s">
        <v>3</v>
      </c>
      <c r="E94" s="15" t="s">
        <v>330</v>
      </c>
      <c r="F94" s="103" t="s">
        <v>394</v>
      </c>
      <c r="G94" s="17">
        <v>1513277</v>
      </c>
      <c r="H94" s="49" t="s">
        <v>58</v>
      </c>
      <c r="I94" s="15" t="s">
        <v>349</v>
      </c>
      <c r="J94" s="49" t="s">
        <v>58</v>
      </c>
      <c r="K94" s="15" t="s">
        <v>1075</v>
      </c>
      <c r="L94" s="76" t="s">
        <v>202</v>
      </c>
      <c r="M94" s="15" t="s">
        <v>324</v>
      </c>
      <c r="N94" s="15" t="s">
        <v>186</v>
      </c>
      <c r="O94" s="17" t="s">
        <v>58</v>
      </c>
      <c r="P94" s="17" t="s">
        <v>203</v>
      </c>
      <c r="Q94" s="18"/>
      <c r="R94" s="49" t="s">
        <v>58</v>
      </c>
      <c r="S94" s="15" t="s">
        <v>6</v>
      </c>
      <c r="T94" s="15"/>
      <c r="U94" s="15"/>
      <c r="V94" s="15">
        <v>1011</v>
      </c>
      <c r="W94" s="15">
        <f t="shared" ref="W94:X109" si="32">V94</f>
        <v>1011</v>
      </c>
      <c r="X94" s="15">
        <f t="shared" si="32"/>
        <v>1011</v>
      </c>
      <c r="Y94" s="15">
        <f>ROUNDDOWN(W94/HLOOKUP(D94,Table!$C$3:$D$4,2,0)*8,2)</f>
        <v>17.97</v>
      </c>
      <c r="Z94" s="15">
        <v>0.5</v>
      </c>
      <c r="AA94" s="15" t="s">
        <v>70</v>
      </c>
      <c r="AB94" s="19">
        <v>44004</v>
      </c>
      <c r="AC94" s="19">
        <v>43991</v>
      </c>
      <c r="AD94" s="86">
        <v>44004</v>
      </c>
      <c r="AE94" s="19">
        <v>43994</v>
      </c>
      <c r="AF94" s="19">
        <v>43994</v>
      </c>
      <c r="AG94" s="19" t="s">
        <v>164</v>
      </c>
      <c r="AH94" s="75" t="s">
        <v>58</v>
      </c>
      <c r="AI94" s="75" t="s">
        <v>58</v>
      </c>
      <c r="AJ94" s="75" t="s">
        <v>58</v>
      </c>
      <c r="AK94" s="19" t="s">
        <v>144</v>
      </c>
      <c r="AL94" s="15"/>
      <c r="AM94" s="15"/>
      <c r="AN94" s="50" t="s">
        <v>172</v>
      </c>
    </row>
    <row r="95" spans="2:40" hidden="1" x14ac:dyDescent="0.25">
      <c r="B95" s="121">
        <f t="shared" si="25"/>
        <v>36</v>
      </c>
      <c r="C95" s="16">
        <v>20200609</v>
      </c>
      <c r="D95" s="15" t="s">
        <v>3</v>
      </c>
      <c r="E95" s="15" t="s">
        <v>330</v>
      </c>
      <c r="F95" s="103" t="s">
        <v>395</v>
      </c>
      <c r="G95" s="17">
        <v>1513277</v>
      </c>
      <c r="H95" s="49" t="s">
        <v>58</v>
      </c>
      <c r="I95" s="15" t="s">
        <v>323</v>
      </c>
      <c r="J95" s="49" t="s">
        <v>58</v>
      </c>
      <c r="K95" s="15" t="s">
        <v>1075</v>
      </c>
      <c r="L95" s="76" t="s">
        <v>202</v>
      </c>
      <c r="M95" s="15" t="s">
        <v>324</v>
      </c>
      <c r="N95" s="15" t="s">
        <v>186</v>
      </c>
      <c r="O95" s="17" t="s">
        <v>58</v>
      </c>
      <c r="P95" s="17" t="s">
        <v>203</v>
      </c>
      <c r="Q95" s="18"/>
      <c r="R95" s="49" t="s">
        <v>58</v>
      </c>
      <c r="S95" s="15" t="s">
        <v>6</v>
      </c>
      <c r="T95" s="15"/>
      <c r="U95" s="15"/>
      <c r="V95" s="15">
        <v>87</v>
      </c>
      <c r="W95" s="15">
        <f t="shared" si="32"/>
        <v>87</v>
      </c>
      <c r="X95" s="15">
        <f t="shared" si="32"/>
        <v>87</v>
      </c>
      <c r="Y95" s="15">
        <f>ROUNDDOWN(W95/HLOOKUP(D95,Table!$C$3:$D$4,2,0)*8,2)</f>
        <v>1.54</v>
      </c>
      <c r="Z95" s="15">
        <v>1</v>
      </c>
      <c r="AA95" s="15" t="s">
        <v>70</v>
      </c>
      <c r="AB95" s="19">
        <v>44004</v>
      </c>
      <c r="AC95" s="19">
        <v>43991</v>
      </c>
      <c r="AD95" s="86">
        <v>44004</v>
      </c>
      <c r="AE95" s="19">
        <v>43994</v>
      </c>
      <c r="AF95" s="19">
        <v>43994</v>
      </c>
      <c r="AG95" s="19" t="s">
        <v>165</v>
      </c>
      <c r="AH95" s="30">
        <v>1</v>
      </c>
      <c r="AI95" s="30">
        <v>0.87</v>
      </c>
      <c r="AJ95" s="30">
        <v>1</v>
      </c>
      <c r="AK95" s="19" t="s">
        <v>134</v>
      </c>
      <c r="AL95" s="15" t="s">
        <v>487</v>
      </c>
      <c r="AM95" s="15"/>
      <c r="AN95" s="15" t="s">
        <v>466</v>
      </c>
    </row>
    <row r="96" spans="2:40" hidden="1" x14ac:dyDescent="0.25">
      <c r="B96" s="121">
        <f t="shared" si="25"/>
        <v>37</v>
      </c>
      <c r="C96" s="16">
        <v>20200609</v>
      </c>
      <c r="D96" s="15" t="s">
        <v>3</v>
      </c>
      <c r="E96" s="15" t="s">
        <v>330</v>
      </c>
      <c r="F96" s="103" t="s">
        <v>396</v>
      </c>
      <c r="G96" s="17">
        <v>1513277</v>
      </c>
      <c r="H96" s="49" t="s">
        <v>58</v>
      </c>
      <c r="I96" s="15" t="s">
        <v>217</v>
      </c>
      <c r="J96" s="49" t="s">
        <v>58</v>
      </c>
      <c r="K96" s="15" t="s">
        <v>1075</v>
      </c>
      <c r="L96" s="76" t="s">
        <v>202</v>
      </c>
      <c r="M96" s="15" t="s">
        <v>324</v>
      </c>
      <c r="N96" s="15" t="s">
        <v>186</v>
      </c>
      <c r="O96" s="17" t="s">
        <v>58</v>
      </c>
      <c r="P96" s="17" t="s">
        <v>203</v>
      </c>
      <c r="Q96" s="18"/>
      <c r="R96" s="49" t="s">
        <v>58</v>
      </c>
      <c r="S96" s="15" t="s">
        <v>6</v>
      </c>
      <c r="T96" s="15"/>
      <c r="U96" s="15"/>
      <c r="V96" s="15">
        <v>42</v>
      </c>
      <c r="W96" s="80">
        <v>43</v>
      </c>
      <c r="X96" s="15">
        <f t="shared" si="32"/>
        <v>43</v>
      </c>
      <c r="Y96" s="15">
        <f>ROUNDDOWN(W96/HLOOKUP(D96,Table!$C$3:$D$4,2,0)*8,2)</f>
        <v>0.76</v>
      </c>
      <c r="Z96" s="15">
        <v>0.5</v>
      </c>
      <c r="AA96" s="15" t="s">
        <v>70</v>
      </c>
      <c r="AB96" s="19">
        <v>44004</v>
      </c>
      <c r="AC96" s="19">
        <v>43991</v>
      </c>
      <c r="AD96" s="86">
        <v>44004</v>
      </c>
      <c r="AE96" s="19">
        <v>43994</v>
      </c>
      <c r="AF96" s="19">
        <v>43994</v>
      </c>
      <c r="AG96" s="19" t="s">
        <v>164</v>
      </c>
      <c r="AH96" s="30">
        <v>1</v>
      </c>
      <c r="AI96" s="30">
        <v>1</v>
      </c>
      <c r="AJ96" s="30">
        <v>1</v>
      </c>
      <c r="AK96" s="19" t="s">
        <v>144</v>
      </c>
      <c r="AL96" s="15"/>
      <c r="AM96" s="15"/>
      <c r="AN96" s="15" t="s">
        <v>464</v>
      </c>
    </row>
    <row r="97" spans="2:40" hidden="1" x14ac:dyDescent="0.25">
      <c r="B97" s="121">
        <f t="shared" si="25"/>
        <v>38</v>
      </c>
      <c r="C97" s="16">
        <v>20200609</v>
      </c>
      <c r="D97" s="15" t="s">
        <v>3</v>
      </c>
      <c r="E97" s="15" t="s">
        <v>330</v>
      </c>
      <c r="F97" s="109" t="s">
        <v>462</v>
      </c>
      <c r="G97" s="17">
        <v>1512634</v>
      </c>
      <c r="H97" s="49" t="s">
        <v>58</v>
      </c>
      <c r="I97" s="15" t="s">
        <v>350</v>
      </c>
      <c r="J97" s="49" t="s">
        <v>58</v>
      </c>
      <c r="K97" s="15" t="s">
        <v>1075</v>
      </c>
      <c r="L97" s="15" t="s">
        <v>144</v>
      </c>
      <c r="M97" s="15" t="s">
        <v>324</v>
      </c>
      <c r="N97" s="15" t="s">
        <v>186</v>
      </c>
      <c r="O97" s="17" t="s">
        <v>58</v>
      </c>
      <c r="P97" s="17" t="s">
        <v>187</v>
      </c>
      <c r="Q97" s="18"/>
      <c r="R97" s="49" t="s">
        <v>58</v>
      </c>
      <c r="S97" s="15" t="s">
        <v>6</v>
      </c>
      <c r="T97" s="15"/>
      <c r="U97" s="15"/>
      <c r="V97" s="15">
        <v>64</v>
      </c>
      <c r="W97" s="80">
        <v>78</v>
      </c>
      <c r="X97" s="15">
        <f t="shared" si="32"/>
        <v>78</v>
      </c>
      <c r="Y97" s="15">
        <f>ROUNDDOWN(W97/HLOOKUP(D97,Table!$C$3:$D$4,2,0)*8,2)</f>
        <v>1.38</v>
      </c>
      <c r="Z97" s="15">
        <v>1</v>
      </c>
      <c r="AA97" s="15" t="s">
        <v>70</v>
      </c>
      <c r="AB97" s="19">
        <v>44004</v>
      </c>
      <c r="AC97" s="19">
        <v>43991</v>
      </c>
      <c r="AD97" s="86">
        <v>44004</v>
      </c>
      <c r="AE97" s="19">
        <v>43994</v>
      </c>
      <c r="AF97" s="19">
        <v>43994</v>
      </c>
      <c r="AG97" s="19" t="s">
        <v>164</v>
      </c>
      <c r="AH97" s="30">
        <v>1</v>
      </c>
      <c r="AI97" s="30">
        <v>1</v>
      </c>
      <c r="AJ97" s="30">
        <v>1</v>
      </c>
      <c r="AK97" s="19" t="s">
        <v>144</v>
      </c>
      <c r="AL97" s="15"/>
      <c r="AM97" s="15"/>
      <c r="AN97" s="15" t="s">
        <v>465</v>
      </c>
    </row>
    <row r="98" spans="2:40" hidden="1" x14ac:dyDescent="0.25">
      <c r="B98" s="121">
        <f t="shared" si="25"/>
        <v>39</v>
      </c>
      <c r="C98" s="16">
        <v>20200609</v>
      </c>
      <c r="D98" s="15" t="s">
        <v>3</v>
      </c>
      <c r="E98" s="15" t="s">
        <v>330</v>
      </c>
      <c r="F98" s="109" t="s">
        <v>463</v>
      </c>
      <c r="G98" s="17">
        <v>1512634</v>
      </c>
      <c r="H98" s="49" t="s">
        <v>58</v>
      </c>
      <c r="I98" s="15" t="s">
        <v>351</v>
      </c>
      <c r="J98" s="49" t="s">
        <v>58</v>
      </c>
      <c r="K98" s="15" t="s">
        <v>1075</v>
      </c>
      <c r="L98" s="15" t="s">
        <v>144</v>
      </c>
      <c r="M98" s="15" t="s">
        <v>324</v>
      </c>
      <c r="N98" s="15" t="s">
        <v>186</v>
      </c>
      <c r="O98" s="17" t="s">
        <v>58</v>
      </c>
      <c r="P98" s="17" t="s">
        <v>187</v>
      </c>
      <c r="Q98" s="18"/>
      <c r="R98" s="49" t="s">
        <v>58</v>
      </c>
      <c r="S98" s="15" t="s">
        <v>6</v>
      </c>
      <c r="T98" s="15"/>
      <c r="U98" s="15"/>
      <c r="V98" s="15">
        <v>107</v>
      </c>
      <c r="W98" s="15">
        <f t="shared" si="32"/>
        <v>107</v>
      </c>
      <c r="X98" s="15">
        <f t="shared" si="32"/>
        <v>107</v>
      </c>
      <c r="Y98" s="15">
        <f>ROUNDDOWN(W98/HLOOKUP(D98,Table!$C$3:$D$4,2,0)*8,2)</f>
        <v>1.9</v>
      </c>
      <c r="Z98" s="15">
        <v>1</v>
      </c>
      <c r="AA98" s="15" t="s">
        <v>70</v>
      </c>
      <c r="AB98" s="19">
        <v>44004</v>
      </c>
      <c r="AC98" s="19">
        <v>43991</v>
      </c>
      <c r="AD98" s="86">
        <v>44004</v>
      </c>
      <c r="AE98" s="19">
        <v>43994</v>
      </c>
      <c r="AF98" s="19">
        <v>43997</v>
      </c>
      <c r="AG98" s="19" t="s">
        <v>164</v>
      </c>
      <c r="AH98" s="30">
        <v>1</v>
      </c>
      <c r="AI98" s="30">
        <v>1</v>
      </c>
      <c r="AJ98" s="30">
        <v>1</v>
      </c>
      <c r="AK98" s="19" t="s">
        <v>144</v>
      </c>
      <c r="AL98" s="15"/>
      <c r="AM98" s="15"/>
      <c r="AN98" s="15"/>
    </row>
    <row r="99" spans="2:40" hidden="1" x14ac:dyDescent="0.25">
      <c r="B99" s="121">
        <f t="shared" si="25"/>
        <v>40</v>
      </c>
      <c r="C99" s="16">
        <v>20200609</v>
      </c>
      <c r="D99" s="15" t="s">
        <v>3</v>
      </c>
      <c r="E99" s="15" t="s">
        <v>331</v>
      </c>
      <c r="F99" s="103" t="s">
        <v>397</v>
      </c>
      <c r="G99" s="17">
        <v>1493675</v>
      </c>
      <c r="H99" s="49" t="s">
        <v>58</v>
      </c>
      <c r="I99" s="16" t="s">
        <v>180</v>
      </c>
      <c r="J99" s="134" t="s">
        <v>58</v>
      </c>
      <c r="K99" s="54" t="s">
        <v>1078</v>
      </c>
      <c r="L99" s="16" t="s">
        <v>213</v>
      </c>
      <c r="M99" s="16" t="s">
        <v>356</v>
      </c>
      <c r="N99" s="16" t="s">
        <v>214</v>
      </c>
      <c r="O99" s="85" t="s">
        <v>58</v>
      </c>
      <c r="P99" s="85" t="s">
        <v>203</v>
      </c>
      <c r="Q99" s="135"/>
      <c r="R99" s="134" t="s">
        <v>58</v>
      </c>
      <c r="S99" s="16" t="s">
        <v>64</v>
      </c>
      <c r="T99" s="16"/>
      <c r="U99" s="16"/>
      <c r="V99" s="16">
        <v>276</v>
      </c>
      <c r="W99" s="16">
        <f t="shared" ref="W99:X102" si="33">V99</f>
        <v>276</v>
      </c>
      <c r="X99" s="16">
        <f t="shared" si="33"/>
        <v>276</v>
      </c>
      <c r="Y99" s="16">
        <f>ROUNDDOWN(W99/HLOOKUP(D99,Table!$C$3:$D$4,2,0)*8,2)</f>
        <v>4.9000000000000004</v>
      </c>
      <c r="Z99" s="16">
        <f>Y99</f>
        <v>4.9000000000000004</v>
      </c>
      <c r="AA99" s="15" t="s">
        <v>70</v>
      </c>
      <c r="AB99" s="86">
        <v>44004</v>
      </c>
      <c r="AC99" s="86">
        <v>43991</v>
      </c>
      <c r="AD99" s="86">
        <v>44004</v>
      </c>
      <c r="AE99" s="19">
        <v>43998</v>
      </c>
      <c r="AF99" s="19">
        <v>43998</v>
      </c>
      <c r="AG99" s="19" t="s">
        <v>165</v>
      </c>
      <c r="AH99" s="30">
        <v>1</v>
      </c>
      <c r="AI99" s="30">
        <v>1</v>
      </c>
      <c r="AJ99" s="30">
        <v>0.87</v>
      </c>
      <c r="AK99" s="19" t="s">
        <v>134</v>
      </c>
      <c r="AL99" s="17"/>
      <c r="AM99" s="15"/>
      <c r="AN99" s="80" t="s">
        <v>609</v>
      </c>
    </row>
    <row r="100" spans="2:40" hidden="1" x14ac:dyDescent="0.25">
      <c r="B100" s="121">
        <f t="shared" ref="B100:B131" si="34">B99+1</f>
        <v>41</v>
      </c>
      <c r="C100" s="16">
        <v>20200609</v>
      </c>
      <c r="D100" s="15" t="s">
        <v>3</v>
      </c>
      <c r="E100" s="15" t="s">
        <v>331</v>
      </c>
      <c r="F100" s="156" t="s">
        <v>916</v>
      </c>
      <c r="G100" s="17">
        <v>1493675</v>
      </c>
      <c r="H100" s="49"/>
      <c r="I100" s="15" t="s">
        <v>917</v>
      </c>
      <c r="J100" s="134" t="s">
        <v>58</v>
      </c>
      <c r="K100" s="54" t="s">
        <v>1078</v>
      </c>
      <c r="L100" s="16" t="s">
        <v>213</v>
      </c>
      <c r="M100" s="16" t="s">
        <v>356</v>
      </c>
      <c r="N100" s="16" t="s">
        <v>214</v>
      </c>
      <c r="O100" s="85" t="s">
        <v>58</v>
      </c>
      <c r="P100" s="85" t="s">
        <v>203</v>
      </c>
      <c r="Q100" s="135"/>
      <c r="R100" s="134" t="s">
        <v>58</v>
      </c>
      <c r="S100" s="16" t="s">
        <v>64</v>
      </c>
      <c r="T100" s="16"/>
      <c r="U100" s="16"/>
      <c r="V100" s="16">
        <v>150</v>
      </c>
      <c r="W100" s="16">
        <f>V100</f>
        <v>150</v>
      </c>
      <c r="X100" s="16">
        <f>W100</f>
        <v>150</v>
      </c>
      <c r="Y100" s="16">
        <f>ROUNDDOWN(W100/HLOOKUP(D100,Table!$C$3:$D$4,2,0)*8,2)</f>
        <v>2.66</v>
      </c>
      <c r="Z100" s="16">
        <v>3</v>
      </c>
      <c r="AA100" s="15" t="s">
        <v>70</v>
      </c>
      <c r="AB100" s="86">
        <v>44004</v>
      </c>
      <c r="AC100" s="86">
        <v>43991</v>
      </c>
      <c r="AD100" s="86">
        <v>44004</v>
      </c>
      <c r="AE100" s="19">
        <v>44004</v>
      </c>
      <c r="AF100" s="19">
        <v>44004</v>
      </c>
      <c r="AG100" s="19" t="s">
        <v>164</v>
      </c>
      <c r="AH100" s="30">
        <v>1</v>
      </c>
      <c r="AI100" s="30">
        <v>1</v>
      </c>
      <c r="AJ100" s="30">
        <v>1</v>
      </c>
      <c r="AK100" s="19" t="s">
        <v>144</v>
      </c>
      <c r="AL100" s="17"/>
      <c r="AM100" s="15"/>
      <c r="AN100" s="80" t="s">
        <v>366</v>
      </c>
    </row>
    <row r="101" spans="2:40" hidden="1" x14ac:dyDescent="0.25">
      <c r="B101" s="121">
        <f t="shared" si="34"/>
        <v>42</v>
      </c>
      <c r="C101" s="16">
        <v>20200609</v>
      </c>
      <c r="D101" s="15" t="s">
        <v>3</v>
      </c>
      <c r="E101" s="15" t="s">
        <v>331</v>
      </c>
      <c r="F101" s="103" t="s">
        <v>398</v>
      </c>
      <c r="G101" s="17">
        <v>1465460</v>
      </c>
      <c r="H101" s="49" t="s">
        <v>58</v>
      </c>
      <c r="I101" s="16" t="s">
        <v>352</v>
      </c>
      <c r="J101" s="134" t="s">
        <v>58</v>
      </c>
      <c r="K101" s="54" t="s">
        <v>1078</v>
      </c>
      <c r="L101" s="16" t="s">
        <v>213</v>
      </c>
      <c r="M101" s="16" t="s">
        <v>356</v>
      </c>
      <c r="N101" s="16" t="s">
        <v>214</v>
      </c>
      <c r="O101" s="85" t="s">
        <v>58</v>
      </c>
      <c r="P101" s="85" t="s">
        <v>203</v>
      </c>
      <c r="Q101" s="135"/>
      <c r="R101" s="134" t="s">
        <v>58</v>
      </c>
      <c r="S101" s="16" t="s">
        <v>64</v>
      </c>
      <c r="T101" s="16"/>
      <c r="U101" s="16"/>
      <c r="V101" s="16">
        <v>79</v>
      </c>
      <c r="W101" s="16">
        <f t="shared" si="33"/>
        <v>79</v>
      </c>
      <c r="X101" s="16">
        <f t="shared" si="33"/>
        <v>79</v>
      </c>
      <c r="Y101" s="16">
        <f>ROUNDDOWN(W101/HLOOKUP(D101,Table!$C$3:$D$4,2,0)*8,2)</f>
        <v>1.4</v>
      </c>
      <c r="Z101" s="16">
        <f>Y101</f>
        <v>1.4</v>
      </c>
      <c r="AA101" s="15" t="s">
        <v>70</v>
      </c>
      <c r="AB101" s="86">
        <v>44004</v>
      </c>
      <c r="AC101" s="86">
        <v>43991</v>
      </c>
      <c r="AD101" s="86">
        <v>44004</v>
      </c>
      <c r="AE101" s="19">
        <v>43998</v>
      </c>
      <c r="AF101" s="19">
        <v>43998</v>
      </c>
      <c r="AG101" s="19" t="s">
        <v>164</v>
      </c>
      <c r="AH101" s="30">
        <v>1</v>
      </c>
      <c r="AI101" s="30">
        <v>1</v>
      </c>
      <c r="AJ101" s="30">
        <v>1</v>
      </c>
      <c r="AK101" s="19" t="s">
        <v>144</v>
      </c>
      <c r="AL101" s="15"/>
      <c r="AM101" s="15"/>
      <c r="AN101" s="80" t="s">
        <v>366</v>
      </c>
    </row>
    <row r="102" spans="2:40" hidden="1" x14ac:dyDescent="0.25">
      <c r="B102" s="121">
        <f t="shared" si="34"/>
        <v>43</v>
      </c>
      <c r="C102" s="16">
        <v>20200609</v>
      </c>
      <c r="D102" s="15" t="s">
        <v>3</v>
      </c>
      <c r="E102" s="15" t="s">
        <v>331</v>
      </c>
      <c r="F102" s="103" t="s">
        <v>399</v>
      </c>
      <c r="G102" s="17">
        <v>1465460</v>
      </c>
      <c r="H102" s="49" t="s">
        <v>58</v>
      </c>
      <c r="I102" s="16" t="s">
        <v>353</v>
      </c>
      <c r="J102" s="134" t="s">
        <v>58</v>
      </c>
      <c r="K102" s="54" t="s">
        <v>1078</v>
      </c>
      <c r="L102" s="16" t="s">
        <v>213</v>
      </c>
      <c r="M102" s="16" t="s">
        <v>356</v>
      </c>
      <c r="N102" s="16" t="s">
        <v>214</v>
      </c>
      <c r="O102" s="85" t="s">
        <v>58</v>
      </c>
      <c r="P102" s="85" t="s">
        <v>203</v>
      </c>
      <c r="Q102" s="135"/>
      <c r="R102" s="134" t="s">
        <v>58</v>
      </c>
      <c r="S102" s="16" t="s">
        <v>64</v>
      </c>
      <c r="T102" s="16"/>
      <c r="U102" s="16"/>
      <c r="V102" s="16">
        <v>54</v>
      </c>
      <c r="W102" s="16">
        <f t="shared" si="33"/>
        <v>54</v>
      </c>
      <c r="X102" s="16">
        <f t="shared" si="33"/>
        <v>54</v>
      </c>
      <c r="Y102" s="16">
        <f>ROUNDDOWN(W102/HLOOKUP(D102,Table!$C$3:$D$4,2,0)*8,2)</f>
        <v>0.96</v>
      </c>
      <c r="Z102" s="16">
        <f>Y102</f>
        <v>0.96</v>
      </c>
      <c r="AA102" s="15" t="s">
        <v>70</v>
      </c>
      <c r="AB102" s="86">
        <v>44004</v>
      </c>
      <c r="AC102" s="86">
        <v>43991</v>
      </c>
      <c r="AD102" s="86">
        <v>44004</v>
      </c>
      <c r="AE102" s="19">
        <v>43998</v>
      </c>
      <c r="AF102" s="19">
        <v>43998</v>
      </c>
      <c r="AG102" s="19" t="s">
        <v>164</v>
      </c>
      <c r="AH102" s="30">
        <v>1</v>
      </c>
      <c r="AI102" s="30">
        <v>1</v>
      </c>
      <c r="AJ102" s="30">
        <v>1</v>
      </c>
      <c r="AK102" s="19" t="s">
        <v>144</v>
      </c>
      <c r="AL102" s="15"/>
      <c r="AM102" s="15"/>
      <c r="AN102" s="80" t="s">
        <v>366</v>
      </c>
    </row>
    <row r="103" spans="2:40" hidden="1" x14ac:dyDescent="0.25">
      <c r="B103" s="121">
        <f t="shared" si="34"/>
        <v>44</v>
      </c>
      <c r="C103" s="16">
        <v>20200609</v>
      </c>
      <c r="D103" s="15" t="s">
        <v>3</v>
      </c>
      <c r="E103" s="15" t="s">
        <v>332</v>
      </c>
      <c r="F103" s="103" t="s">
        <v>402</v>
      </c>
      <c r="G103" s="17">
        <v>1513557</v>
      </c>
      <c r="H103" s="49" t="s">
        <v>58</v>
      </c>
      <c r="I103" s="15" t="s">
        <v>336</v>
      </c>
      <c r="J103" s="49" t="s">
        <v>58</v>
      </c>
      <c r="K103" s="54" t="s">
        <v>1078</v>
      </c>
      <c r="L103" s="76" t="s">
        <v>358</v>
      </c>
      <c r="M103" s="15" t="s">
        <v>290</v>
      </c>
      <c r="N103" s="15" t="s">
        <v>362</v>
      </c>
      <c r="O103" s="17" t="s">
        <v>58</v>
      </c>
      <c r="P103" s="17" t="s">
        <v>369</v>
      </c>
      <c r="Q103" s="18"/>
      <c r="R103" s="49" t="s">
        <v>58</v>
      </c>
      <c r="S103" s="15" t="s">
        <v>65</v>
      </c>
      <c r="T103" s="15"/>
      <c r="U103" s="15"/>
      <c r="V103" s="15">
        <v>360</v>
      </c>
      <c r="W103" s="15">
        <f t="shared" si="32"/>
        <v>360</v>
      </c>
      <c r="X103" s="15">
        <f t="shared" si="32"/>
        <v>360</v>
      </c>
      <c r="Y103" s="15">
        <f>ROUNDDOWN(W103/HLOOKUP(D103,Table!$C$3:$D$4,2,0)*8,2)</f>
        <v>6.4</v>
      </c>
      <c r="Z103" s="15">
        <v>6</v>
      </c>
      <c r="AA103" s="15" t="s">
        <v>89</v>
      </c>
      <c r="AB103" s="19">
        <v>44004</v>
      </c>
      <c r="AC103" s="19">
        <v>43991</v>
      </c>
      <c r="AD103" s="86">
        <v>44004</v>
      </c>
      <c r="AE103" s="19">
        <v>43998</v>
      </c>
      <c r="AF103" s="19">
        <v>43998</v>
      </c>
      <c r="AG103" s="19" t="s">
        <v>165</v>
      </c>
      <c r="AH103" s="30">
        <v>1</v>
      </c>
      <c r="AI103" s="30">
        <v>1</v>
      </c>
      <c r="AJ103" s="30">
        <v>0.73</v>
      </c>
      <c r="AK103" s="19" t="s">
        <v>134</v>
      </c>
      <c r="AL103" s="15" t="s">
        <v>611</v>
      </c>
      <c r="AM103" s="15"/>
      <c r="AN103" s="80" t="s">
        <v>366</v>
      </c>
    </row>
    <row r="104" spans="2:40" hidden="1" x14ac:dyDescent="0.25">
      <c r="B104" s="121">
        <f t="shared" si="34"/>
        <v>45</v>
      </c>
      <c r="C104" s="16">
        <v>20200609</v>
      </c>
      <c r="D104" s="15" t="s">
        <v>3</v>
      </c>
      <c r="E104" s="15" t="s">
        <v>332</v>
      </c>
      <c r="F104" s="103" t="s">
        <v>400</v>
      </c>
      <c r="G104" s="17">
        <v>1513557</v>
      </c>
      <c r="H104" s="49" t="s">
        <v>58</v>
      </c>
      <c r="I104" s="15" t="s">
        <v>300</v>
      </c>
      <c r="J104" s="49" t="s">
        <v>58</v>
      </c>
      <c r="K104" s="54" t="s">
        <v>1078</v>
      </c>
      <c r="L104" s="76" t="s">
        <v>358</v>
      </c>
      <c r="M104" s="15" t="s">
        <v>290</v>
      </c>
      <c r="N104" s="15" t="s">
        <v>362</v>
      </c>
      <c r="O104" s="17" t="s">
        <v>58</v>
      </c>
      <c r="P104" s="17" t="s">
        <v>369</v>
      </c>
      <c r="Q104" s="18"/>
      <c r="R104" s="49" t="s">
        <v>58</v>
      </c>
      <c r="S104" s="15" t="s">
        <v>65</v>
      </c>
      <c r="T104" s="15"/>
      <c r="U104" s="15"/>
      <c r="V104" s="15">
        <v>422</v>
      </c>
      <c r="W104" s="80">
        <f>V104+20</f>
        <v>442</v>
      </c>
      <c r="X104" s="15">
        <f>W104</f>
        <v>442</v>
      </c>
      <c r="Y104" s="15">
        <f>ROUNDDOWN(W104/HLOOKUP(D104,Table!$C$3:$D$4,2,0)*8,2)</f>
        <v>7.85</v>
      </c>
      <c r="Z104" s="15">
        <v>7</v>
      </c>
      <c r="AA104" s="15" t="s">
        <v>70</v>
      </c>
      <c r="AB104" s="19">
        <v>44004</v>
      </c>
      <c r="AC104" s="19">
        <v>43991</v>
      </c>
      <c r="AD104" s="86">
        <v>44004</v>
      </c>
      <c r="AE104" s="19">
        <v>43998</v>
      </c>
      <c r="AF104" s="19">
        <v>43998</v>
      </c>
      <c r="AG104" s="19" t="s">
        <v>164</v>
      </c>
      <c r="AH104" s="30">
        <v>1</v>
      </c>
      <c r="AI104" s="30">
        <v>1</v>
      </c>
      <c r="AJ104" s="30">
        <v>1</v>
      </c>
      <c r="AK104" s="19" t="s">
        <v>144</v>
      </c>
      <c r="AL104" s="15"/>
      <c r="AM104" s="15"/>
      <c r="AN104" s="80" t="s">
        <v>366</v>
      </c>
    </row>
    <row r="105" spans="2:40" hidden="1" x14ac:dyDescent="0.25">
      <c r="B105" s="121">
        <f t="shared" si="34"/>
        <v>46</v>
      </c>
      <c r="C105" s="16">
        <v>20200609</v>
      </c>
      <c r="D105" s="15" t="s">
        <v>3</v>
      </c>
      <c r="E105" s="15" t="s">
        <v>332</v>
      </c>
      <c r="F105" s="103" t="s">
        <v>401</v>
      </c>
      <c r="G105" s="17">
        <v>1513557</v>
      </c>
      <c r="H105" s="49" t="s">
        <v>58</v>
      </c>
      <c r="I105" s="15" t="s">
        <v>148</v>
      </c>
      <c r="J105" s="49" t="s">
        <v>58</v>
      </c>
      <c r="K105" s="54" t="s">
        <v>1078</v>
      </c>
      <c r="L105" s="76" t="s">
        <v>358</v>
      </c>
      <c r="M105" s="15" t="s">
        <v>290</v>
      </c>
      <c r="N105" s="15" t="s">
        <v>362</v>
      </c>
      <c r="O105" s="17" t="s">
        <v>58</v>
      </c>
      <c r="P105" s="17" t="s">
        <v>369</v>
      </c>
      <c r="Q105" s="18"/>
      <c r="R105" s="49" t="s">
        <v>58</v>
      </c>
      <c r="S105" s="15" t="s">
        <v>65</v>
      </c>
      <c r="T105" s="15"/>
      <c r="U105" s="15"/>
      <c r="V105" s="15">
        <v>58</v>
      </c>
      <c r="W105" s="80">
        <f>V105+50</f>
        <v>108</v>
      </c>
      <c r="X105" s="15">
        <f>W105</f>
        <v>108</v>
      </c>
      <c r="Y105" s="15">
        <f>ROUNDDOWN(W105/HLOOKUP(D105,Table!$C$3:$D$4,2,0)*8,2)</f>
        <v>1.92</v>
      </c>
      <c r="Z105" s="15"/>
      <c r="AA105" s="15" t="s">
        <v>89</v>
      </c>
      <c r="AB105" s="19">
        <v>44004</v>
      </c>
      <c r="AC105" s="19">
        <v>43991</v>
      </c>
      <c r="AD105" s="86">
        <v>44004</v>
      </c>
      <c r="AE105" s="19">
        <v>43998</v>
      </c>
      <c r="AF105" s="19">
        <v>43998</v>
      </c>
      <c r="AG105" s="19" t="s">
        <v>165</v>
      </c>
      <c r="AH105" s="30">
        <v>0.85</v>
      </c>
      <c r="AI105" s="30">
        <v>0.57999999999999996</v>
      </c>
      <c r="AJ105" s="30">
        <v>1</v>
      </c>
      <c r="AK105" s="19" t="s">
        <v>134</v>
      </c>
      <c r="AL105" s="15" t="s">
        <v>612</v>
      </c>
      <c r="AM105" s="15"/>
      <c r="AN105" s="80" t="s">
        <v>366</v>
      </c>
    </row>
    <row r="106" spans="2:40" hidden="1" x14ac:dyDescent="0.25">
      <c r="B106" s="121">
        <f t="shared" si="34"/>
        <v>47</v>
      </c>
      <c r="C106" s="16">
        <v>20200609</v>
      </c>
      <c r="D106" s="15" t="s">
        <v>3</v>
      </c>
      <c r="E106" s="15" t="s">
        <v>332</v>
      </c>
      <c r="F106" s="103" t="s">
        <v>403</v>
      </c>
      <c r="G106" s="17">
        <v>1513557</v>
      </c>
      <c r="H106" s="49" t="s">
        <v>58</v>
      </c>
      <c r="I106" s="15" t="s">
        <v>354</v>
      </c>
      <c r="J106" s="49" t="s">
        <v>58</v>
      </c>
      <c r="K106" s="54" t="s">
        <v>1077</v>
      </c>
      <c r="L106" s="76" t="s">
        <v>358</v>
      </c>
      <c r="M106" s="15" t="s">
        <v>290</v>
      </c>
      <c r="N106" s="15" t="s">
        <v>362</v>
      </c>
      <c r="O106" s="17" t="s">
        <v>58</v>
      </c>
      <c r="P106" s="17" t="s">
        <v>369</v>
      </c>
      <c r="Q106" s="18"/>
      <c r="R106" s="49" t="s">
        <v>58</v>
      </c>
      <c r="S106" s="15" t="s">
        <v>137</v>
      </c>
      <c r="T106" s="15"/>
      <c r="U106" s="15"/>
      <c r="V106" s="15">
        <v>745</v>
      </c>
      <c r="W106" s="15">
        <f t="shared" si="32"/>
        <v>745</v>
      </c>
      <c r="X106" s="15">
        <f t="shared" si="32"/>
        <v>745</v>
      </c>
      <c r="Y106" s="15">
        <f>ROUNDDOWN(W106/HLOOKUP(D106,Table!$C$3:$D$4,2,0)*8,2)</f>
        <v>13.24</v>
      </c>
      <c r="Z106" s="15">
        <v>4</v>
      </c>
      <c r="AA106" s="15" t="s">
        <v>70</v>
      </c>
      <c r="AB106" s="19">
        <v>44004</v>
      </c>
      <c r="AC106" s="19">
        <v>43991</v>
      </c>
      <c r="AD106" s="86">
        <v>44004</v>
      </c>
      <c r="AE106" s="19">
        <v>43997</v>
      </c>
      <c r="AF106" s="19">
        <v>43997</v>
      </c>
      <c r="AG106" s="19" t="s">
        <v>164</v>
      </c>
      <c r="AH106" s="30">
        <v>1</v>
      </c>
      <c r="AI106" s="30">
        <v>1</v>
      </c>
      <c r="AJ106" s="30">
        <v>1</v>
      </c>
      <c r="AK106" s="19" t="s">
        <v>144</v>
      </c>
      <c r="AL106" s="17" t="s">
        <v>58</v>
      </c>
      <c r="AM106" s="17" t="s">
        <v>58</v>
      </c>
      <c r="AN106" s="80" t="s">
        <v>366</v>
      </c>
    </row>
    <row r="107" spans="2:40" hidden="1" x14ac:dyDescent="0.25">
      <c r="B107" s="121">
        <f t="shared" si="34"/>
        <v>48</v>
      </c>
      <c r="C107" s="16">
        <v>20200609</v>
      </c>
      <c r="D107" s="15" t="s">
        <v>3</v>
      </c>
      <c r="E107" s="15" t="s">
        <v>332</v>
      </c>
      <c r="F107" s="103" t="s">
        <v>404</v>
      </c>
      <c r="G107" s="17">
        <v>1513557</v>
      </c>
      <c r="H107" s="49" t="s">
        <v>58</v>
      </c>
      <c r="I107" s="15" t="s">
        <v>343</v>
      </c>
      <c r="J107" s="49" t="s">
        <v>58</v>
      </c>
      <c r="K107" s="54" t="s">
        <v>1077</v>
      </c>
      <c r="L107" s="76" t="s">
        <v>358</v>
      </c>
      <c r="M107" s="15" t="s">
        <v>290</v>
      </c>
      <c r="N107" s="15" t="s">
        <v>362</v>
      </c>
      <c r="O107" s="17" t="s">
        <v>58</v>
      </c>
      <c r="P107" s="17" t="s">
        <v>369</v>
      </c>
      <c r="Q107" s="18"/>
      <c r="R107" s="49" t="s">
        <v>58</v>
      </c>
      <c r="S107" s="15" t="s">
        <v>137</v>
      </c>
      <c r="T107" s="15"/>
      <c r="U107" s="15"/>
      <c r="V107" s="15">
        <v>270</v>
      </c>
      <c r="W107" s="15">
        <f t="shared" si="32"/>
        <v>270</v>
      </c>
      <c r="X107" s="15">
        <f t="shared" si="32"/>
        <v>270</v>
      </c>
      <c r="Y107" s="15">
        <f>ROUNDDOWN(W107/HLOOKUP(D107,Table!$C$3:$D$4,2,0)*8,2)</f>
        <v>4.8</v>
      </c>
      <c r="Z107" s="15">
        <v>2</v>
      </c>
      <c r="AA107" s="15" t="s">
        <v>70</v>
      </c>
      <c r="AB107" s="19">
        <v>44004</v>
      </c>
      <c r="AC107" s="19">
        <v>43991</v>
      </c>
      <c r="AD107" s="86">
        <v>44004</v>
      </c>
      <c r="AE107" s="19">
        <v>43997</v>
      </c>
      <c r="AF107" s="19">
        <v>43997</v>
      </c>
      <c r="AG107" s="19" t="s">
        <v>164</v>
      </c>
      <c r="AH107" s="30">
        <v>1</v>
      </c>
      <c r="AI107" s="30">
        <v>1</v>
      </c>
      <c r="AJ107" s="30">
        <v>1</v>
      </c>
      <c r="AK107" s="19" t="s">
        <v>144</v>
      </c>
      <c r="AL107" s="17" t="s">
        <v>58</v>
      </c>
      <c r="AM107" s="17" t="s">
        <v>58</v>
      </c>
      <c r="AN107" s="80" t="s">
        <v>366</v>
      </c>
    </row>
    <row r="108" spans="2:40" hidden="1" x14ac:dyDescent="0.25">
      <c r="B108" s="121">
        <f t="shared" si="34"/>
        <v>49</v>
      </c>
      <c r="C108" s="16">
        <v>20200609</v>
      </c>
      <c r="D108" s="15" t="s">
        <v>3</v>
      </c>
      <c r="E108" s="15" t="s">
        <v>332</v>
      </c>
      <c r="F108" s="109" t="s">
        <v>505</v>
      </c>
      <c r="G108" s="17">
        <v>1513553</v>
      </c>
      <c r="H108" s="49" t="s">
        <v>58</v>
      </c>
      <c r="I108" s="15" t="s">
        <v>180</v>
      </c>
      <c r="J108" s="49" t="s">
        <v>58</v>
      </c>
      <c r="K108" s="54" t="s">
        <v>1077</v>
      </c>
      <c r="L108" s="76" t="s">
        <v>358</v>
      </c>
      <c r="M108" s="15" t="s">
        <v>290</v>
      </c>
      <c r="N108" s="15" t="s">
        <v>362</v>
      </c>
      <c r="O108" s="17" t="s">
        <v>58</v>
      </c>
      <c r="P108" s="17" t="s">
        <v>369</v>
      </c>
      <c r="Q108" s="18"/>
      <c r="R108" s="49" t="s">
        <v>58</v>
      </c>
      <c r="S108" s="15" t="s">
        <v>137</v>
      </c>
      <c r="T108" s="15"/>
      <c r="U108" s="15"/>
      <c r="V108" s="15">
        <v>276</v>
      </c>
      <c r="W108" s="15">
        <f t="shared" si="32"/>
        <v>276</v>
      </c>
      <c r="X108" s="15">
        <f t="shared" si="32"/>
        <v>276</v>
      </c>
      <c r="Y108" s="15">
        <f>ROUNDDOWN(W108/HLOOKUP(D108,Table!$C$3:$D$4,2,0)*8,2)</f>
        <v>4.9000000000000004</v>
      </c>
      <c r="Z108" s="15">
        <v>2</v>
      </c>
      <c r="AA108" s="15" t="s">
        <v>70</v>
      </c>
      <c r="AB108" s="19">
        <v>44004</v>
      </c>
      <c r="AC108" s="19">
        <v>43991</v>
      </c>
      <c r="AD108" s="86">
        <v>44004</v>
      </c>
      <c r="AE108" s="81">
        <v>43997</v>
      </c>
      <c r="AF108" s="19">
        <v>43997</v>
      </c>
      <c r="AG108" s="19" t="s">
        <v>165</v>
      </c>
      <c r="AH108" s="30">
        <v>1</v>
      </c>
      <c r="AI108" s="30">
        <v>1</v>
      </c>
      <c r="AJ108" s="30">
        <v>0.93</v>
      </c>
      <c r="AK108" s="19" t="s">
        <v>134</v>
      </c>
      <c r="AL108" s="130" t="s">
        <v>489</v>
      </c>
      <c r="AM108" s="15"/>
      <c r="AN108" s="80" t="s">
        <v>490</v>
      </c>
    </row>
    <row r="109" spans="2:40" hidden="1" x14ac:dyDescent="0.25">
      <c r="B109" s="121">
        <f t="shared" si="34"/>
        <v>50</v>
      </c>
      <c r="C109" s="16">
        <v>20200609</v>
      </c>
      <c r="D109" s="15" t="s">
        <v>3</v>
      </c>
      <c r="E109" s="15" t="s">
        <v>333</v>
      </c>
      <c r="F109" s="103" t="s">
        <v>405</v>
      </c>
      <c r="G109" s="17">
        <v>1502025</v>
      </c>
      <c r="H109" s="49" t="s">
        <v>58</v>
      </c>
      <c r="I109" s="15" t="s">
        <v>184</v>
      </c>
      <c r="J109" s="49" t="s">
        <v>58</v>
      </c>
      <c r="K109" s="15" t="s">
        <v>1076</v>
      </c>
      <c r="L109" s="76" t="s">
        <v>359</v>
      </c>
      <c r="M109" s="15" t="s">
        <v>324</v>
      </c>
      <c r="N109" s="15" t="s">
        <v>186</v>
      </c>
      <c r="O109" s="17" t="s">
        <v>58</v>
      </c>
      <c r="P109" s="17" t="s">
        <v>201</v>
      </c>
      <c r="Q109" s="18"/>
      <c r="R109" s="49" t="s">
        <v>58</v>
      </c>
      <c r="S109" s="15" t="s">
        <v>64</v>
      </c>
      <c r="T109" s="15"/>
      <c r="U109" s="15"/>
      <c r="V109" s="15">
        <v>162</v>
      </c>
      <c r="W109" s="15">
        <f t="shared" si="32"/>
        <v>162</v>
      </c>
      <c r="X109" s="16">
        <f>W109</f>
        <v>162</v>
      </c>
      <c r="Y109" s="15">
        <f>ROUNDDOWN(W109/HLOOKUP(D109,Table!$C$3:$D$4,2,0)*8,2)</f>
        <v>2.88</v>
      </c>
      <c r="Z109" s="15">
        <f>Y109</f>
        <v>2.88</v>
      </c>
      <c r="AA109" s="15" t="s">
        <v>70</v>
      </c>
      <c r="AB109" s="19">
        <v>44004</v>
      </c>
      <c r="AC109" s="19">
        <v>43991</v>
      </c>
      <c r="AD109" s="86">
        <v>44004</v>
      </c>
      <c r="AE109" s="19">
        <v>43997</v>
      </c>
      <c r="AF109" s="19">
        <v>43997</v>
      </c>
      <c r="AG109" s="19" t="s">
        <v>164</v>
      </c>
      <c r="AH109" s="30">
        <v>1</v>
      </c>
      <c r="AI109" s="30">
        <v>1</v>
      </c>
      <c r="AJ109" s="30">
        <v>1</v>
      </c>
      <c r="AK109" s="19" t="s">
        <v>144</v>
      </c>
      <c r="AL109" s="17"/>
      <c r="AM109" s="15"/>
      <c r="AN109" s="15"/>
    </row>
    <row r="110" spans="2:40" hidden="1" x14ac:dyDescent="0.25">
      <c r="B110" s="93">
        <f t="shared" si="34"/>
        <v>51</v>
      </c>
      <c r="C110" s="16">
        <v>20200611</v>
      </c>
      <c r="D110" s="15" t="s">
        <v>3</v>
      </c>
      <c r="E110" s="76" t="s">
        <v>409</v>
      </c>
      <c r="F110" s="103" t="s">
        <v>539</v>
      </c>
      <c r="G110" s="76">
        <v>1516895</v>
      </c>
      <c r="H110" s="49" t="s">
        <v>58</v>
      </c>
      <c r="I110" s="76" t="s">
        <v>411</v>
      </c>
      <c r="J110" s="49" t="s">
        <v>58</v>
      </c>
      <c r="K110" s="15" t="s">
        <v>1075</v>
      </c>
      <c r="L110" s="76" t="s">
        <v>457</v>
      </c>
      <c r="M110" s="76" t="s">
        <v>410</v>
      </c>
      <c r="N110" s="15" t="s">
        <v>458</v>
      </c>
      <c r="O110" s="17" t="s">
        <v>58</v>
      </c>
      <c r="P110" s="17" t="s">
        <v>459</v>
      </c>
      <c r="Q110" s="18"/>
      <c r="R110" s="49" t="s">
        <v>58</v>
      </c>
      <c r="S110" s="15" t="s">
        <v>234</v>
      </c>
      <c r="T110" s="15"/>
      <c r="U110" s="15"/>
      <c r="V110" s="76">
        <v>22</v>
      </c>
      <c r="W110" s="15">
        <f t="shared" ref="W110:X141" si="35">V110</f>
        <v>22</v>
      </c>
      <c r="X110" s="15">
        <f t="shared" si="35"/>
        <v>22</v>
      </c>
      <c r="Y110" s="15">
        <f>ROUNDDOWN(W110/HLOOKUP(D110,Table!$C$3:$D$4,2,0)*8,2)</f>
        <v>0.39</v>
      </c>
      <c r="Z110" s="15">
        <v>0.3</v>
      </c>
      <c r="AA110" s="15" t="s">
        <v>21</v>
      </c>
      <c r="AB110" s="19">
        <v>44008</v>
      </c>
      <c r="AC110" s="19">
        <v>43993</v>
      </c>
      <c r="AD110" s="19">
        <v>44008</v>
      </c>
      <c r="AE110" s="19">
        <v>43994</v>
      </c>
      <c r="AF110" s="19">
        <v>43994</v>
      </c>
      <c r="AG110" s="19" t="s">
        <v>164</v>
      </c>
      <c r="AH110" s="30">
        <v>1</v>
      </c>
      <c r="AI110" s="30">
        <v>1</v>
      </c>
      <c r="AJ110" s="30">
        <v>1</v>
      </c>
      <c r="AK110" s="19" t="s">
        <v>144</v>
      </c>
      <c r="AL110" s="17" t="s">
        <v>58</v>
      </c>
      <c r="AM110" s="17" t="s">
        <v>58</v>
      </c>
      <c r="AN110" s="17" t="s">
        <v>58</v>
      </c>
    </row>
    <row r="111" spans="2:40" hidden="1" x14ac:dyDescent="0.25">
      <c r="B111" s="93">
        <f t="shared" si="34"/>
        <v>52</v>
      </c>
      <c r="C111" s="16">
        <v>20200611</v>
      </c>
      <c r="D111" s="15" t="s">
        <v>3</v>
      </c>
      <c r="E111" s="76" t="s">
        <v>409</v>
      </c>
      <c r="F111" s="103" t="s">
        <v>540</v>
      </c>
      <c r="G111" s="76">
        <v>1516895</v>
      </c>
      <c r="H111" s="49" t="s">
        <v>58</v>
      </c>
      <c r="I111" s="76" t="s">
        <v>412</v>
      </c>
      <c r="J111" s="49" t="s">
        <v>58</v>
      </c>
      <c r="K111" s="15" t="s">
        <v>1075</v>
      </c>
      <c r="L111" s="15" t="s">
        <v>457</v>
      </c>
      <c r="M111" s="76" t="s">
        <v>410</v>
      </c>
      <c r="N111" s="15" t="s">
        <v>458</v>
      </c>
      <c r="O111" s="17" t="s">
        <v>58</v>
      </c>
      <c r="P111" s="17" t="s">
        <v>459</v>
      </c>
      <c r="Q111" s="18"/>
      <c r="R111" s="49" t="s">
        <v>58</v>
      </c>
      <c r="S111" s="15" t="s">
        <v>234</v>
      </c>
      <c r="T111" s="15"/>
      <c r="U111" s="15"/>
      <c r="V111" s="76">
        <v>24</v>
      </c>
      <c r="W111" s="15">
        <f t="shared" si="35"/>
        <v>24</v>
      </c>
      <c r="X111" s="15">
        <f t="shared" si="35"/>
        <v>24</v>
      </c>
      <c r="Y111" s="15">
        <f>ROUNDDOWN(W111/HLOOKUP(D111,Table!$C$3:$D$4,2,0)*8,2)</f>
        <v>0.42</v>
      </c>
      <c r="Z111" s="15">
        <v>0.3</v>
      </c>
      <c r="AA111" s="15" t="s">
        <v>21</v>
      </c>
      <c r="AB111" s="19">
        <v>44008</v>
      </c>
      <c r="AC111" s="19">
        <v>43993</v>
      </c>
      <c r="AD111" s="19">
        <v>44008</v>
      </c>
      <c r="AE111" s="19">
        <v>43997</v>
      </c>
      <c r="AF111" s="19">
        <v>43997</v>
      </c>
      <c r="AG111" s="19" t="s">
        <v>164</v>
      </c>
      <c r="AH111" s="30">
        <v>1</v>
      </c>
      <c r="AI111" s="30">
        <v>1</v>
      </c>
      <c r="AJ111" s="30">
        <v>1</v>
      </c>
      <c r="AK111" s="19" t="s">
        <v>144</v>
      </c>
      <c r="AL111" s="17" t="s">
        <v>58</v>
      </c>
      <c r="AM111" s="17" t="s">
        <v>58</v>
      </c>
      <c r="AN111" s="17" t="s">
        <v>58</v>
      </c>
    </row>
    <row r="112" spans="2:40" hidden="1" x14ac:dyDescent="0.25">
      <c r="B112" s="93">
        <f t="shared" si="34"/>
        <v>53</v>
      </c>
      <c r="C112" s="16">
        <v>20200611</v>
      </c>
      <c r="D112" s="15" t="s">
        <v>3</v>
      </c>
      <c r="E112" s="76" t="s">
        <v>409</v>
      </c>
      <c r="F112" s="103" t="s">
        <v>541</v>
      </c>
      <c r="G112" s="76">
        <v>1516895</v>
      </c>
      <c r="H112" s="49" t="s">
        <v>58</v>
      </c>
      <c r="I112" s="76" t="s">
        <v>413</v>
      </c>
      <c r="J112" s="49" t="s">
        <v>58</v>
      </c>
      <c r="K112" s="15" t="s">
        <v>1075</v>
      </c>
      <c r="L112" s="15" t="s">
        <v>457</v>
      </c>
      <c r="M112" s="76" t="s">
        <v>410</v>
      </c>
      <c r="N112" s="15" t="s">
        <v>458</v>
      </c>
      <c r="O112" s="17" t="s">
        <v>58</v>
      </c>
      <c r="P112" s="17" t="s">
        <v>459</v>
      </c>
      <c r="Q112" s="18"/>
      <c r="R112" s="49" t="s">
        <v>58</v>
      </c>
      <c r="S112" s="15" t="s">
        <v>234</v>
      </c>
      <c r="T112" s="15"/>
      <c r="U112" s="15"/>
      <c r="V112" s="76">
        <v>26</v>
      </c>
      <c r="W112" s="15">
        <f t="shared" si="35"/>
        <v>26</v>
      </c>
      <c r="X112" s="15">
        <f t="shared" si="35"/>
        <v>26</v>
      </c>
      <c r="Y112" s="15">
        <f>ROUNDDOWN(W112/HLOOKUP(D112,Table!$C$3:$D$4,2,0)*8,2)</f>
        <v>0.46</v>
      </c>
      <c r="Z112" s="15">
        <v>0.3</v>
      </c>
      <c r="AA112" s="15" t="s">
        <v>21</v>
      </c>
      <c r="AB112" s="19">
        <v>44008</v>
      </c>
      <c r="AC112" s="19">
        <v>43993</v>
      </c>
      <c r="AD112" s="19">
        <v>44008</v>
      </c>
      <c r="AE112" s="19">
        <v>43997</v>
      </c>
      <c r="AF112" s="19">
        <v>43997</v>
      </c>
      <c r="AG112" s="19" t="s">
        <v>164</v>
      </c>
      <c r="AH112" s="30">
        <v>1</v>
      </c>
      <c r="AI112" s="30">
        <v>1</v>
      </c>
      <c r="AJ112" s="30">
        <v>1</v>
      </c>
      <c r="AK112" s="19" t="s">
        <v>144</v>
      </c>
      <c r="AL112" s="17" t="s">
        <v>58</v>
      </c>
      <c r="AM112" s="17" t="s">
        <v>58</v>
      </c>
      <c r="AN112" s="17" t="s">
        <v>58</v>
      </c>
    </row>
    <row r="113" spans="2:40" hidden="1" x14ac:dyDescent="0.25">
      <c r="B113" s="93">
        <f t="shared" si="34"/>
        <v>54</v>
      </c>
      <c r="C113" s="16">
        <v>20200611</v>
      </c>
      <c r="D113" s="15" t="s">
        <v>3</v>
      </c>
      <c r="E113" s="76" t="s">
        <v>409</v>
      </c>
      <c r="F113" s="103" t="s">
        <v>542</v>
      </c>
      <c r="G113" s="76">
        <v>1516895</v>
      </c>
      <c r="H113" s="49" t="s">
        <v>58</v>
      </c>
      <c r="I113" s="76" t="s">
        <v>414</v>
      </c>
      <c r="J113" s="49" t="s">
        <v>58</v>
      </c>
      <c r="K113" s="15" t="s">
        <v>1075</v>
      </c>
      <c r="L113" s="15" t="s">
        <v>457</v>
      </c>
      <c r="M113" s="76" t="s">
        <v>410</v>
      </c>
      <c r="N113" s="15" t="s">
        <v>458</v>
      </c>
      <c r="O113" s="17" t="s">
        <v>58</v>
      </c>
      <c r="P113" s="17" t="s">
        <v>459</v>
      </c>
      <c r="Q113" s="18"/>
      <c r="R113" s="49" t="s">
        <v>58</v>
      </c>
      <c r="S113" s="15" t="s">
        <v>234</v>
      </c>
      <c r="T113" s="15"/>
      <c r="U113" s="15"/>
      <c r="V113" s="76">
        <v>30</v>
      </c>
      <c r="W113" s="15">
        <f t="shared" si="35"/>
        <v>30</v>
      </c>
      <c r="X113" s="15">
        <f t="shared" si="35"/>
        <v>30</v>
      </c>
      <c r="Y113" s="15">
        <f>ROUNDDOWN(W113/HLOOKUP(D113,Table!$C$3:$D$4,2,0)*8,2)</f>
        <v>0.53</v>
      </c>
      <c r="Z113" s="15">
        <v>0.3</v>
      </c>
      <c r="AA113" s="15" t="s">
        <v>21</v>
      </c>
      <c r="AB113" s="19">
        <v>44008</v>
      </c>
      <c r="AC113" s="19">
        <v>43993</v>
      </c>
      <c r="AD113" s="19">
        <v>44008</v>
      </c>
      <c r="AE113" s="19">
        <v>43998</v>
      </c>
      <c r="AF113" s="19">
        <v>43998</v>
      </c>
      <c r="AG113" s="19" t="s">
        <v>164</v>
      </c>
      <c r="AH113" s="30">
        <v>1</v>
      </c>
      <c r="AI113" s="30">
        <v>1</v>
      </c>
      <c r="AJ113" s="30">
        <v>1</v>
      </c>
      <c r="AK113" s="19" t="s">
        <v>144</v>
      </c>
      <c r="AL113" s="17" t="s">
        <v>58</v>
      </c>
      <c r="AM113" s="17" t="s">
        <v>58</v>
      </c>
      <c r="AN113" s="17" t="s">
        <v>58</v>
      </c>
    </row>
    <row r="114" spans="2:40" hidden="1" x14ac:dyDescent="0.25">
      <c r="B114" s="93">
        <f t="shared" si="34"/>
        <v>55</v>
      </c>
      <c r="C114" s="16">
        <v>20200611</v>
      </c>
      <c r="D114" s="15" t="s">
        <v>3</v>
      </c>
      <c r="E114" s="76" t="s">
        <v>409</v>
      </c>
      <c r="F114" s="103" t="s">
        <v>543</v>
      </c>
      <c r="G114" s="76">
        <v>1516895</v>
      </c>
      <c r="H114" s="49" t="s">
        <v>58</v>
      </c>
      <c r="I114" s="76" t="s">
        <v>415</v>
      </c>
      <c r="J114" s="49" t="s">
        <v>58</v>
      </c>
      <c r="K114" s="15" t="s">
        <v>1075</v>
      </c>
      <c r="L114" s="15" t="s">
        <v>457</v>
      </c>
      <c r="M114" s="76" t="s">
        <v>410</v>
      </c>
      <c r="N114" s="15" t="s">
        <v>458</v>
      </c>
      <c r="O114" s="17" t="s">
        <v>58</v>
      </c>
      <c r="P114" s="17" t="s">
        <v>459</v>
      </c>
      <c r="Q114" s="18"/>
      <c r="R114" s="49" t="s">
        <v>58</v>
      </c>
      <c r="S114" s="15" t="s">
        <v>234</v>
      </c>
      <c r="T114" s="15"/>
      <c r="U114" s="15"/>
      <c r="V114" s="76">
        <v>19</v>
      </c>
      <c r="W114" s="15">
        <f t="shared" si="35"/>
        <v>19</v>
      </c>
      <c r="X114" s="15">
        <f t="shared" si="35"/>
        <v>19</v>
      </c>
      <c r="Y114" s="15">
        <f>ROUNDDOWN(W114/HLOOKUP(D114,Table!$C$3:$D$4,2,0)*8,2)</f>
        <v>0.33</v>
      </c>
      <c r="Z114" s="15">
        <v>0.2</v>
      </c>
      <c r="AA114" s="15" t="s">
        <v>21</v>
      </c>
      <c r="AB114" s="19">
        <v>44008</v>
      </c>
      <c r="AC114" s="19">
        <v>43993</v>
      </c>
      <c r="AD114" s="19">
        <v>44008</v>
      </c>
      <c r="AE114" s="19">
        <v>43997</v>
      </c>
      <c r="AF114" s="19">
        <v>43997</v>
      </c>
      <c r="AG114" s="19" t="s">
        <v>164</v>
      </c>
      <c r="AH114" s="30">
        <v>1</v>
      </c>
      <c r="AI114" s="30">
        <v>1</v>
      </c>
      <c r="AJ114" s="30">
        <v>1</v>
      </c>
      <c r="AK114" s="19" t="s">
        <v>144</v>
      </c>
      <c r="AL114" s="17" t="s">
        <v>58</v>
      </c>
      <c r="AM114" s="17" t="s">
        <v>58</v>
      </c>
      <c r="AN114" s="17" t="s">
        <v>58</v>
      </c>
    </row>
    <row r="115" spans="2:40" hidden="1" x14ac:dyDescent="0.25">
      <c r="B115" s="93">
        <f t="shared" si="34"/>
        <v>56</v>
      </c>
      <c r="C115" s="16">
        <v>20200611</v>
      </c>
      <c r="D115" s="15" t="s">
        <v>3</v>
      </c>
      <c r="E115" s="76" t="s">
        <v>409</v>
      </c>
      <c r="F115" s="103" t="s">
        <v>530</v>
      </c>
      <c r="G115" s="76">
        <v>1516895</v>
      </c>
      <c r="H115" s="49" t="s">
        <v>58</v>
      </c>
      <c r="I115" s="76" t="s">
        <v>416</v>
      </c>
      <c r="J115" s="49" t="s">
        <v>58</v>
      </c>
      <c r="K115" s="15" t="s">
        <v>1075</v>
      </c>
      <c r="L115" s="15" t="s">
        <v>457</v>
      </c>
      <c r="M115" s="76" t="s">
        <v>410</v>
      </c>
      <c r="N115" s="15" t="s">
        <v>458</v>
      </c>
      <c r="O115" s="17" t="s">
        <v>58</v>
      </c>
      <c r="P115" s="17" t="s">
        <v>459</v>
      </c>
      <c r="Q115" s="18"/>
      <c r="R115" s="49" t="s">
        <v>58</v>
      </c>
      <c r="S115" s="15" t="s">
        <v>234</v>
      </c>
      <c r="T115" s="15"/>
      <c r="U115" s="15"/>
      <c r="V115" s="76">
        <v>304</v>
      </c>
      <c r="W115" s="15">
        <f t="shared" si="35"/>
        <v>304</v>
      </c>
      <c r="X115" s="15">
        <f t="shared" si="35"/>
        <v>304</v>
      </c>
      <c r="Y115" s="15">
        <f>ROUNDDOWN(W115/HLOOKUP(D115,Table!$C$3:$D$4,2,0)*8,2)</f>
        <v>5.4</v>
      </c>
      <c r="Z115" s="15">
        <v>1.5</v>
      </c>
      <c r="AA115" s="15" t="s">
        <v>21</v>
      </c>
      <c r="AB115" s="19">
        <v>44008</v>
      </c>
      <c r="AC115" s="19">
        <v>43993</v>
      </c>
      <c r="AD115" s="19">
        <v>44008</v>
      </c>
      <c r="AE115" s="19">
        <v>43998</v>
      </c>
      <c r="AF115" s="19">
        <v>43998</v>
      </c>
      <c r="AG115" s="19" t="s">
        <v>164</v>
      </c>
      <c r="AH115" s="30">
        <v>1</v>
      </c>
      <c r="AI115" s="30">
        <v>1</v>
      </c>
      <c r="AJ115" s="30">
        <v>1</v>
      </c>
      <c r="AK115" s="19" t="s">
        <v>144</v>
      </c>
      <c r="AL115" s="17" t="s">
        <v>58</v>
      </c>
      <c r="AM115" s="17" t="s">
        <v>58</v>
      </c>
      <c r="AN115" s="17" t="s">
        <v>58</v>
      </c>
    </row>
    <row r="116" spans="2:40" hidden="1" x14ac:dyDescent="0.25">
      <c r="B116" s="93">
        <f t="shared" si="34"/>
        <v>57</v>
      </c>
      <c r="C116" s="16">
        <v>20200611</v>
      </c>
      <c r="D116" s="15" t="s">
        <v>3</v>
      </c>
      <c r="E116" s="76" t="s">
        <v>409</v>
      </c>
      <c r="F116" s="103" t="s">
        <v>531</v>
      </c>
      <c r="G116" s="76">
        <v>1516895</v>
      </c>
      <c r="H116" s="49" t="s">
        <v>58</v>
      </c>
      <c r="I116" s="76" t="s">
        <v>417</v>
      </c>
      <c r="J116" s="49" t="s">
        <v>58</v>
      </c>
      <c r="K116" s="15" t="s">
        <v>1075</v>
      </c>
      <c r="L116" s="15" t="s">
        <v>457</v>
      </c>
      <c r="M116" s="76" t="s">
        <v>410</v>
      </c>
      <c r="N116" s="15" t="s">
        <v>458</v>
      </c>
      <c r="O116" s="17" t="s">
        <v>58</v>
      </c>
      <c r="P116" s="17" t="s">
        <v>459</v>
      </c>
      <c r="Q116" s="18"/>
      <c r="R116" s="49" t="s">
        <v>58</v>
      </c>
      <c r="S116" s="15" t="s">
        <v>234</v>
      </c>
      <c r="T116" s="15"/>
      <c r="U116" s="15"/>
      <c r="V116" s="76">
        <v>192</v>
      </c>
      <c r="W116" s="15">
        <f t="shared" si="35"/>
        <v>192</v>
      </c>
      <c r="X116" s="15">
        <f t="shared" si="35"/>
        <v>192</v>
      </c>
      <c r="Y116" s="15">
        <f>ROUNDDOWN(W116/HLOOKUP(D116,Table!$C$3:$D$4,2,0)*8,2)</f>
        <v>3.41</v>
      </c>
      <c r="Z116" s="15">
        <v>3</v>
      </c>
      <c r="AA116" s="15" t="s">
        <v>21</v>
      </c>
      <c r="AB116" s="19">
        <v>44008</v>
      </c>
      <c r="AC116" s="19">
        <v>43993</v>
      </c>
      <c r="AD116" s="19">
        <v>44008</v>
      </c>
      <c r="AE116" s="19">
        <v>43997</v>
      </c>
      <c r="AF116" s="19">
        <v>43997</v>
      </c>
      <c r="AG116" s="19" t="s">
        <v>164</v>
      </c>
      <c r="AH116" s="30">
        <v>1</v>
      </c>
      <c r="AI116" s="30">
        <v>1</v>
      </c>
      <c r="AJ116" s="30">
        <v>1</v>
      </c>
      <c r="AK116" s="19" t="s">
        <v>144</v>
      </c>
      <c r="AL116" s="17" t="s">
        <v>58</v>
      </c>
      <c r="AM116" s="17" t="s">
        <v>58</v>
      </c>
      <c r="AN116" s="17" t="s">
        <v>58</v>
      </c>
    </row>
    <row r="117" spans="2:40" hidden="1" x14ac:dyDescent="0.25">
      <c r="B117" s="93">
        <f t="shared" si="34"/>
        <v>58</v>
      </c>
      <c r="C117" s="16">
        <v>20200611</v>
      </c>
      <c r="D117" s="15" t="s">
        <v>3</v>
      </c>
      <c r="E117" s="76" t="s">
        <v>409</v>
      </c>
      <c r="F117" s="103" t="s">
        <v>532</v>
      </c>
      <c r="G117" s="76">
        <v>1516895</v>
      </c>
      <c r="H117" s="49" t="s">
        <v>58</v>
      </c>
      <c r="I117" s="76" t="s">
        <v>418</v>
      </c>
      <c r="J117" s="49" t="s">
        <v>58</v>
      </c>
      <c r="K117" s="15" t="s">
        <v>1075</v>
      </c>
      <c r="L117" s="15" t="s">
        <v>457</v>
      </c>
      <c r="M117" s="76" t="s">
        <v>410</v>
      </c>
      <c r="N117" s="15" t="s">
        <v>458</v>
      </c>
      <c r="O117" s="17" t="s">
        <v>58</v>
      </c>
      <c r="P117" s="17" t="s">
        <v>459</v>
      </c>
      <c r="Q117" s="18"/>
      <c r="R117" s="49" t="s">
        <v>58</v>
      </c>
      <c r="S117" s="15" t="s">
        <v>234</v>
      </c>
      <c r="T117" s="15"/>
      <c r="U117" s="15"/>
      <c r="V117" s="76">
        <v>151</v>
      </c>
      <c r="W117" s="15">
        <f t="shared" si="35"/>
        <v>151</v>
      </c>
      <c r="X117" s="15">
        <f t="shared" si="35"/>
        <v>151</v>
      </c>
      <c r="Y117" s="15">
        <f>ROUNDDOWN(W117/HLOOKUP(D117,Table!$C$3:$D$4,2,0)*8,2)</f>
        <v>2.68</v>
      </c>
      <c r="Z117" s="15">
        <v>2.5</v>
      </c>
      <c r="AA117" s="15" t="s">
        <v>21</v>
      </c>
      <c r="AB117" s="19">
        <v>44008</v>
      </c>
      <c r="AC117" s="19">
        <v>43993</v>
      </c>
      <c r="AD117" s="19">
        <v>44008</v>
      </c>
      <c r="AE117" s="19">
        <v>43997</v>
      </c>
      <c r="AF117" s="19">
        <v>43997</v>
      </c>
      <c r="AG117" s="19" t="s">
        <v>164</v>
      </c>
      <c r="AH117" s="30">
        <v>1</v>
      </c>
      <c r="AI117" s="30">
        <v>1</v>
      </c>
      <c r="AJ117" s="30">
        <v>1</v>
      </c>
      <c r="AK117" s="19" t="s">
        <v>144</v>
      </c>
      <c r="AL117" s="17" t="s">
        <v>58</v>
      </c>
      <c r="AM117" s="17" t="s">
        <v>58</v>
      </c>
      <c r="AN117" s="17" t="s">
        <v>58</v>
      </c>
    </row>
    <row r="118" spans="2:40" hidden="1" x14ac:dyDescent="0.25">
      <c r="B118" s="93">
        <f t="shared" si="34"/>
        <v>59</v>
      </c>
      <c r="C118" s="16">
        <v>20200611</v>
      </c>
      <c r="D118" s="15" t="s">
        <v>3</v>
      </c>
      <c r="E118" s="76" t="s">
        <v>409</v>
      </c>
      <c r="F118" s="103" t="s">
        <v>533</v>
      </c>
      <c r="G118" s="76">
        <v>1516895</v>
      </c>
      <c r="H118" s="49" t="s">
        <v>58</v>
      </c>
      <c r="I118" s="76" t="s">
        <v>419</v>
      </c>
      <c r="J118" s="49" t="s">
        <v>58</v>
      </c>
      <c r="K118" s="15" t="s">
        <v>1075</v>
      </c>
      <c r="L118" s="15" t="s">
        <v>457</v>
      </c>
      <c r="M118" s="76" t="s">
        <v>410</v>
      </c>
      <c r="N118" s="15" t="s">
        <v>458</v>
      </c>
      <c r="O118" s="17" t="s">
        <v>58</v>
      </c>
      <c r="P118" s="17" t="s">
        <v>459</v>
      </c>
      <c r="Q118" s="18"/>
      <c r="R118" s="49" t="s">
        <v>58</v>
      </c>
      <c r="S118" s="15" t="s">
        <v>234</v>
      </c>
      <c r="T118" s="15"/>
      <c r="U118" s="15"/>
      <c r="V118" s="76">
        <v>149</v>
      </c>
      <c r="W118" s="15">
        <f t="shared" si="35"/>
        <v>149</v>
      </c>
      <c r="X118" s="15">
        <f t="shared" si="35"/>
        <v>149</v>
      </c>
      <c r="Y118" s="15">
        <f>ROUNDDOWN(W118/HLOOKUP(D118,Table!$C$3:$D$4,2,0)*8,2)</f>
        <v>2.64</v>
      </c>
      <c r="Z118" s="15">
        <v>2.5</v>
      </c>
      <c r="AA118" s="15" t="s">
        <v>21</v>
      </c>
      <c r="AB118" s="19">
        <v>44008</v>
      </c>
      <c r="AC118" s="19">
        <v>43993</v>
      </c>
      <c r="AD118" s="19">
        <v>44008</v>
      </c>
      <c r="AE118" s="19">
        <v>43997</v>
      </c>
      <c r="AF118" s="19">
        <v>43997</v>
      </c>
      <c r="AG118" s="19" t="s">
        <v>164</v>
      </c>
      <c r="AH118" s="30">
        <v>1</v>
      </c>
      <c r="AI118" s="30">
        <v>1</v>
      </c>
      <c r="AJ118" s="30">
        <v>1</v>
      </c>
      <c r="AK118" s="19" t="s">
        <v>144</v>
      </c>
      <c r="AL118" s="17" t="s">
        <v>58</v>
      </c>
      <c r="AM118" s="17" t="s">
        <v>58</v>
      </c>
      <c r="AN118" s="17" t="s">
        <v>58</v>
      </c>
    </row>
    <row r="119" spans="2:40" hidden="1" x14ac:dyDescent="0.25">
      <c r="B119" s="93">
        <f t="shared" si="34"/>
        <v>60</v>
      </c>
      <c r="C119" s="16">
        <v>20200611</v>
      </c>
      <c r="D119" s="15" t="s">
        <v>3</v>
      </c>
      <c r="E119" s="76" t="s">
        <v>409</v>
      </c>
      <c r="F119" s="103" t="s">
        <v>534</v>
      </c>
      <c r="G119" s="76">
        <v>1516895</v>
      </c>
      <c r="H119" s="49" t="s">
        <v>58</v>
      </c>
      <c r="I119" s="76" t="s">
        <v>420</v>
      </c>
      <c r="J119" s="49" t="s">
        <v>58</v>
      </c>
      <c r="K119" s="15" t="s">
        <v>1075</v>
      </c>
      <c r="L119" s="15" t="s">
        <v>457</v>
      </c>
      <c r="M119" s="76" t="s">
        <v>410</v>
      </c>
      <c r="N119" s="15" t="s">
        <v>458</v>
      </c>
      <c r="O119" s="17" t="s">
        <v>58</v>
      </c>
      <c r="P119" s="17" t="s">
        <v>459</v>
      </c>
      <c r="Q119" s="18"/>
      <c r="R119" s="49" t="s">
        <v>58</v>
      </c>
      <c r="S119" s="15" t="s">
        <v>234</v>
      </c>
      <c r="T119" s="15"/>
      <c r="U119" s="15"/>
      <c r="V119" s="76">
        <v>155</v>
      </c>
      <c r="W119" s="15">
        <f t="shared" si="35"/>
        <v>155</v>
      </c>
      <c r="X119" s="15">
        <f t="shared" si="35"/>
        <v>155</v>
      </c>
      <c r="Y119" s="15">
        <f>ROUNDDOWN(W119/HLOOKUP(D119,Table!$C$3:$D$4,2,0)*8,2)</f>
        <v>2.75</v>
      </c>
      <c r="Z119" s="15">
        <v>1.5</v>
      </c>
      <c r="AA119" s="15" t="s">
        <v>21</v>
      </c>
      <c r="AB119" s="19">
        <v>44008</v>
      </c>
      <c r="AC119" s="19">
        <v>43993</v>
      </c>
      <c r="AD119" s="19">
        <v>44008</v>
      </c>
      <c r="AE119" s="19">
        <v>43998</v>
      </c>
      <c r="AF119" s="19">
        <v>43998</v>
      </c>
      <c r="AG119" s="19" t="s">
        <v>164</v>
      </c>
      <c r="AH119" s="30">
        <v>1</v>
      </c>
      <c r="AI119" s="30">
        <v>1</v>
      </c>
      <c r="AJ119" s="30">
        <v>1</v>
      </c>
      <c r="AK119" s="19" t="s">
        <v>144</v>
      </c>
      <c r="AL119" s="17" t="s">
        <v>58</v>
      </c>
      <c r="AM119" s="17" t="s">
        <v>58</v>
      </c>
      <c r="AN119" s="17" t="s">
        <v>58</v>
      </c>
    </row>
    <row r="120" spans="2:40" hidden="1" x14ac:dyDescent="0.25">
      <c r="B120" s="93">
        <f t="shared" si="34"/>
        <v>61</v>
      </c>
      <c r="C120" s="16">
        <v>20200611</v>
      </c>
      <c r="D120" s="15" t="s">
        <v>3</v>
      </c>
      <c r="E120" s="76" t="s">
        <v>409</v>
      </c>
      <c r="F120" s="103" t="s">
        <v>535</v>
      </c>
      <c r="G120" s="76">
        <v>1516895</v>
      </c>
      <c r="H120" s="49" t="s">
        <v>58</v>
      </c>
      <c r="I120" s="76" t="s">
        <v>421</v>
      </c>
      <c r="J120" s="49" t="s">
        <v>58</v>
      </c>
      <c r="K120" s="15" t="s">
        <v>1075</v>
      </c>
      <c r="L120" s="15" t="s">
        <v>457</v>
      </c>
      <c r="M120" s="76" t="s">
        <v>410</v>
      </c>
      <c r="N120" s="15" t="s">
        <v>458</v>
      </c>
      <c r="O120" s="17" t="s">
        <v>58</v>
      </c>
      <c r="P120" s="17" t="s">
        <v>459</v>
      </c>
      <c r="Q120" s="18"/>
      <c r="R120" s="49" t="s">
        <v>58</v>
      </c>
      <c r="S120" s="15" t="s">
        <v>234</v>
      </c>
      <c r="T120" s="15"/>
      <c r="U120" s="15"/>
      <c r="V120" s="76">
        <v>490</v>
      </c>
      <c r="W120" s="15">
        <f t="shared" si="35"/>
        <v>490</v>
      </c>
      <c r="X120" s="15">
        <f t="shared" si="35"/>
        <v>490</v>
      </c>
      <c r="Y120" s="15">
        <f>ROUNDDOWN(W120/HLOOKUP(D120,Table!$C$3:$D$4,2,0)*8,2)</f>
        <v>8.7100000000000009</v>
      </c>
      <c r="Z120" s="15">
        <v>4</v>
      </c>
      <c r="AA120" s="15" t="s">
        <v>21</v>
      </c>
      <c r="AB120" s="19">
        <v>44008</v>
      </c>
      <c r="AC120" s="19">
        <v>43993</v>
      </c>
      <c r="AD120" s="19">
        <v>44008</v>
      </c>
      <c r="AE120" s="19">
        <v>43998</v>
      </c>
      <c r="AF120" s="19">
        <v>43998</v>
      </c>
      <c r="AG120" s="19" t="s">
        <v>164</v>
      </c>
      <c r="AH120" s="30">
        <v>1</v>
      </c>
      <c r="AI120" s="30">
        <v>1</v>
      </c>
      <c r="AJ120" s="30">
        <v>1</v>
      </c>
      <c r="AK120" s="19" t="s">
        <v>144</v>
      </c>
      <c r="AL120" s="17" t="s">
        <v>58</v>
      </c>
      <c r="AM120" s="17" t="s">
        <v>58</v>
      </c>
      <c r="AN120" s="17" t="s">
        <v>58</v>
      </c>
    </row>
    <row r="121" spans="2:40" hidden="1" x14ac:dyDescent="0.25">
      <c r="B121" s="93">
        <f t="shared" si="34"/>
        <v>62</v>
      </c>
      <c r="C121" s="16">
        <v>20200611</v>
      </c>
      <c r="D121" s="15" t="s">
        <v>3</v>
      </c>
      <c r="E121" s="76" t="s">
        <v>409</v>
      </c>
      <c r="F121" s="103" t="s">
        <v>536</v>
      </c>
      <c r="G121" s="76">
        <v>1516895</v>
      </c>
      <c r="H121" s="49" t="s">
        <v>58</v>
      </c>
      <c r="I121" s="76" t="s">
        <v>422</v>
      </c>
      <c r="J121" s="49" t="s">
        <v>58</v>
      </c>
      <c r="K121" s="15" t="s">
        <v>1075</v>
      </c>
      <c r="L121" s="15" t="s">
        <v>457</v>
      </c>
      <c r="M121" s="76" t="s">
        <v>410</v>
      </c>
      <c r="N121" s="15" t="s">
        <v>458</v>
      </c>
      <c r="O121" s="17" t="s">
        <v>58</v>
      </c>
      <c r="P121" s="17" t="s">
        <v>459</v>
      </c>
      <c r="Q121" s="18"/>
      <c r="R121" s="49" t="s">
        <v>58</v>
      </c>
      <c r="S121" s="15" t="s">
        <v>233</v>
      </c>
      <c r="T121" s="15"/>
      <c r="U121" s="15"/>
      <c r="V121" s="76">
        <v>155</v>
      </c>
      <c r="W121" s="15">
        <f t="shared" si="35"/>
        <v>155</v>
      </c>
      <c r="X121" s="15">
        <f t="shared" si="35"/>
        <v>155</v>
      </c>
      <c r="Y121" s="15">
        <f>ROUNDDOWN(W121/HLOOKUP(D121,Table!$C$3:$D$4,2,0)*8,2)</f>
        <v>2.75</v>
      </c>
      <c r="Z121" s="15">
        <v>2</v>
      </c>
      <c r="AA121" s="15" t="s">
        <v>21</v>
      </c>
      <c r="AB121" s="19">
        <v>44008</v>
      </c>
      <c r="AC121" s="19">
        <v>43993</v>
      </c>
      <c r="AD121" s="19">
        <v>44008</v>
      </c>
      <c r="AE121" s="19">
        <v>43998</v>
      </c>
      <c r="AF121" s="19">
        <v>43998</v>
      </c>
      <c r="AG121" s="19" t="s">
        <v>164</v>
      </c>
      <c r="AH121" s="30">
        <v>1</v>
      </c>
      <c r="AI121" s="30">
        <v>1</v>
      </c>
      <c r="AJ121" s="30">
        <v>1</v>
      </c>
      <c r="AK121" s="19" t="s">
        <v>144</v>
      </c>
      <c r="AL121" s="17" t="s">
        <v>58</v>
      </c>
      <c r="AM121" s="17" t="s">
        <v>58</v>
      </c>
      <c r="AN121" s="17" t="s">
        <v>58</v>
      </c>
    </row>
    <row r="122" spans="2:40" hidden="1" x14ac:dyDescent="0.25">
      <c r="B122" s="93">
        <f t="shared" si="34"/>
        <v>63</v>
      </c>
      <c r="C122" s="16">
        <v>20200611</v>
      </c>
      <c r="D122" s="15" t="s">
        <v>3</v>
      </c>
      <c r="E122" s="76" t="s">
        <v>409</v>
      </c>
      <c r="F122" s="103" t="s">
        <v>537</v>
      </c>
      <c r="G122" s="76">
        <v>1516895</v>
      </c>
      <c r="H122" s="49" t="s">
        <v>58</v>
      </c>
      <c r="I122" s="76" t="s">
        <v>423</v>
      </c>
      <c r="J122" s="49" t="s">
        <v>58</v>
      </c>
      <c r="K122" s="15" t="s">
        <v>1075</v>
      </c>
      <c r="L122" s="15" t="s">
        <v>457</v>
      </c>
      <c r="M122" s="76" t="s">
        <v>410</v>
      </c>
      <c r="N122" s="15" t="s">
        <v>458</v>
      </c>
      <c r="O122" s="17" t="s">
        <v>58</v>
      </c>
      <c r="P122" s="17" t="s">
        <v>459</v>
      </c>
      <c r="Q122" s="18"/>
      <c r="R122" s="49" t="s">
        <v>58</v>
      </c>
      <c r="S122" s="15" t="s">
        <v>233</v>
      </c>
      <c r="T122" s="15"/>
      <c r="U122" s="15"/>
      <c r="V122" s="76">
        <v>492</v>
      </c>
      <c r="W122" s="15">
        <f t="shared" si="35"/>
        <v>492</v>
      </c>
      <c r="X122" s="15">
        <f t="shared" si="35"/>
        <v>492</v>
      </c>
      <c r="Y122" s="15">
        <f>ROUNDDOWN(W122/HLOOKUP(D122,Table!$C$3:$D$4,2,0)*8,2)</f>
        <v>8.74</v>
      </c>
      <c r="Z122" s="15">
        <v>1</v>
      </c>
      <c r="AA122" s="15" t="s">
        <v>21</v>
      </c>
      <c r="AB122" s="19">
        <v>44008</v>
      </c>
      <c r="AC122" s="19">
        <v>43993</v>
      </c>
      <c r="AD122" s="19">
        <v>44008</v>
      </c>
      <c r="AE122" s="19">
        <v>43998</v>
      </c>
      <c r="AF122" s="19">
        <v>43998</v>
      </c>
      <c r="AG122" s="19" t="s">
        <v>164</v>
      </c>
      <c r="AH122" s="30">
        <v>1</v>
      </c>
      <c r="AI122" s="30">
        <v>1</v>
      </c>
      <c r="AJ122" s="30">
        <v>1</v>
      </c>
      <c r="AK122" s="19" t="s">
        <v>144</v>
      </c>
      <c r="AL122" s="17" t="s">
        <v>58</v>
      </c>
      <c r="AM122" s="17" t="s">
        <v>58</v>
      </c>
      <c r="AN122" s="17" t="s">
        <v>58</v>
      </c>
    </row>
    <row r="123" spans="2:40" hidden="1" x14ac:dyDescent="0.25">
      <c r="B123" s="93">
        <f t="shared" si="34"/>
        <v>64</v>
      </c>
      <c r="C123" s="16">
        <v>20200611</v>
      </c>
      <c r="D123" s="15" t="s">
        <v>3</v>
      </c>
      <c r="E123" s="76" t="s">
        <v>409</v>
      </c>
      <c r="F123" s="103" t="s">
        <v>538</v>
      </c>
      <c r="G123" s="76">
        <v>1516895</v>
      </c>
      <c r="H123" s="49" t="s">
        <v>58</v>
      </c>
      <c r="I123" s="76" t="s">
        <v>424</v>
      </c>
      <c r="J123" s="49" t="s">
        <v>58</v>
      </c>
      <c r="K123" s="15" t="s">
        <v>1075</v>
      </c>
      <c r="L123" s="15" t="s">
        <v>457</v>
      </c>
      <c r="M123" s="76" t="s">
        <v>410</v>
      </c>
      <c r="N123" s="15" t="s">
        <v>458</v>
      </c>
      <c r="O123" s="17" t="s">
        <v>58</v>
      </c>
      <c r="P123" s="17" t="s">
        <v>459</v>
      </c>
      <c r="Q123" s="18"/>
      <c r="R123" s="49" t="s">
        <v>58</v>
      </c>
      <c r="S123" s="15" t="s">
        <v>233</v>
      </c>
      <c r="T123" s="15"/>
      <c r="U123" s="15"/>
      <c r="V123" s="76">
        <v>69</v>
      </c>
      <c r="W123" s="15">
        <f t="shared" si="35"/>
        <v>69</v>
      </c>
      <c r="X123" s="15">
        <f t="shared" si="35"/>
        <v>69</v>
      </c>
      <c r="Y123" s="15">
        <f>ROUNDDOWN(W123/HLOOKUP(D123,Table!$C$3:$D$4,2,0)*8,2)</f>
        <v>1.22</v>
      </c>
      <c r="Z123" s="15">
        <v>2</v>
      </c>
      <c r="AA123" s="15" t="s">
        <v>21</v>
      </c>
      <c r="AB123" s="19">
        <v>44008</v>
      </c>
      <c r="AC123" s="19">
        <v>43993</v>
      </c>
      <c r="AD123" s="19">
        <v>44008</v>
      </c>
      <c r="AE123" s="19">
        <v>43997</v>
      </c>
      <c r="AF123" s="19">
        <v>43997</v>
      </c>
      <c r="AG123" s="19" t="s">
        <v>164</v>
      </c>
      <c r="AH123" s="30">
        <v>1</v>
      </c>
      <c r="AI123" s="30">
        <v>1</v>
      </c>
      <c r="AJ123" s="30">
        <v>1</v>
      </c>
      <c r="AK123" s="19" t="s">
        <v>144</v>
      </c>
      <c r="AL123" s="17" t="s">
        <v>58</v>
      </c>
      <c r="AM123" s="17" t="s">
        <v>58</v>
      </c>
      <c r="AN123" s="17" t="s">
        <v>58</v>
      </c>
    </row>
    <row r="124" spans="2:40" hidden="1" x14ac:dyDescent="0.25">
      <c r="B124" s="93">
        <f t="shared" si="34"/>
        <v>65</v>
      </c>
      <c r="C124" s="16">
        <v>20200611</v>
      </c>
      <c r="D124" s="15" t="s">
        <v>3</v>
      </c>
      <c r="E124" s="76" t="s">
        <v>409</v>
      </c>
      <c r="F124" s="128" t="s">
        <v>492</v>
      </c>
      <c r="G124" s="76">
        <v>1516895</v>
      </c>
      <c r="H124" s="49" t="s">
        <v>58</v>
      </c>
      <c r="I124" s="76" t="s">
        <v>173</v>
      </c>
      <c r="J124" s="49" t="s">
        <v>58</v>
      </c>
      <c r="K124" s="15" t="s">
        <v>1075</v>
      </c>
      <c r="L124" s="15" t="s">
        <v>457</v>
      </c>
      <c r="M124" s="76" t="s">
        <v>410</v>
      </c>
      <c r="N124" s="15" t="s">
        <v>458</v>
      </c>
      <c r="O124" s="17" t="s">
        <v>58</v>
      </c>
      <c r="P124" s="17" t="s">
        <v>459</v>
      </c>
      <c r="Q124" s="18"/>
      <c r="R124" s="49" t="s">
        <v>58</v>
      </c>
      <c r="S124" s="15" t="s">
        <v>233</v>
      </c>
      <c r="T124" s="15"/>
      <c r="U124" s="15"/>
      <c r="V124" s="76">
        <v>371</v>
      </c>
      <c r="W124" s="15">
        <f t="shared" si="35"/>
        <v>371</v>
      </c>
      <c r="X124" s="15">
        <f t="shared" si="35"/>
        <v>371</v>
      </c>
      <c r="Y124" s="15">
        <f>ROUNDDOWN(W124/HLOOKUP(D124,Table!$C$3:$D$4,2,0)*8,2)</f>
        <v>6.59</v>
      </c>
      <c r="Z124" s="15">
        <v>1.5</v>
      </c>
      <c r="AA124" s="15" t="s">
        <v>21</v>
      </c>
      <c r="AB124" s="19">
        <v>44008</v>
      </c>
      <c r="AC124" s="19">
        <v>43993</v>
      </c>
      <c r="AD124" s="19">
        <v>44008</v>
      </c>
      <c r="AE124" s="19">
        <v>43997</v>
      </c>
      <c r="AF124" s="19">
        <v>43997</v>
      </c>
      <c r="AG124" s="19" t="s">
        <v>164</v>
      </c>
      <c r="AH124" s="30">
        <v>1</v>
      </c>
      <c r="AI124" s="30">
        <v>1</v>
      </c>
      <c r="AJ124" s="30">
        <v>1</v>
      </c>
      <c r="AK124" s="19" t="s">
        <v>144</v>
      </c>
      <c r="AL124" s="17" t="s">
        <v>58</v>
      </c>
      <c r="AM124" s="17" t="s">
        <v>58</v>
      </c>
      <c r="AN124" s="17" t="s">
        <v>58</v>
      </c>
    </row>
    <row r="125" spans="2:40" hidden="1" x14ac:dyDescent="0.25">
      <c r="B125" s="93">
        <f t="shared" si="34"/>
        <v>66</v>
      </c>
      <c r="C125" s="16">
        <v>20200611</v>
      </c>
      <c r="D125" s="15" t="s">
        <v>3</v>
      </c>
      <c r="E125" s="76" t="s">
        <v>409</v>
      </c>
      <c r="F125" s="129" t="s">
        <v>493</v>
      </c>
      <c r="G125" s="76">
        <v>1516895</v>
      </c>
      <c r="H125" s="49" t="s">
        <v>58</v>
      </c>
      <c r="I125" s="76" t="s">
        <v>425</v>
      </c>
      <c r="J125" s="49" t="s">
        <v>58</v>
      </c>
      <c r="K125" s="15" t="s">
        <v>1075</v>
      </c>
      <c r="L125" s="15" t="s">
        <v>457</v>
      </c>
      <c r="M125" s="76" t="s">
        <v>410</v>
      </c>
      <c r="N125" s="15" t="s">
        <v>458</v>
      </c>
      <c r="O125" s="17" t="s">
        <v>58</v>
      </c>
      <c r="P125" s="17" t="s">
        <v>459</v>
      </c>
      <c r="Q125" s="18"/>
      <c r="R125" s="49" t="s">
        <v>58</v>
      </c>
      <c r="S125" s="15" t="s">
        <v>233</v>
      </c>
      <c r="T125" s="15"/>
      <c r="U125" s="15"/>
      <c r="V125" s="76">
        <v>32</v>
      </c>
      <c r="W125" s="80">
        <v>43</v>
      </c>
      <c r="X125" s="16">
        <f t="shared" si="35"/>
        <v>43</v>
      </c>
      <c r="Y125" s="15">
        <f>ROUNDDOWN(W125/HLOOKUP(D125,Table!$C$3:$D$4,2,0)*8,2)</f>
        <v>0.76</v>
      </c>
      <c r="Z125" s="15">
        <v>1</v>
      </c>
      <c r="AA125" s="15" t="s">
        <v>21</v>
      </c>
      <c r="AB125" s="19">
        <v>44008</v>
      </c>
      <c r="AC125" s="19">
        <v>43993</v>
      </c>
      <c r="AD125" s="19">
        <v>44008</v>
      </c>
      <c r="AE125" s="19">
        <v>43997</v>
      </c>
      <c r="AF125" s="19">
        <v>43997</v>
      </c>
      <c r="AG125" s="19" t="s">
        <v>164</v>
      </c>
      <c r="AH125" s="30">
        <v>1</v>
      </c>
      <c r="AI125" s="30">
        <v>1</v>
      </c>
      <c r="AJ125" s="30">
        <v>1</v>
      </c>
      <c r="AK125" s="19" t="s">
        <v>144</v>
      </c>
      <c r="AL125" s="17" t="s">
        <v>58</v>
      </c>
      <c r="AM125" s="17" t="s">
        <v>58</v>
      </c>
      <c r="AN125" s="15" t="s">
        <v>464</v>
      </c>
    </row>
    <row r="126" spans="2:40" hidden="1" x14ac:dyDescent="0.25">
      <c r="B126" s="93">
        <f t="shared" si="34"/>
        <v>67</v>
      </c>
      <c r="C126" s="16">
        <v>20200611</v>
      </c>
      <c r="D126" s="15" t="s">
        <v>3</v>
      </c>
      <c r="E126" s="76" t="s">
        <v>409</v>
      </c>
      <c r="F126" s="103" t="s">
        <v>506</v>
      </c>
      <c r="G126" s="76">
        <v>1516895</v>
      </c>
      <c r="H126" s="49" t="s">
        <v>58</v>
      </c>
      <c r="I126" s="76" t="s">
        <v>426</v>
      </c>
      <c r="J126" s="49" t="s">
        <v>58</v>
      </c>
      <c r="K126" s="15" t="s">
        <v>1075</v>
      </c>
      <c r="L126" s="15" t="s">
        <v>457</v>
      </c>
      <c r="M126" s="76" t="s">
        <v>410</v>
      </c>
      <c r="N126" s="15" t="s">
        <v>458</v>
      </c>
      <c r="O126" s="17" t="s">
        <v>58</v>
      </c>
      <c r="P126" s="17" t="s">
        <v>459</v>
      </c>
      <c r="Q126" s="18"/>
      <c r="R126" s="49" t="s">
        <v>58</v>
      </c>
      <c r="S126" s="15" t="s">
        <v>233</v>
      </c>
      <c r="T126" s="15"/>
      <c r="U126" s="15"/>
      <c r="V126" s="76">
        <v>17</v>
      </c>
      <c r="W126" s="15">
        <f t="shared" si="35"/>
        <v>17</v>
      </c>
      <c r="X126" s="15">
        <f t="shared" si="35"/>
        <v>17</v>
      </c>
      <c r="Y126" s="15">
        <f>ROUNDDOWN(W126/HLOOKUP(D126,Table!$C$3:$D$4,2,0)*8,2)</f>
        <v>0.3</v>
      </c>
      <c r="Z126" s="15">
        <v>1</v>
      </c>
      <c r="AA126" s="15" t="s">
        <v>21</v>
      </c>
      <c r="AB126" s="19">
        <v>44008</v>
      </c>
      <c r="AC126" s="19">
        <v>43993</v>
      </c>
      <c r="AD126" s="19">
        <v>44008</v>
      </c>
      <c r="AE126" s="19">
        <v>43997</v>
      </c>
      <c r="AF126" s="19">
        <v>43997</v>
      </c>
      <c r="AG126" s="19" t="s">
        <v>164</v>
      </c>
      <c r="AH126" s="30">
        <v>1</v>
      </c>
      <c r="AI126" s="30">
        <v>1</v>
      </c>
      <c r="AJ126" s="30">
        <v>1</v>
      </c>
      <c r="AK126" s="19" t="s">
        <v>144</v>
      </c>
      <c r="AL126" s="17" t="s">
        <v>58</v>
      </c>
      <c r="AM126" s="17" t="s">
        <v>58</v>
      </c>
      <c r="AN126" s="17" t="s">
        <v>58</v>
      </c>
    </row>
    <row r="127" spans="2:40" hidden="1" x14ac:dyDescent="0.25">
      <c r="B127" s="93">
        <f t="shared" si="34"/>
        <v>68</v>
      </c>
      <c r="C127" s="16">
        <v>20200611</v>
      </c>
      <c r="D127" s="15" t="s">
        <v>3</v>
      </c>
      <c r="E127" s="76" t="s">
        <v>409</v>
      </c>
      <c r="F127" s="103" t="s">
        <v>507</v>
      </c>
      <c r="G127" s="76">
        <v>1516895</v>
      </c>
      <c r="H127" s="49" t="s">
        <v>58</v>
      </c>
      <c r="I127" s="76" t="s">
        <v>427</v>
      </c>
      <c r="J127" s="49" t="s">
        <v>58</v>
      </c>
      <c r="K127" s="15" t="s">
        <v>1075</v>
      </c>
      <c r="L127" s="15" t="s">
        <v>457</v>
      </c>
      <c r="M127" s="76" t="s">
        <v>410</v>
      </c>
      <c r="N127" s="15" t="s">
        <v>458</v>
      </c>
      <c r="O127" s="17" t="s">
        <v>58</v>
      </c>
      <c r="P127" s="17" t="s">
        <v>459</v>
      </c>
      <c r="Q127" s="18"/>
      <c r="R127" s="49" t="s">
        <v>58</v>
      </c>
      <c r="S127" s="15" t="s">
        <v>233</v>
      </c>
      <c r="T127" s="15"/>
      <c r="U127" s="15"/>
      <c r="V127" s="76">
        <v>42</v>
      </c>
      <c r="W127" s="15">
        <f t="shared" si="35"/>
        <v>42</v>
      </c>
      <c r="X127" s="15">
        <f t="shared" si="35"/>
        <v>42</v>
      </c>
      <c r="Y127" s="15">
        <f>ROUNDDOWN(W127/HLOOKUP(D127,Table!$C$3:$D$4,2,0)*8,2)</f>
        <v>0.74</v>
      </c>
      <c r="Z127" s="15">
        <v>0.25</v>
      </c>
      <c r="AA127" s="15" t="s">
        <v>21</v>
      </c>
      <c r="AB127" s="19">
        <v>44008</v>
      </c>
      <c r="AC127" s="19">
        <v>43993</v>
      </c>
      <c r="AD127" s="19">
        <v>44008</v>
      </c>
      <c r="AE127" s="19">
        <v>43998</v>
      </c>
      <c r="AF127" s="19">
        <v>43998</v>
      </c>
      <c r="AG127" s="19" t="s">
        <v>164</v>
      </c>
      <c r="AH127" s="30">
        <v>1</v>
      </c>
      <c r="AI127" s="30">
        <v>1</v>
      </c>
      <c r="AJ127" s="30">
        <v>1</v>
      </c>
      <c r="AK127" s="19" t="s">
        <v>144</v>
      </c>
      <c r="AL127" s="17" t="s">
        <v>58</v>
      </c>
      <c r="AM127" s="17" t="s">
        <v>58</v>
      </c>
      <c r="AN127" s="17" t="s">
        <v>58</v>
      </c>
    </row>
    <row r="128" spans="2:40" hidden="1" x14ac:dyDescent="0.25">
      <c r="B128" s="93">
        <f t="shared" si="34"/>
        <v>69</v>
      </c>
      <c r="C128" s="16">
        <v>20200611</v>
      </c>
      <c r="D128" s="15" t="s">
        <v>3</v>
      </c>
      <c r="E128" s="76" t="s">
        <v>409</v>
      </c>
      <c r="F128" s="103" t="s">
        <v>508</v>
      </c>
      <c r="G128" s="76">
        <v>1516895</v>
      </c>
      <c r="H128" s="49" t="s">
        <v>58</v>
      </c>
      <c r="I128" s="76" t="s">
        <v>204</v>
      </c>
      <c r="J128" s="49" t="s">
        <v>58</v>
      </c>
      <c r="K128" s="15" t="s">
        <v>1075</v>
      </c>
      <c r="L128" s="15" t="s">
        <v>457</v>
      </c>
      <c r="M128" s="76" t="s">
        <v>410</v>
      </c>
      <c r="N128" s="15" t="s">
        <v>458</v>
      </c>
      <c r="O128" s="17" t="s">
        <v>58</v>
      </c>
      <c r="P128" s="17" t="s">
        <v>459</v>
      </c>
      <c r="Q128" s="18"/>
      <c r="R128" s="49" t="s">
        <v>58</v>
      </c>
      <c r="S128" s="15" t="s">
        <v>233</v>
      </c>
      <c r="T128" s="15"/>
      <c r="U128" s="15"/>
      <c r="V128" s="76">
        <v>313</v>
      </c>
      <c r="W128" s="15">
        <f t="shared" si="35"/>
        <v>313</v>
      </c>
      <c r="X128" s="15">
        <f t="shared" si="35"/>
        <v>313</v>
      </c>
      <c r="Y128" s="15">
        <f>ROUNDDOWN(W128/HLOOKUP(D128,Table!$C$3:$D$4,2,0)*8,2)</f>
        <v>5.56</v>
      </c>
      <c r="Z128" s="15">
        <v>1</v>
      </c>
      <c r="AA128" s="15" t="s">
        <v>21</v>
      </c>
      <c r="AB128" s="19">
        <v>44008</v>
      </c>
      <c r="AC128" s="19">
        <v>43993</v>
      </c>
      <c r="AD128" s="19">
        <v>44008</v>
      </c>
      <c r="AE128" s="19">
        <v>43998</v>
      </c>
      <c r="AF128" s="19">
        <v>43998</v>
      </c>
      <c r="AG128" s="19" t="s">
        <v>164</v>
      </c>
      <c r="AH128" s="30">
        <v>1</v>
      </c>
      <c r="AI128" s="30">
        <v>1</v>
      </c>
      <c r="AJ128" s="30">
        <v>1</v>
      </c>
      <c r="AK128" s="19" t="s">
        <v>144</v>
      </c>
      <c r="AL128" s="17" t="s">
        <v>58</v>
      </c>
      <c r="AM128" s="17" t="s">
        <v>58</v>
      </c>
      <c r="AN128" s="17" t="s">
        <v>58</v>
      </c>
    </row>
    <row r="129" spans="2:40" hidden="1" x14ac:dyDescent="0.25">
      <c r="B129" s="93">
        <f t="shared" si="34"/>
        <v>70</v>
      </c>
      <c r="C129" s="16">
        <v>20200611</v>
      </c>
      <c r="D129" s="15" t="s">
        <v>3</v>
      </c>
      <c r="E129" s="76" t="s">
        <v>409</v>
      </c>
      <c r="F129" s="103" t="s">
        <v>509</v>
      </c>
      <c r="G129" s="76">
        <v>1516895</v>
      </c>
      <c r="H129" s="49" t="s">
        <v>58</v>
      </c>
      <c r="I129" s="76" t="s">
        <v>205</v>
      </c>
      <c r="J129" s="49" t="s">
        <v>58</v>
      </c>
      <c r="K129" s="15" t="s">
        <v>1075</v>
      </c>
      <c r="L129" s="15" t="s">
        <v>457</v>
      </c>
      <c r="M129" s="76" t="s">
        <v>410</v>
      </c>
      <c r="N129" s="15" t="s">
        <v>458</v>
      </c>
      <c r="O129" s="17" t="s">
        <v>58</v>
      </c>
      <c r="P129" s="17" t="s">
        <v>459</v>
      </c>
      <c r="Q129" s="18"/>
      <c r="R129" s="49" t="s">
        <v>58</v>
      </c>
      <c r="S129" s="15" t="s">
        <v>233</v>
      </c>
      <c r="T129" s="15"/>
      <c r="U129" s="15"/>
      <c r="V129" s="76">
        <v>34</v>
      </c>
      <c r="W129" s="15">
        <f t="shared" si="35"/>
        <v>34</v>
      </c>
      <c r="X129" s="15">
        <f t="shared" si="35"/>
        <v>34</v>
      </c>
      <c r="Y129" s="15">
        <f>ROUNDDOWN(W129/HLOOKUP(D129,Table!$C$3:$D$4,2,0)*8,2)</f>
        <v>0.6</v>
      </c>
      <c r="Z129" s="15">
        <v>0.5</v>
      </c>
      <c r="AA129" s="15" t="s">
        <v>21</v>
      </c>
      <c r="AB129" s="19">
        <v>44008</v>
      </c>
      <c r="AC129" s="19">
        <v>43993</v>
      </c>
      <c r="AD129" s="19">
        <v>44008</v>
      </c>
      <c r="AE129" s="19">
        <v>43998</v>
      </c>
      <c r="AF129" s="19">
        <v>43998</v>
      </c>
      <c r="AG129" s="19" t="s">
        <v>164</v>
      </c>
      <c r="AH129" s="30">
        <v>1</v>
      </c>
      <c r="AI129" s="30">
        <v>1</v>
      </c>
      <c r="AJ129" s="30">
        <v>1</v>
      </c>
      <c r="AK129" s="19" t="s">
        <v>144</v>
      </c>
      <c r="AL129" s="17" t="s">
        <v>58</v>
      </c>
      <c r="AM129" s="17" t="s">
        <v>58</v>
      </c>
      <c r="AN129" s="17" t="s">
        <v>58</v>
      </c>
    </row>
    <row r="130" spans="2:40" hidden="1" x14ac:dyDescent="0.25">
      <c r="B130" s="93">
        <f t="shared" si="34"/>
        <v>71</v>
      </c>
      <c r="C130" s="16">
        <v>20200611</v>
      </c>
      <c r="D130" s="15" t="s">
        <v>3</v>
      </c>
      <c r="E130" s="76" t="s">
        <v>409</v>
      </c>
      <c r="F130" s="103" t="s">
        <v>510</v>
      </c>
      <c r="G130" s="76">
        <v>1516895</v>
      </c>
      <c r="H130" s="49" t="s">
        <v>58</v>
      </c>
      <c r="I130" s="76" t="s">
        <v>428</v>
      </c>
      <c r="J130" s="49" t="s">
        <v>58</v>
      </c>
      <c r="K130" s="15" t="s">
        <v>1075</v>
      </c>
      <c r="L130" s="15" t="s">
        <v>457</v>
      </c>
      <c r="M130" s="76" t="s">
        <v>410</v>
      </c>
      <c r="N130" s="15" t="s">
        <v>458</v>
      </c>
      <c r="O130" s="17" t="s">
        <v>58</v>
      </c>
      <c r="P130" s="17" t="s">
        <v>459</v>
      </c>
      <c r="Q130" s="18"/>
      <c r="R130" s="49" t="s">
        <v>58</v>
      </c>
      <c r="S130" s="15" t="s">
        <v>232</v>
      </c>
      <c r="T130" s="15"/>
      <c r="U130" s="15"/>
      <c r="V130" s="76">
        <v>91</v>
      </c>
      <c r="W130" s="15">
        <f t="shared" si="35"/>
        <v>91</v>
      </c>
      <c r="X130" s="15">
        <f t="shared" si="35"/>
        <v>91</v>
      </c>
      <c r="Y130" s="15">
        <f>ROUNDDOWN(W130/HLOOKUP(D130,Table!$C$3:$D$4,2,0)*8,2)</f>
        <v>1.61</v>
      </c>
      <c r="Z130" s="15">
        <v>1.5</v>
      </c>
      <c r="AA130" s="15" t="s">
        <v>21</v>
      </c>
      <c r="AB130" s="19">
        <v>44008</v>
      </c>
      <c r="AC130" s="19">
        <v>43993</v>
      </c>
      <c r="AD130" s="19">
        <v>44008</v>
      </c>
      <c r="AE130" s="19">
        <v>43997</v>
      </c>
      <c r="AF130" s="19">
        <v>43997</v>
      </c>
      <c r="AG130" s="19" t="s">
        <v>165</v>
      </c>
      <c r="AH130" s="30">
        <v>0.74</v>
      </c>
      <c r="AI130" s="30">
        <v>0.75</v>
      </c>
      <c r="AJ130" s="30">
        <v>1</v>
      </c>
      <c r="AK130" s="19" t="s">
        <v>134</v>
      </c>
      <c r="AL130" s="17" t="s">
        <v>1035</v>
      </c>
      <c r="AM130" s="17" t="s">
        <v>58</v>
      </c>
      <c r="AN130" s="15" t="s">
        <v>629</v>
      </c>
    </row>
    <row r="131" spans="2:40" hidden="1" x14ac:dyDescent="0.25">
      <c r="B131" s="93">
        <f t="shared" si="34"/>
        <v>72</v>
      </c>
      <c r="C131" s="16">
        <v>20200611</v>
      </c>
      <c r="D131" s="15" t="s">
        <v>3</v>
      </c>
      <c r="E131" s="76" t="s">
        <v>409</v>
      </c>
      <c r="F131" s="103" t="s">
        <v>511</v>
      </c>
      <c r="G131" s="76">
        <v>1516895</v>
      </c>
      <c r="H131" s="49" t="s">
        <v>58</v>
      </c>
      <c r="I131" s="76" t="s">
        <v>429</v>
      </c>
      <c r="J131" s="49" t="s">
        <v>58</v>
      </c>
      <c r="K131" s="15" t="s">
        <v>1075</v>
      </c>
      <c r="L131" s="15" t="s">
        <v>457</v>
      </c>
      <c r="M131" s="76" t="s">
        <v>410</v>
      </c>
      <c r="N131" s="15" t="s">
        <v>458</v>
      </c>
      <c r="O131" s="17" t="s">
        <v>58</v>
      </c>
      <c r="P131" s="17" t="s">
        <v>459</v>
      </c>
      <c r="Q131" s="18"/>
      <c r="R131" s="49" t="s">
        <v>58</v>
      </c>
      <c r="S131" s="15" t="s">
        <v>232</v>
      </c>
      <c r="T131" s="15"/>
      <c r="U131" s="15"/>
      <c r="V131" s="76">
        <v>18</v>
      </c>
      <c r="W131" s="15">
        <f t="shared" si="35"/>
        <v>18</v>
      </c>
      <c r="X131" s="15">
        <f t="shared" si="35"/>
        <v>18</v>
      </c>
      <c r="Y131" s="15">
        <f>ROUNDDOWN(W131/HLOOKUP(D131,Table!$C$3:$D$4,2,0)*8,2)</f>
        <v>0.32</v>
      </c>
      <c r="Z131" s="15">
        <v>0.3</v>
      </c>
      <c r="AA131" s="15" t="s">
        <v>21</v>
      </c>
      <c r="AB131" s="19">
        <v>44008</v>
      </c>
      <c r="AC131" s="19">
        <v>43993</v>
      </c>
      <c r="AD131" s="19">
        <v>44008</v>
      </c>
      <c r="AE131" s="19">
        <v>43997</v>
      </c>
      <c r="AF131" s="19">
        <v>43997</v>
      </c>
      <c r="AG131" s="19" t="s">
        <v>164</v>
      </c>
      <c r="AH131" s="30">
        <v>1</v>
      </c>
      <c r="AI131" s="30">
        <v>1</v>
      </c>
      <c r="AJ131" s="30">
        <v>1</v>
      </c>
      <c r="AK131" s="19" t="s">
        <v>144</v>
      </c>
      <c r="AL131" s="17" t="s">
        <v>58</v>
      </c>
      <c r="AM131" s="17" t="s">
        <v>58</v>
      </c>
      <c r="AN131" s="17" t="s">
        <v>58</v>
      </c>
    </row>
    <row r="132" spans="2:40" hidden="1" x14ac:dyDescent="0.25">
      <c r="B132" s="93">
        <f t="shared" ref="B132:B163" si="36">B131+1</f>
        <v>73</v>
      </c>
      <c r="C132" s="16">
        <v>20200611</v>
      </c>
      <c r="D132" s="15" t="s">
        <v>3</v>
      </c>
      <c r="E132" s="76" t="s">
        <v>409</v>
      </c>
      <c r="F132" s="103" t="s">
        <v>512</v>
      </c>
      <c r="G132" s="76">
        <v>1516895</v>
      </c>
      <c r="H132" s="49" t="s">
        <v>58</v>
      </c>
      <c r="I132" s="76" t="s">
        <v>430</v>
      </c>
      <c r="J132" s="49" t="s">
        <v>58</v>
      </c>
      <c r="K132" s="15" t="s">
        <v>1075</v>
      </c>
      <c r="L132" s="15" t="s">
        <v>457</v>
      </c>
      <c r="M132" s="76" t="s">
        <v>410</v>
      </c>
      <c r="N132" s="15" t="s">
        <v>458</v>
      </c>
      <c r="O132" s="17" t="s">
        <v>58</v>
      </c>
      <c r="P132" s="17" t="s">
        <v>459</v>
      </c>
      <c r="Q132" s="18"/>
      <c r="R132" s="49" t="s">
        <v>58</v>
      </c>
      <c r="S132" s="15" t="s">
        <v>232</v>
      </c>
      <c r="T132" s="15"/>
      <c r="U132" s="15"/>
      <c r="V132" s="76">
        <v>12</v>
      </c>
      <c r="W132" s="15">
        <f t="shared" si="35"/>
        <v>12</v>
      </c>
      <c r="X132" s="15">
        <f t="shared" si="35"/>
        <v>12</v>
      </c>
      <c r="Y132" s="15">
        <f>ROUNDDOWN(W132/HLOOKUP(D132,Table!$C$3:$D$4,2,0)*8,2)</f>
        <v>0.21</v>
      </c>
      <c r="Z132" s="15">
        <v>0.21</v>
      </c>
      <c r="AA132" s="15" t="s">
        <v>21</v>
      </c>
      <c r="AB132" s="19">
        <v>44008</v>
      </c>
      <c r="AC132" s="19">
        <v>43993</v>
      </c>
      <c r="AD132" s="19">
        <v>44008</v>
      </c>
      <c r="AE132" s="19">
        <v>43997</v>
      </c>
      <c r="AF132" s="19">
        <v>43997</v>
      </c>
      <c r="AG132" s="19" t="s">
        <v>164</v>
      </c>
      <c r="AH132" s="30">
        <v>1</v>
      </c>
      <c r="AI132" s="30">
        <v>1</v>
      </c>
      <c r="AJ132" s="30">
        <v>1</v>
      </c>
      <c r="AK132" s="19" t="s">
        <v>144</v>
      </c>
      <c r="AL132" s="17" t="s">
        <v>58</v>
      </c>
      <c r="AM132" s="17" t="s">
        <v>58</v>
      </c>
      <c r="AN132" s="17" t="s">
        <v>58</v>
      </c>
    </row>
    <row r="133" spans="2:40" hidden="1" x14ac:dyDescent="0.25">
      <c r="B133" s="93">
        <f t="shared" si="36"/>
        <v>74</v>
      </c>
      <c r="C133" s="16">
        <v>20200611</v>
      </c>
      <c r="D133" s="15" t="s">
        <v>3</v>
      </c>
      <c r="E133" s="76" t="s">
        <v>409</v>
      </c>
      <c r="F133" s="103" t="s">
        <v>513</v>
      </c>
      <c r="G133" s="76">
        <v>1516895</v>
      </c>
      <c r="H133" s="49" t="s">
        <v>58</v>
      </c>
      <c r="I133" s="76" t="s">
        <v>206</v>
      </c>
      <c r="J133" s="49" t="s">
        <v>58</v>
      </c>
      <c r="K133" s="15" t="s">
        <v>1075</v>
      </c>
      <c r="L133" s="15" t="s">
        <v>457</v>
      </c>
      <c r="M133" s="76" t="s">
        <v>410</v>
      </c>
      <c r="N133" s="15" t="s">
        <v>458</v>
      </c>
      <c r="O133" s="17" t="s">
        <v>58</v>
      </c>
      <c r="P133" s="17" t="s">
        <v>459</v>
      </c>
      <c r="Q133" s="18"/>
      <c r="R133" s="49" t="s">
        <v>58</v>
      </c>
      <c r="S133" s="15" t="s">
        <v>232</v>
      </c>
      <c r="T133" s="15"/>
      <c r="U133" s="15"/>
      <c r="V133" s="76">
        <v>137</v>
      </c>
      <c r="W133" s="15">
        <f t="shared" si="35"/>
        <v>137</v>
      </c>
      <c r="X133" s="15">
        <f t="shared" si="35"/>
        <v>137</v>
      </c>
      <c r="Y133" s="15">
        <f>ROUNDDOWN(W133/HLOOKUP(D133,Table!$C$3:$D$4,2,0)*8,2)</f>
        <v>2.4300000000000002</v>
      </c>
      <c r="Z133" s="15">
        <v>2.2999999999999998</v>
      </c>
      <c r="AA133" s="15" t="s">
        <v>21</v>
      </c>
      <c r="AB133" s="19">
        <v>44008</v>
      </c>
      <c r="AC133" s="19">
        <v>43993</v>
      </c>
      <c r="AD133" s="19">
        <v>44008</v>
      </c>
      <c r="AE133" s="19">
        <v>43997</v>
      </c>
      <c r="AF133" s="19">
        <v>43997</v>
      </c>
      <c r="AG133" s="19" t="s">
        <v>164</v>
      </c>
      <c r="AH133" s="30">
        <v>1</v>
      </c>
      <c r="AI133" s="30">
        <v>1</v>
      </c>
      <c r="AJ133" s="30">
        <v>1</v>
      </c>
      <c r="AK133" s="19" t="s">
        <v>144</v>
      </c>
      <c r="AL133" s="17" t="s">
        <v>58</v>
      </c>
      <c r="AM133" s="17" t="s">
        <v>58</v>
      </c>
      <c r="AN133" s="17" t="s">
        <v>58</v>
      </c>
    </row>
    <row r="134" spans="2:40" hidden="1" x14ac:dyDescent="0.25">
      <c r="B134" s="93">
        <f t="shared" si="36"/>
        <v>75</v>
      </c>
      <c r="C134" s="16">
        <v>20200611</v>
      </c>
      <c r="D134" s="15" t="s">
        <v>3</v>
      </c>
      <c r="E134" s="76" t="s">
        <v>409</v>
      </c>
      <c r="F134" s="103" t="s">
        <v>514</v>
      </c>
      <c r="G134" s="76">
        <v>1516895</v>
      </c>
      <c r="H134" s="49" t="s">
        <v>58</v>
      </c>
      <c r="I134" s="76" t="s">
        <v>431</v>
      </c>
      <c r="J134" s="49" t="s">
        <v>58</v>
      </c>
      <c r="K134" s="15" t="s">
        <v>1075</v>
      </c>
      <c r="L134" s="15" t="s">
        <v>457</v>
      </c>
      <c r="M134" s="76" t="s">
        <v>410</v>
      </c>
      <c r="N134" s="15" t="s">
        <v>458</v>
      </c>
      <c r="O134" s="17" t="s">
        <v>58</v>
      </c>
      <c r="P134" s="17" t="s">
        <v>459</v>
      </c>
      <c r="Q134" s="18"/>
      <c r="R134" s="49" t="s">
        <v>58</v>
      </c>
      <c r="S134" s="15" t="s">
        <v>232</v>
      </c>
      <c r="T134" s="15"/>
      <c r="U134" s="15"/>
      <c r="V134" s="76">
        <v>17</v>
      </c>
      <c r="W134" s="15">
        <f t="shared" si="35"/>
        <v>17</v>
      </c>
      <c r="X134" s="15">
        <f t="shared" si="35"/>
        <v>17</v>
      </c>
      <c r="Y134" s="15">
        <f>ROUNDDOWN(W134/HLOOKUP(D134,Table!$C$3:$D$4,2,0)*8,2)</f>
        <v>0.3</v>
      </c>
      <c r="Z134" s="15">
        <v>0.3</v>
      </c>
      <c r="AA134" s="15" t="s">
        <v>21</v>
      </c>
      <c r="AB134" s="19">
        <v>44008</v>
      </c>
      <c r="AC134" s="19">
        <v>43993</v>
      </c>
      <c r="AD134" s="19">
        <v>44008</v>
      </c>
      <c r="AE134" s="19">
        <v>43997</v>
      </c>
      <c r="AF134" s="19">
        <v>43997</v>
      </c>
      <c r="AG134" s="19" t="s">
        <v>164</v>
      </c>
      <c r="AH134" s="30">
        <v>1</v>
      </c>
      <c r="AI134" s="30">
        <v>1</v>
      </c>
      <c r="AJ134" s="30">
        <v>1</v>
      </c>
      <c r="AK134" s="19" t="s">
        <v>144</v>
      </c>
      <c r="AL134" s="17" t="s">
        <v>58</v>
      </c>
      <c r="AM134" s="17" t="s">
        <v>58</v>
      </c>
      <c r="AN134" s="17" t="s">
        <v>58</v>
      </c>
    </row>
    <row r="135" spans="2:40" hidden="1" x14ac:dyDescent="0.25">
      <c r="B135" s="93">
        <f t="shared" si="36"/>
        <v>76</v>
      </c>
      <c r="C135" s="16">
        <v>20200611</v>
      </c>
      <c r="D135" s="15" t="s">
        <v>3</v>
      </c>
      <c r="E135" s="76" t="s">
        <v>409</v>
      </c>
      <c r="F135" s="103" t="s">
        <v>515</v>
      </c>
      <c r="G135" s="76">
        <v>1516895</v>
      </c>
      <c r="H135" s="49" t="s">
        <v>58</v>
      </c>
      <c r="I135" s="76" t="s">
        <v>207</v>
      </c>
      <c r="J135" s="49" t="s">
        <v>58</v>
      </c>
      <c r="K135" s="15" t="s">
        <v>1075</v>
      </c>
      <c r="L135" s="15" t="s">
        <v>457</v>
      </c>
      <c r="M135" s="76" t="s">
        <v>410</v>
      </c>
      <c r="N135" s="15" t="s">
        <v>458</v>
      </c>
      <c r="O135" s="17" t="s">
        <v>58</v>
      </c>
      <c r="P135" s="17" t="s">
        <v>459</v>
      </c>
      <c r="Q135" s="18"/>
      <c r="R135" s="49" t="s">
        <v>58</v>
      </c>
      <c r="S135" s="15" t="s">
        <v>232</v>
      </c>
      <c r="T135" s="15"/>
      <c r="U135" s="15"/>
      <c r="V135" s="76">
        <v>131</v>
      </c>
      <c r="W135" s="15">
        <f t="shared" si="35"/>
        <v>131</v>
      </c>
      <c r="X135" s="15">
        <v>131</v>
      </c>
      <c r="Y135" s="15">
        <f>ROUNDDOWN(W135/HLOOKUP(D135,Table!$C$3:$D$4,2,0)*8,2)</f>
        <v>2.3199999999999998</v>
      </c>
      <c r="Z135" s="15">
        <v>2.2000000000000002</v>
      </c>
      <c r="AA135" s="15" t="s">
        <v>21</v>
      </c>
      <c r="AB135" s="19">
        <v>44008</v>
      </c>
      <c r="AC135" s="19">
        <v>43993</v>
      </c>
      <c r="AD135" s="19">
        <v>44008</v>
      </c>
      <c r="AE135" s="19">
        <v>43997</v>
      </c>
      <c r="AF135" s="19">
        <v>43997</v>
      </c>
      <c r="AG135" s="19" t="s">
        <v>164</v>
      </c>
      <c r="AH135" s="30">
        <v>1</v>
      </c>
      <c r="AI135" s="30">
        <v>1</v>
      </c>
      <c r="AJ135" s="30">
        <v>1</v>
      </c>
      <c r="AK135" s="19" t="s">
        <v>144</v>
      </c>
      <c r="AL135" s="17" t="s">
        <v>58</v>
      </c>
      <c r="AM135" s="17" t="s">
        <v>58</v>
      </c>
      <c r="AN135" s="17" t="s">
        <v>58</v>
      </c>
    </row>
    <row r="136" spans="2:40" hidden="1" x14ac:dyDescent="0.25">
      <c r="B136" s="93">
        <f t="shared" si="36"/>
        <v>77</v>
      </c>
      <c r="C136" s="16">
        <v>20200611</v>
      </c>
      <c r="D136" s="15" t="s">
        <v>3</v>
      </c>
      <c r="E136" s="76" t="s">
        <v>409</v>
      </c>
      <c r="F136" s="103" t="s">
        <v>516</v>
      </c>
      <c r="G136" s="76">
        <v>1516895</v>
      </c>
      <c r="H136" s="49" t="s">
        <v>58</v>
      </c>
      <c r="I136" s="76" t="s">
        <v>432</v>
      </c>
      <c r="J136" s="49" t="s">
        <v>58</v>
      </c>
      <c r="K136" s="15" t="s">
        <v>1075</v>
      </c>
      <c r="L136" s="15" t="s">
        <v>457</v>
      </c>
      <c r="M136" s="76" t="s">
        <v>410</v>
      </c>
      <c r="N136" s="15" t="s">
        <v>458</v>
      </c>
      <c r="O136" s="17" t="s">
        <v>58</v>
      </c>
      <c r="P136" s="17" t="s">
        <v>459</v>
      </c>
      <c r="Q136" s="18"/>
      <c r="R136" s="49" t="s">
        <v>58</v>
      </c>
      <c r="S136" s="15" t="s">
        <v>232</v>
      </c>
      <c r="T136" s="15"/>
      <c r="U136" s="15"/>
      <c r="V136" s="76">
        <v>23</v>
      </c>
      <c r="W136" s="15">
        <f t="shared" si="35"/>
        <v>23</v>
      </c>
      <c r="X136" s="15">
        <f t="shared" si="35"/>
        <v>23</v>
      </c>
      <c r="Y136" s="15">
        <f>ROUNDDOWN(W136/HLOOKUP(D136,Table!$C$3:$D$4,2,0)*8,2)</f>
        <v>0.4</v>
      </c>
      <c r="Z136" s="15">
        <v>0.4</v>
      </c>
      <c r="AA136" s="15" t="s">
        <v>21</v>
      </c>
      <c r="AB136" s="19">
        <v>44008</v>
      </c>
      <c r="AC136" s="19">
        <v>43993</v>
      </c>
      <c r="AD136" s="19">
        <v>44008</v>
      </c>
      <c r="AE136" s="19">
        <v>43998</v>
      </c>
      <c r="AF136" s="19">
        <v>43998</v>
      </c>
      <c r="AG136" s="19" t="s">
        <v>164</v>
      </c>
      <c r="AH136" s="30">
        <v>1</v>
      </c>
      <c r="AI136" s="30">
        <v>1</v>
      </c>
      <c r="AJ136" s="30">
        <v>1</v>
      </c>
      <c r="AK136" s="19" t="s">
        <v>144</v>
      </c>
      <c r="AL136" s="17" t="s">
        <v>58</v>
      </c>
      <c r="AM136" s="17" t="s">
        <v>58</v>
      </c>
      <c r="AN136" s="17" t="s">
        <v>58</v>
      </c>
    </row>
    <row r="137" spans="2:40" hidden="1" x14ac:dyDescent="0.25">
      <c r="B137" s="93">
        <f t="shared" si="36"/>
        <v>78</v>
      </c>
      <c r="C137" s="16">
        <v>20200611</v>
      </c>
      <c r="D137" s="15" t="s">
        <v>3</v>
      </c>
      <c r="E137" s="76" t="s">
        <v>409</v>
      </c>
      <c r="F137" s="103" t="s">
        <v>517</v>
      </c>
      <c r="G137" s="76">
        <v>1516895</v>
      </c>
      <c r="H137" s="49" t="s">
        <v>58</v>
      </c>
      <c r="I137" s="76" t="s">
        <v>433</v>
      </c>
      <c r="J137" s="49" t="s">
        <v>58</v>
      </c>
      <c r="K137" s="15" t="s">
        <v>1075</v>
      </c>
      <c r="L137" s="15" t="s">
        <v>457</v>
      </c>
      <c r="M137" s="76" t="s">
        <v>410</v>
      </c>
      <c r="N137" s="15" t="s">
        <v>458</v>
      </c>
      <c r="O137" s="17" t="s">
        <v>58</v>
      </c>
      <c r="P137" s="17" t="s">
        <v>459</v>
      </c>
      <c r="Q137" s="18"/>
      <c r="R137" s="49" t="s">
        <v>58</v>
      </c>
      <c r="S137" s="15" t="s">
        <v>232</v>
      </c>
      <c r="T137" s="15"/>
      <c r="U137" s="15"/>
      <c r="V137" s="76">
        <v>167</v>
      </c>
      <c r="W137" s="15">
        <f t="shared" si="35"/>
        <v>167</v>
      </c>
      <c r="X137" s="15">
        <f t="shared" si="35"/>
        <v>167</v>
      </c>
      <c r="Y137" s="15">
        <f>ROUNDDOWN(W137/HLOOKUP(D137,Table!$C$3:$D$4,2,0)*8,2)</f>
        <v>2.96</v>
      </c>
      <c r="Z137" s="15">
        <v>2.8</v>
      </c>
      <c r="AA137" s="15" t="s">
        <v>21</v>
      </c>
      <c r="AB137" s="19">
        <v>44008</v>
      </c>
      <c r="AC137" s="19">
        <v>43993</v>
      </c>
      <c r="AD137" s="19">
        <v>44008</v>
      </c>
      <c r="AE137" s="19">
        <v>43998</v>
      </c>
      <c r="AF137" s="19">
        <v>43998</v>
      </c>
      <c r="AG137" s="19" t="s">
        <v>164</v>
      </c>
      <c r="AH137" s="30">
        <v>1</v>
      </c>
      <c r="AI137" s="30">
        <v>1</v>
      </c>
      <c r="AJ137" s="30">
        <v>1</v>
      </c>
      <c r="AK137" s="19" t="s">
        <v>144</v>
      </c>
      <c r="AL137" s="17" t="s">
        <v>58</v>
      </c>
      <c r="AM137" s="17" t="s">
        <v>58</v>
      </c>
      <c r="AN137" s="17" t="s">
        <v>58</v>
      </c>
    </row>
    <row r="138" spans="2:40" hidden="1" x14ac:dyDescent="0.25">
      <c r="B138" s="93">
        <f t="shared" si="36"/>
        <v>79</v>
      </c>
      <c r="C138" s="16">
        <v>20200611</v>
      </c>
      <c r="D138" s="15" t="s">
        <v>3</v>
      </c>
      <c r="E138" s="76" t="s">
        <v>409</v>
      </c>
      <c r="F138" s="103" t="s">
        <v>518</v>
      </c>
      <c r="G138" s="76">
        <v>1516895</v>
      </c>
      <c r="H138" s="49" t="s">
        <v>58</v>
      </c>
      <c r="I138" s="76" t="s">
        <v>208</v>
      </c>
      <c r="J138" s="49" t="s">
        <v>58</v>
      </c>
      <c r="K138" s="15" t="s">
        <v>1075</v>
      </c>
      <c r="L138" s="15" t="s">
        <v>457</v>
      </c>
      <c r="M138" s="76" t="s">
        <v>410</v>
      </c>
      <c r="N138" s="15" t="s">
        <v>458</v>
      </c>
      <c r="O138" s="17" t="s">
        <v>58</v>
      </c>
      <c r="P138" s="17" t="s">
        <v>459</v>
      </c>
      <c r="Q138" s="18"/>
      <c r="R138" s="49" t="s">
        <v>58</v>
      </c>
      <c r="S138" s="15" t="s">
        <v>232</v>
      </c>
      <c r="T138" s="15"/>
      <c r="U138" s="15"/>
      <c r="V138" s="76">
        <v>186</v>
      </c>
      <c r="W138" s="15">
        <f t="shared" si="35"/>
        <v>186</v>
      </c>
      <c r="X138" s="15">
        <f t="shared" si="35"/>
        <v>186</v>
      </c>
      <c r="Y138" s="15">
        <f>ROUNDDOWN(W138/HLOOKUP(D138,Table!$C$3:$D$4,2,0)*8,2)</f>
        <v>3.3</v>
      </c>
      <c r="Z138" s="15">
        <v>3.3</v>
      </c>
      <c r="AA138" s="15" t="s">
        <v>21</v>
      </c>
      <c r="AB138" s="19">
        <v>44008</v>
      </c>
      <c r="AC138" s="19">
        <v>43993</v>
      </c>
      <c r="AD138" s="19">
        <v>44008</v>
      </c>
      <c r="AE138" s="19">
        <v>43998</v>
      </c>
      <c r="AF138" s="19">
        <v>43998</v>
      </c>
      <c r="AG138" s="19" t="s">
        <v>164</v>
      </c>
      <c r="AH138" s="30">
        <v>1</v>
      </c>
      <c r="AI138" s="30">
        <v>1</v>
      </c>
      <c r="AJ138" s="30">
        <v>1</v>
      </c>
      <c r="AK138" s="19" t="s">
        <v>144</v>
      </c>
      <c r="AL138" s="17" t="s">
        <v>58</v>
      </c>
      <c r="AM138" s="17" t="s">
        <v>58</v>
      </c>
      <c r="AN138" s="17" t="s">
        <v>58</v>
      </c>
    </row>
    <row r="139" spans="2:40" hidden="1" x14ac:dyDescent="0.25">
      <c r="B139" s="93">
        <f t="shared" si="36"/>
        <v>80</v>
      </c>
      <c r="C139" s="16">
        <v>20200611</v>
      </c>
      <c r="D139" s="15" t="s">
        <v>3</v>
      </c>
      <c r="E139" s="76" t="s">
        <v>409</v>
      </c>
      <c r="F139" s="103" t="s">
        <v>519</v>
      </c>
      <c r="G139" s="76">
        <v>1516895</v>
      </c>
      <c r="H139" s="49" t="s">
        <v>58</v>
      </c>
      <c r="I139" s="76" t="s">
        <v>434</v>
      </c>
      <c r="J139" s="49" t="s">
        <v>58</v>
      </c>
      <c r="K139" s="15" t="s">
        <v>1075</v>
      </c>
      <c r="L139" s="15" t="s">
        <v>457</v>
      </c>
      <c r="M139" s="76" t="s">
        <v>410</v>
      </c>
      <c r="N139" s="15" t="s">
        <v>458</v>
      </c>
      <c r="O139" s="17" t="s">
        <v>58</v>
      </c>
      <c r="P139" s="17" t="s">
        <v>459</v>
      </c>
      <c r="Q139" s="18"/>
      <c r="R139" s="49" t="s">
        <v>58</v>
      </c>
      <c r="S139" s="15" t="s">
        <v>232</v>
      </c>
      <c r="T139" s="15"/>
      <c r="U139" s="15"/>
      <c r="V139" s="76">
        <v>289</v>
      </c>
      <c r="W139" s="15">
        <f t="shared" si="35"/>
        <v>289</v>
      </c>
      <c r="X139" s="15">
        <f t="shared" si="35"/>
        <v>289</v>
      </c>
      <c r="Y139" s="15">
        <f>ROUNDDOWN(W139/HLOOKUP(D139,Table!$C$3:$D$4,2,0)*8,2)</f>
        <v>5.13</v>
      </c>
      <c r="Z139" s="15">
        <v>5</v>
      </c>
      <c r="AA139" s="15" t="s">
        <v>21</v>
      </c>
      <c r="AB139" s="19">
        <v>44008</v>
      </c>
      <c r="AC139" s="19">
        <v>43993</v>
      </c>
      <c r="AD139" s="19">
        <v>44008</v>
      </c>
      <c r="AE139" s="19">
        <v>43998</v>
      </c>
      <c r="AF139" s="19">
        <v>43998</v>
      </c>
      <c r="AG139" s="19" t="s">
        <v>164</v>
      </c>
      <c r="AH139" s="30">
        <v>1</v>
      </c>
      <c r="AI139" s="30">
        <v>1</v>
      </c>
      <c r="AJ139" s="30">
        <v>1</v>
      </c>
      <c r="AK139" s="19" t="s">
        <v>144</v>
      </c>
      <c r="AL139" s="17" t="s">
        <v>58</v>
      </c>
      <c r="AM139" s="17" t="s">
        <v>58</v>
      </c>
      <c r="AN139" s="17" t="s">
        <v>58</v>
      </c>
    </row>
    <row r="140" spans="2:40" hidden="1" x14ac:dyDescent="0.25">
      <c r="B140" s="93">
        <f t="shared" si="36"/>
        <v>81</v>
      </c>
      <c r="C140" s="16">
        <v>20200611</v>
      </c>
      <c r="D140" s="15" t="s">
        <v>3</v>
      </c>
      <c r="E140" s="76" t="s">
        <v>409</v>
      </c>
      <c r="F140" s="103" t="s">
        <v>520</v>
      </c>
      <c r="G140" s="76">
        <v>1516895</v>
      </c>
      <c r="H140" s="49" t="s">
        <v>58</v>
      </c>
      <c r="I140" s="76" t="s">
        <v>435</v>
      </c>
      <c r="J140" s="49" t="s">
        <v>58</v>
      </c>
      <c r="K140" s="15" t="s">
        <v>1075</v>
      </c>
      <c r="L140" s="15" t="s">
        <v>457</v>
      </c>
      <c r="M140" s="76" t="s">
        <v>410</v>
      </c>
      <c r="N140" s="15" t="s">
        <v>458</v>
      </c>
      <c r="O140" s="17" t="s">
        <v>58</v>
      </c>
      <c r="P140" s="17" t="s">
        <v>459</v>
      </c>
      <c r="Q140" s="18"/>
      <c r="R140" s="49" t="s">
        <v>58</v>
      </c>
      <c r="S140" s="15" t="s">
        <v>232</v>
      </c>
      <c r="T140" s="15"/>
      <c r="U140" s="15"/>
      <c r="V140" s="76">
        <v>109</v>
      </c>
      <c r="W140" s="15">
        <f t="shared" si="35"/>
        <v>109</v>
      </c>
      <c r="X140" s="15">
        <f t="shared" si="35"/>
        <v>109</v>
      </c>
      <c r="Y140" s="15">
        <f>ROUNDDOWN(W140/HLOOKUP(D140,Table!$C$3:$D$4,2,0)*8,2)</f>
        <v>1.93</v>
      </c>
      <c r="Z140" s="15">
        <v>1.9</v>
      </c>
      <c r="AA140" s="15" t="s">
        <v>21</v>
      </c>
      <c r="AB140" s="19">
        <v>44008</v>
      </c>
      <c r="AC140" s="19">
        <v>43993</v>
      </c>
      <c r="AD140" s="19">
        <v>44008</v>
      </c>
      <c r="AE140" s="19">
        <v>43998</v>
      </c>
      <c r="AF140" s="19">
        <v>43998</v>
      </c>
      <c r="AG140" s="19" t="s">
        <v>164</v>
      </c>
      <c r="AH140" s="30">
        <v>1</v>
      </c>
      <c r="AI140" s="30">
        <v>1</v>
      </c>
      <c r="AJ140" s="30">
        <v>1</v>
      </c>
      <c r="AK140" s="19" t="s">
        <v>144</v>
      </c>
      <c r="AL140" s="17" t="s">
        <v>58</v>
      </c>
      <c r="AM140" s="17" t="s">
        <v>58</v>
      </c>
      <c r="AN140" s="17" t="s">
        <v>58</v>
      </c>
    </row>
    <row r="141" spans="2:40" hidden="1" x14ac:dyDescent="0.25">
      <c r="B141" s="93">
        <f t="shared" si="36"/>
        <v>82</v>
      </c>
      <c r="C141" s="16">
        <v>20200611</v>
      </c>
      <c r="D141" s="15" t="s">
        <v>3</v>
      </c>
      <c r="E141" s="76" t="s">
        <v>409</v>
      </c>
      <c r="F141" s="103" t="s">
        <v>521</v>
      </c>
      <c r="G141" s="76">
        <v>1516895</v>
      </c>
      <c r="H141" s="49" t="s">
        <v>58</v>
      </c>
      <c r="I141" s="76" t="s">
        <v>209</v>
      </c>
      <c r="J141" s="49" t="s">
        <v>58</v>
      </c>
      <c r="K141" s="15" t="s">
        <v>1075</v>
      </c>
      <c r="L141" s="15" t="s">
        <v>457</v>
      </c>
      <c r="M141" s="76" t="s">
        <v>410</v>
      </c>
      <c r="N141" s="15" t="s">
        <v>458</v>
      </c>
      <c r="O141" s="17" t="s">
        <v>58</v>
      </c>
      <c r="P141" s="17" t="s">
        <v>459</v>
      </c>
      <c r="Q141" s="18"/>
      <c r="R141" s="49" t="s">
        <v>58</v>
      </c>
      <c r="S141" s="15" t="s">
        <v>232</v>
      </c>
      <c r="T141" s="15"/>
      <c r="U141" s="15"/>
      <c r="V141" s="76">
        <v>157</v>
      </c>
      <c r="W141" s="15">
        <f t="shared" si="35"/>
        <v>157</v>
      </c>
      <c r="X141" s="15">
        <f t="shared" si="35"/>
        <v>157</v>
      </c>
      <c r="Y141" s="15">
        <f>ROUNDDOWN(W141/HLOOKUP(D141,Table!$C$3:$D$4,2,0)*8,2)</f>
        <v>2.79</v>
      </c>
      <c r="Z141" s="15">
        <v>3</v>
      </c>
      <c r="AA141" s="15" t="s">
        <v>21</v>
      </c>
      <c r="AB141" s="19">
        <v>44008</v>
      </c>
      <c r="AC141" s="19">
        <v>43993</v>
      </c>
      <c r="AD141" s="19">
        <v>44008</v>
      </c>
      <c r="AE141" s="19">
        <v>43998</v>
      </c>
      <c r="AF141" s="19">
        <v>43998</v>
      </c>
      <c r="AG141" s="19" t="s">
        <v>165</v>
      </c>
      <c r="AH141" s="30">
        <v>1</v>
      </c>
      <c r="AI141" s="30">
        <v>1</v>
      </c>
      <c r="AJ141" s="30">
        <v>0.93</v>
      </c>
      <c r="AK141" s="19" t="s">
        <v>134</v>
      </c>
      <c r="AL141" s="17" t="s">
        <v>1033</v>
      </c>
      <c r="AM141" s="17" t="s">
        <v>58</v>
      </c>
      <c r="AN141" s="15" t="s">
        <v>629</v>
      </c>
    </row>
    <row r="142" spans="2:40" hidden="1" x14ac:dyDescent="0.25">
      <c r="B142" s="93">
        <f t="shared" si="36"/>
        <v>83</v>
      </c>
      <c r="C142" s="16">
        <v>20200611</v>
      </c>
      <c r="D142" s="15" t="s">
        <v>3</v>
      </c>
      <c r="E142" s="76" t="s">
        <v>409</v>
      </c>
      <c r="F142" s="103" t="s">
        <v>522</v>
      </c>
      <c r="G142" s="76">
        <v>1516895</v>
      </c>
      <c r="H142" s="49" t="s">
        <v>58</v>
      </c>
      <c r="I142" s="76" t="s">
        <v>436</v>
      </c>
      <c r="J142" s="49" t="s">
        <v>58</v>
      </c>
      <c r="K142" s="15" t="s">
        <v>1075</v>
      </c>
      <c r="L142" s="15" t="s">
        <v>457</v>
      </c>
      <c r="M142" s="76" t="s">
        <v>410</v>
      </c>
      <c r="N142" s="15" t="s">
        <v>458</v>
      </c>
      <c r="O142" s="17" t="s">
        <v>58</v>
      </c>
      <c r="P142" s="17" t="s">
        <v>459</v>
      </c>
      <c r="Q142" s="18"/>
      <c r="R142" s="49" t="s">
        <v>58</v>
      </c>
      <c r="S142" s="15" t="s">
        <v>232</v>
      </c>
      <c r="T142" s="15"/>
      <c r="U142" s="15"/>
      <c r="V142" s="76">
        <v>134</v>
      </c>
      <c r="W142" s="15">
        <f t="shared" ref="W142:X166" si="37">V142</f>
        <v>134</v>
      </c>
      <c r="X142" s="15">
        <f t="shared" si="37"/>
        <v>134</v>
      </c>
      <c r="Y142" s="15">
        <f>ROUNDDOWN(W142/HLOOKUP(D142,Table!$C$3:$D$4,2,0)*8,2)</f>
        <v>2.38</v>
      </c>
      <c r="Z142" s="15">
        <v>2.38</v>
      </c>
      <c r="AA142" s="15" t="s">
        <v>21</v>
      </c>
      <c r="AB142" s="19">
        <v>44008</v>
      </c>
      <c r="AC142" s="19">
        <v>43993</v>
      </c>
      <c r="AD142" s="19">
        <v>44008</v>
      </c>
      <c r="AE142" s="19">
        <v>43998</v>
      </c>
      <c r="AF142" s="19">
        <v>43998</v>
      </c>
      <c r="AG142" s="19" t="s">
        <v>164</v>
      </c>
      <c r="AH142" s="30">
        <v>1</v>
      </c>
      <c r="AI142" s="30">
        <v>1</v>
      </c>
      <c r="AJ142" s="30">
        <v>1</v>
      </c>
      <c r="AK142" s="19" t="s">
        <v>144</v>
      </c>
      <c r="AL142" s="17" t="s">
        <v>58</v>
      </c>
      <c r="AM142" s="17" t="s">
        <v>58</v>
      </c>
      <c r="AN142" s="17" t="s">
        <v>58</v>
      </c>
    </row>
    <row r="143" spans="2:40" hidden="1" x14ac:dyDescent="0.25">
      <c r="B143" s="93">
        <f t="shared" si="36"/>
        <v>84</v>
      </c>
      <c r="C143" s="16">
        <v>20200611</v>
      </c>
      <c r="D143" s="15" t="s">
        <v>3</v>
      </c>
      <c r="E143" s="76" t="s">
        <v>409</v>
      </c>
      <c r="F143" s="103" t="s">
        <v>523</v>
      </c>
      <c r="G143" s="76">
        <v>1516895</v>
      </c>
      <c r="H143" s="49" t="s">
        <v>58</v>
      </c>
      <c r="I143" s="76" t="s">
        <v>437</v>
      </c>
      <c r="J143" s="49" t="s">
        <v>58</v>
      </c>
      <c r="K143" s="15" t="s">
        <v>1075</v>
      </c>
      <c r="L143" s="15" t="s">
        <v>457</v>
      </c>
      <c r="M143" s="76" t="s">
        <v>410</v>
      </c>
      <c r="N143" s="15" t="s">
        <v>458</v>
      </c>
      <c r="O143" s="17" t="s">
        <v>58</v>
      </c>
      <c r="P143" s="17" t="s">
        <v>459</v>
      </c>
      <c r="Q143" s="18"/>
      <c r="R143" s="49" t="s">
        <v>58</v>
      </c>
      <c r="S143" s="15" t="s">
        <v>232</v>
      </c>
      <c r="T143" s="15"/>
      <c r="U143" s="15"/>
      <c r="V143" s="76">
        <v>113</v>
      </c>
      <c r="W143" s="15">
        <f t="shared" si="37"/>
        <v>113</v>
      </c>
      <c r="X143" s="15">
        <f t="shared" si="37"/>
        <v>113</v>
      </c>
      <c r="Y143" s="15">
        <f>ROUNDDOWN(W143/HLOOKUP(D143,Table!$C$3:$D$4,2,0)*8,2)</f>
        <v>2</v>
      </c>
      <c r="Z143" s="15">
        <v>2</v>
      </c>
      <c r="AA143" s="15" t="s">
        <v>21</v>
      </c>
      <c r="AB143" s="19">
        <v>44008</v>
      </c>
      <c r="AC143" s="19">
        <v>43993</v>
      </c>
      <c r="AD143" s="19">
        <v>44008</v>
      </c>
      <c r="AE143" s="19">
        <v>43998</v>
      </c>
      <c r="AF143" s="19">
        <v>43998</v>
      </c>
      <c r="AG143" s="19" t="s">
        <v>164</v>
      </c>
      <c r="AH143" s="30">
        <v>1</v>
      </c>
      <c r="AI143" s="30">
        <v>1</v>
      </c>
      <c r="AJ143" s="30">
        <v>1</v>
      </c>
      <c r="AK143" s="19" t="s">
        <v>144</v>
      </c>
      <c r="AL143" s="17" t="s">
        <v>58</v>
      </c>
      <c r="AM143" s="17" t="s">
        <v>58</v>
      </c>
      <c r="AN143" s="17" t="s">
        <v>58</v>
      </c>
    </row>
    <row r="144" spans="2:40" hidden="1" x14ac:dyDescent="0.25">
      <c r="B144" s="93">
        <f t="shared" si="36"/>
        <v>85</v>
      </c>
      <c r="C144" s="16">
        <v>20200611</v>
      </c>
      <c r="D144" s="15" t="s">
        <v>3</v>
      </c>
      <c r="E144" s="76" t="s">
        <v>409</v>
      </c>
      <c r="F144" s="103" t="s">
        <v>524</v>
      </c>
      <c r="G144" s="76">
        <v>1516895</v>
      </c>
      <c r="H144" s="49" t="s">
        <v>58</v>
      </c>
      <c r="I144" s="76" t="s">
        <v>438</v>
      </c>
      <c r="J144" s="49" t="s">
        <v>58</v>
      </c>
      <c r="K144" s="15" t="s">
        <v>1075</v>
      </c>
      <c r="L144" s="15" t="s">
        <v>457</v>
      </c>
      <c r="M144" s="76" t="s">
        <v>410</v>
      </c>
      <c r="N144" s="15" t="s">
        <v>458</v>
      </c>
      <c r="O144" s="17" t="s">
        <v>58</v>
      </c>
      <c r="P144" s="17" t="s">
        <v>459</v>
      </c>
      <c r="Q144" s="18"/>
      <c r="R144" s="49" t="s">
        <v>58</v>
      </c>
      <c r="S144" s="15" t="s">
        <v>232</v>
      </c>
      <c r="T144" s="15"/>
      <c r="U144" s="15"/>
      <c r="V144" s="76">
        <v>150</v>
      </c>
      <c r="W144" s="15">
        <f t="shared" si="37"/>
        <v>150</v>
      </c>
      <c r="X144" s="15">
        <f t="shared" si="37"/>
        <v>150</v>
      </c>
      <c r="Y144" s="15">
        <f>ROUNDDOWN(W144/HLOOKUP(D144,Table!$C$3:$D$4,2,0)*8,2)</f>
        <v>2.66</v>
      </c>
      <c r="Z144" s="15">
        <v>2.6</v>
      </c>
      <c r="AA144" s="15" t="s">
        <v>21</v>
      </c>
      <c r="AB144" s="19">
        <v>44008</v>
      </c>
      <c r="AC144" s="19">
        <v>43993</v>
      </c>
      <c r="AD144" s="19">
        <v>44008</v>
      </c>
      <c r="AE144" s="19">
        <v>43998</v>
      </c>
      <c r="AF144" s="19">
        <v>43998</v>
      </c>
      <c r="AG144" s="19" t="s">
        <v>164</v>
      </c>
      <c r="AH144" s="30">
        <v>1</v>
      </c>
      <c r="AI144" s="30">
        <v>1</v>
      </c>
      <c r="AJ144" s="30">
        <v>1</v>
      </c>
      <c r="AK144" s="19" t="s">
        <v>144</v>
      </c>
      <c r="AL144" s="17" t="s">
        <v>58</v>
      </c>
      <c r="AM144" s="17" t="s">
        <v>58</v>
      </c>
      <c r="AN144" s="17" t="s">
        <v>58</v>
      </c>
    </row>
    <row r="145" spans="2:40" hidden="1" x14ac:dyDescent="0.25">
      <c r="B145" s="93">
        <f t="shared" si="36"/>
        <v>86</v>
      </c>
      <c r="C145" s="16">
        <v>20200611</v>
      </c>
      <c r="D145" s="15" t="s">
        <v>3</v>
      </c>
      <c r="E145" s="76" t="s">
        <v>409</v>
      </c>
      <c r="F145" s="124" t="s">
        <v>494</v>
      </c>
      <c r="G145" s="76">
        <v>1516895</v>
      </c>
      <c r="H145" s="49" t="s">
        <v>58</v>
      </c>
      <c r="I145" s="76" t="s">
        <v>218</v>
      </c>
      <c r="J145" s="49" t="s">
        <v>58</v>
      </c>
      <c r="K145" s="15" t="s">
        <v>1076</v>
      </c>
      <c r="L145" s="15" t="s">
        <v>457</v>
      </c>
      <c r="M145" s="76" t="s">
        <v>410</v>
      </c>
      <c r="N145" s="16" t="s">
        <v>458</v>
      </c>
      <c r="O145" s="17" t="s">
        <v>58</v>
      </c>
      <c r="P145" s="17" t="s">
        <v>459</v>
      </c>
      <c r="Q145" s="18"/>
      <c r="R145" s="49" t="s">
        <v>58</v>
      </c>
      <c r="S145" s="15" t="s">
        <v>64</v>
      </c>
      <c r="T145" s="15"/>
      <c r="U145" s="15"/>
      <c r="V145" s="76">
        <v>300</v>
      </c>
      <c r="W145" s="15">
        <f t="shared" si="37"/>
        <v>300</v>
      </c>
      <c r="X145" s="16">
        <f t="shared" ref="X145:X155" si="38">W145</f>
        <v>300</v>
      </c>
      <c r="Y145" s="15">
        <f>ROUNDDOWN(W145/HLOOKUP(D145,Table!$C$3:$D$4,2,0)*8,2)</f>
        <v>5.33</v>
      </c>
      <c r="Z145" s="15">
        <f t="shared" ref="Z145:Z150" si="39">Y145</f>
        <v>5.33</v>
      </c>
      <c r="AA145" s="15" t="s">
        <v>21</v>
      </c>
      <c r="AB145" s="19">
        <v>44008</v>
      </c>
      <c r="AC145" s="19">
        <v>43993</v>
      </c>
      <c r="AD145" s="19">
        <v>44008</v>
      </c>
      <c r="AE145" s="19">
        <v>44004</v>
      </c>
      <c r="AF145" s="19">
        <v>44004</v>
      </c>
      <c r="AG145" s="19" t="s">
        <v>165</v>
      </c>
      <c r="AH145" s="30">
        <v>0.98</v>
      </c>
      <c r="AI145" s="30">
        <v>0.96</v>
      </c>
      <c r="AJ145" s="30">
        <v>1</v>
      </c>
      <c r="AK145" s="19" t="s">
        <v>144</v>
      </c>
      <c r="AL145" s="17" t="s">
        <v>884</v>
      </c>
      <c r="AM145" s="17" t="s">
        <v>58</v>
      </c>
      <c r="AN145" s="17" t="s">
        <v>58</v>
      </c>
    </row>
    <row r="146" spans="2:40" hidden="1" x14ac:dyDescent="0.25">
      <c r="B146" s="93">
        <f t="shared" si="36"/>
        <v>87</v>
      </c>
      <c r="C146" s="16">
        <v>20200611</v>
      </c>
      <c r="D146" s="15" t="s">
        <v>3</v>
      </c>
      <c r="E146" s="76" t="s">
        <v>409</v>
      </c>
      <c r="F146" s="103" t="s">
        <v>525</v>
      </c>
      <c r="G146" s="76">
        <v>1516895</v>
      </c>
      <c r="H146" s="49" t="s">
        <v>58</v>
      </c>
      <c r="I146" s="76" t="s">
        <v>210</v>
      </c>
      <c r="J146" s="49" t="s">
        <v>58</v>
      </c>
      <c r="K146" s="15" t="s">
        <v>1076</v>
      </c>
      <c r="L146" s="15" t="s">
        <v>457</v>
      </c>
      <c r="M146" s="76" t="s">
        <v>410</v>
      </c>
      <c r="N146" s="15" t="s">
        <v>458</v>
      </c>
      <c r="O146" s="17" t="s">
        <v>58</v>
      </c>
      <c r="P146" s="17" t="s">
        <v>459</v>
      </c>
      <c r="Q146" s="18"/>
      <c r="R146" s="49" t="s">
        <v>58</v>
      </c>
      <c r="S146" s="15" t="s">
        <v>64</v>
      </c>
      <c r="T146" s="15"/>
      <c r="U146" s="15"/>
      <c r="V146" s="76">
        <v>237</v>
      </c>
      <c r="W146" s="15">
        <f t="shared" si="37"/>
        <v>237</v>
      </c>
      <c r="X146" s="16">
        <f t="shared" si="38"/>
        <v>237</v>
      </c>
      <c r="Y146" s="15">
        <f>ROUNDDOWN(W146/HLOOKUP(D146,Table!$C$3:$D$4,2,0)*8,2)</f>
        <v>4.21</v>
      </c>
      <c r="Z146" s="15">
        <f t="shared" si="39"/>
        <v>4.21</v>
      </c>
      <c r="AA146" s="15" t="s">
        <v>21</v>
      </c>
      <c r="AB146" s="19">
        <v>44008</v>
      </c>
      <c r="AC146" s="19">
        <v>43993</v>
      </c>
      <c r="AD146" s="19">
        <v>44008</v>
      </c>
      <c r="AE146" s="19">
        <v>44004</v>
      </c>
      <c r="AF146" s="19">
        <v>44004</v>
      </c>
      <c r="AG146" s="19" t="s">
        <v>164</v>
      </c>
      <c r="AH146" s="30">
        <v>1</v>
      </c>
      <c r="AI146" s="30">
        <v>1</v>
      </c>
      <c r="AJ146" s="30">
        <v>1</v>
      </c>
      <c r="AK146" s="19" t="s">
        <v>144</v>
      </c>
      <c r="AL146" s="17" t="s">
        <v>58</v>
      </c>
      <c r="AM146" s="17" t="s">
        <v>58</v>
      </c>
      <c r="AN146" s="17" t="s">
        <v>58</v>
      </c>
    </row>
    <row r="147" spans="2:40" hidden="1" x14ac:dyDescent="0.25">
      <c r="B147" s="93">
        <f t="shared" si="36"/>
        <v>88</v>
      </c>
      <c r="C147" s="16">
        <v>20200611</v>
      </c>
      <c r="D147" s="15" t="s">
        <v>3</v>
      </c>
      <c r="E147" s="76" t="s">
        <v>409</v>
      </c>
      <c r="F147" s="103" t="s">
        <v>526</v>
      </c>
      <c r="G147" s="76">
        <v>1516895</v>
      </c>
      <c r="H147" s="49" t="s">
        <v>58</v>
      </c>
      <c r="I147" s="76" t="s">
        <v>439</v>
      </c>
      <c r="J147" s="49" t="s">
        <v>58</v>
      </c>
      <c r="K147" s="15" t="s">
        <v>1076</v>
      </c>
      <c r="L147" s="15" t="s">
        <v>457</v>
      </c>
      <c r="M147" s="76" t="s">
        <v>410</v>
      </c>
      <c r="N147" s="15" t="s">
        <v>458</v>
      </c>
      <c r="O147" s="17" t="s">
        <v>58</v>
      </c>
      <c r="P147" s="17" t="s">
        <v>459</v>
      </c>
      <c r="Q147" s="18"/>
      <c r="R147" s="49" t="s">
        <v>58</v>
      </c>
      <c r="S147" s="15" t="s">
        <v>64</v>
      </c>
      <c r="T147" s="15"/>
      <c r="U147" s="15"/>
      <c r="V147" s="76">
        <v>59</v>
      </c>
      <c r="W147" s="15">
        <f t="shared" si="37"/>
        <v>59</v>
      </c>
      <c r="X147" s="16">
        <f t="shared" si="38"/>
        <v>59</v>
      </c>
      <c r="Y147" s="15">
        <f>ROUNDDOWN(W147/HLOOKUP(D147,Table!$C$3:$D$4,2,0)*8,2)</f>
        <v>1.04</v>
      </c>
      <c r="Z147" s="15">
        <f t="shared" si="39"/>
        <v>1.04</v>
      </c>
      <c r="AA147" s="15" t="s">
        <v>21</v>
      </c>
      <c r="AB147" s="19">
        <v>44008</v>
      </c>
      <c r="AC147" s="19">
        <v>43993</v>
      </c>
      <c r="AD147" s="19">
        <v>44008</v>
      </c>
      <c r="AE147" s="19">
        <v>44004</v>
      </c>
      <c r="AF147" s="19">
        <v>44004</v>
      </c>
      <c r="AG147" s="19" t="s">
        <v>164</v>
      </c>
      <c r="AH147" s="30">
        <v>1</v>
      </c>
      <c r="AI147" s="30">
        <v>1</v>
      </c>
      <c r="AJ147" s="30">
        <v>1</v>
      </c>
      <c r="AK147" s="19" t="s">
        <v>144</v>
      </c>
      <c r="AL147" s="17" t="s">
        <v>58</v>
      </c>
      <c r="AM147" s="17" t="s">
        <v>58</v>
      </c>
      <c r="AN147" s="17" t="s">
        <v>58</v>
      </c>
    </row>
    <row r="148" spans="2:40" hidden="1" x14ac:dyDescent="0.25">
      <c r="B148" s="93">
        <f t="shared" si="36"/>
        <v>89</v>
      </c>
      <c r="C148" s="16">
        <v>20200611</v>
      </c>
      <c r="D148" s="15" t="s">
        <v>3</v>
      </c>
      <c r="E148" s="76" t="s">
        <v>409</v>
      </c>
      <c r="F148" s="103" t="s">
        <v>527</v>
      </c>
      <c r="G148" s="76">
        <v>1516895</v>
      </c>
      <c r="H148" s="49" t="s">
        <v>58</v>
      </c>
      <c r="I148" s="76" t="s">
        <v>440</v>
      </c>
      <c r="J148" s="49" t="s">
        <v>58</v>
      </c>
      <c r="K148" s="15" t="s">
        <v>1076</v>
      </c>
      <c r="L148" s="15" t="s">
        <v>457</v>
      </c>
      <c r="M148" s="76" t="s">
        <v>410</v>
      </c>
      <c r="N148" s="15" t="s">
        <v>458</v>
      </c>
      <c r="O148" s="17" t="s">
        <v>58</v>
      </c>
      <c r="P148" s="17" t="s">
        <v>459</v>
      </c>
      <c r="Q148" s="18"/>
      <c r="R148" s="49" t="s">
        <v>58</v>
      </c>
      <c r="S148" s="15" t="s">
        <v>64</v>
      </c>
      <c r="T148" s="15"/>
      <c r="U148" s="15"/>
      <c r="V148" s="76">
        <v>30</v>
      </c>
      <c r="W148" s="15">
        <f t="shared" si="37"/>
        <v>30</v>
      </c>
      <c r="X148" s="16">
        <f t="shared" si="38"/>
        <v>30</v>
      </c>
      <c r="Y148" s="15">
        <f>ROUNDDOWN(W148/HLOOKUP(D148,Table!$C$3:$D$4,2,0)*8,2)</f>
        <v>0.53</v>
      </c>
      <c r="Z148" s="15">
        <f t="shared" si="39"/>
        <v>0.53</v>
      </c>
      <c r="AA148" s="15" t="s">
        <v>21</v>
      </c>
      <c r="AB148" s="19">
        <v>44008</v>
      </c>
      <c r="AC148" s="19">
        <v>43993</v>
      </c>
      <c r="AD148" s="19">
        <v>44008</v>
      </c>
      <c r="AE148" s="19">
        <v>44004</v>
      </c>
      <c r="AF148" s="19">
        <v>44004</v>
      </c>
      <c r="AG148" s="19" t="s">
        <v>164</v>
      </c>
      <c r="AH148" s="30">
        <v>1</v>
      </c>
      <c r="AI148" s="30">
        <v>1</v>
      </c>
      <c r="AJ148" s="30">
        <v>1</v>
      </c>
      <c r="AK148" s="19" t="s">
        <v>144</v>
      </c>
      <c r="AL148" s="17" t="s">
        <v>58</v>
      </c>
      <c r="AM148" s="17" t="s">
        <v>58</v>
      </c>
      <c r="AN148" s="17" t="s">
        <v>58</v>
      </c>
    </row>
    <row r="149" spans="2:40" hidden="1" x14ac:dyDescent="0.25">
      <c r="B149" s="93">
        <f t="shared" si="36"/>
        <v>90</v>
      </c>
      <c r="C149" s="16">
        <v>20200611</v>
      </c>
      <c r="D149" s="15" t="s">
        <v>3</v>
      </c>
      <c r="E149" s="76" t="s">
        <v>409</v>
      </c>
      <c r="F149" s="103" t="s">
        <v>528</v>
      </c>
      <c r="G149" s="76">
        <v>1516895</v>
      </c>
      <c r="H149" s="49" t="s">
        <v>58</v>
      </c>
      <c r="I149" s="76" t="s">
        <v>441</v>
      </c>
      <c r="J149" s="49" t="s">
        <v>58</v>
      </c>
      <c r="K149" s="15" t="s">
        <v>1076</v>
      </c>
      <c r="L149" s="15" t="s">
        <v>457</v>
      </c>
      <c r="M149" s="76" t="s">
        <v>410</v>
      </c>
      <c r="N149" s="15" t="s">
        <v>458</v>
      </c>
      <c r="O149" s="17" t="s">
        <v>58</v>
      </c>
      <c r="P149" s="17" t="s">
        <v>459</v>
      </c>
      <c r="Q149" s="18"/>
      <c r="R149" s="49" t="s">
        <v>58</v>
      </c>
      <c r="S149" s="15" t="s">
        <v>64</v>
      </c>
      <c r="T149" s="15"/>
      <c r="U149" s="15"/>
      <c r="V149" s="76">
        <v>101</v>
      </c>
      <c r="W149" s="15">
        <f t="shared" si="37"/>
        <v>101</v>
      </c>
      <c r="X149" s="16">
        <f t="shared" si="38"/>
        <v>101</v>
      </c>
      <c r="Y149" s="15">
        <f>ROUNDDOWN(W149/HLOOKUP(D149,Table!$C$3:$D$4,2,0)*8,2)</f>
        <v>1.79</v>
      </c>
      <c r="Z149" s="15">
        <f t="shared" si="39"/>
        <v>1.79</v>
      </c>
      <c r="AA149" s="15" t="s">
        <v>21</v>
      </c>
      <c r="AB149" s="19">
        <v>44008</v>
      </c>
      <c r="AC149" s="19">
        <v>43993</v>
      </c>
      <c r="AD149" s="19">
        <v>44008</v>
      </c>
      <c r="AE149" s="19">
        <v>44004</v>
      </c>
      <c r="AF149" s="19">
        <v>44004</v>
      </c>
      <c r="AG149" s="19" t="s">
        <v>164</v>
      </c>
      <c r="AH149" s="30">
        <v>1</v>
      </c>
      <c r="AI149" s="30">
        <v>1</v>
      </c>
      <c r="AJ149" s="30">
        <v>1</v>
      </c>
      <c r="AK149" s="19" t="s">
        <v>144</v>
      </c>
      <c r="AL149" s="17" t="s">
        <v>58</v>
      </c>
      <c r="AM149" s="17" t="s">
        <v>58</v>
      </c>
      <c r="AN149" s="17" t="s">
        <v>58</v>
      </c>
    </row>
    <row r="150" spans="2:40" hidden="1" x14ac:dyDescent="0.25">
      <c r="B150" s="93">
        <f t="shared" si="36"/>
        <v>91</v>
      </c>
      <c r="C150" s="16">
        <v>20200611</v>
      </c>
      <c r="D150" s="15" t="s">
        <v>3</v>
      </c>
      <c r="E150" s="76" t="s">
        <v>409</v>
      </c>
      <c r="F150" s="103" t="s">
        <v>529</v>
      </c>
      <c r="G150" s="76">
        <v>1516895</v>
      </c>
      <c r="H150" s="49" t="s">
        <v>58</v>
      </c>
      <c r="I150" s="76" t="s">
        <v>442</v>
      </c>
      <c r="J150" s="49" t="s">
        <v>58</v>
      </c>
      <c r="K150" s="15" t="s">
        <v>1076</v>
      </c>
      <c r="L150" s="15" t="s">
        <v>457</v>
      </c>
      <c r="M150" s="76" t="s">
        <v>410</v>
      </c>
      <c r="N150" s="15" t="s">
        <v>458</v>
      </c>
      <c r="O150" s="17" t="s">
        <v>58</v>
      </c>
      <c r="P150" s="17" t="s">
        <v>459</v>
      </c>
      <c r="Q150" s="18"/>
      <c r="R150" s="49" t="s">
        <v>58</v>
      </c>
      <c r="S150" s="15" t="s">
        <v>64</v>
      </c>
      <c r="T150" s="15"/>
      <c r="U150" s="15"/>
      <c r="V150" s="76">
        <v>101</v>
      </c>
      <c r="W150" s="15">
        <f t="shared" si="37"/>
        <v>101</v>
      </c>
      <c r="X150" s="16">
        <f t="shared" si="38"/>
        <v>101</v>
      </c>
      <c r="Y150" s="15">
        <f>ROUNDDOWN(W150/HLOOKUP(D150,Table!$C$3:$D$4,2,0)*8,2)</f>
        <v>1.79</v>
      </c>
      <c r="Z150" s="15">
        <f t="shared" si="39"/>
        <v>1.79</v>
      </c>
      <c r="AA150" s="15" t="s">
        <v>21</v>
      </c>
      <c r="AB150" s="19">
        <v>44008</v>
      </c>
      <c r="AC150" s="19">
        <v>43993</v>
      </c>
      <c r="AD150" s="19">
        <v>44008</v>
      </c>
      <c r="AE150" s="19">
        <v>44004</v>
      </c>
      <c r="AF150" s="19">
        <v>44004</v>
      </c>
      <c r="AG150" s="19" t="s">
        <v>164</v>
      </c>
      <c r="AH150" s="30">
        <v>1</v>
      </c>
      <c r="AI150" s="30">
        <v>1</v>
      </c>
      <c r="AJ150" s="30">
        <v>1</v>
      </c>
      <c r="AK150" s="19" t="s">
        <v>144</v>
      </c>
      <c r="AL150" s="17" t="s">
        <v>58</v>
      </c>
      <c r="AM150" s="17" t="s">
        <v>58</v>
      </c>
      <c r="AN150" s="17" t="s">
        <v>58</v>
      </c>
    </row>
    <row r="151" spans="2:40" hidden="1" x14ac:dyDescent="0.25">
      <c r="B151" s="93">
        <f t="shared" si="36"/>
        <v>92</v>
      </c>
      <c r="C151" s="16">
        <v>20200611</v>
      </c>
      <c r="D151" s="15" t="s">
        <v>3</v>
      </c>
      <c r="E151" s="76" t="s">
        <v>409</v>
      </c>
      <c r="F151" s="128" t="s">
        <v>495</v>
      </c>
      <c r="G151" s="76">
        <v>1516895</v>
      </c>
      <c r="H151" s="49" t="s">
        <v>58</v>
      </c>
      <c r="I151" s="76" t="s">
        <v>443</v>
      </c>
      <c r="J151" s="49" t="s">
        <v>58</v>
      </c>
      <c r="K151" s="15" t="s">
        <v>1075</v>
      </c>
      <c r="L151" s="15" t="s">
        <v>457</v>
      </c>
      <c r="M151" s="76" t="s">
        <v>410</v>
      </c>
      <c r="N151" s="15" t="s">
        <v>458</v>
      </c>
      <c r="O151" s="17" t="s">
        <v>58</v>
      </c>
      <c r="P151" s="17" t="s">
        <v>459</v>
      </c>
      <c r="Q151" s="18"/>
      <c r="R151" s="49" t="s">
        <v>58</v>
      </c>
      <c r="S151" s="15" t="s">
        <v>234</v>
      </c>
      <c r="T151" s="15"/>
      <c r="U151" s="15"/>
      <c r="V151" s="76">
        <v>15</v>
      </c>
      <c r="W151" s="15">
        <f t="shared" si="37"/>
        <v>15</v>
      </c>
      <c r="X151" s="15">
        <f t="shared" si="38"/>
        <v>15</v>
      </c>
      <c r="Y151" s="15">
        <f>ROUNDDOWN(W151/HLOOKUP(D151,Table!$C$3:$D$4,2,0)*8,2)</f>
        <v>0.26</v>
      </c>
      <c r="Z151" s="15">
        <v>0.2</v>
      </c>
      <c r="AA151" s="15" t="s">
        <v>21</v>
      </c>
      <c r="AB151" s="19">
        <v>44008</v>
      </c>
      <c r="AC151" s="19">
        <v>43993</v>
      </c>
      <c r="AD151" s="19">
        <v>44008</v>
      </c>
      <c r="AE151" s="19">
        <v>43998</v>
      </c>
      <c r="AF151" s="19">
        <v>43998</v>
      </c>
      <c r="AG151" s="19" t="s">
        <v>164</v>
      </c>
      <c r="AH151" s="30">
        <v>1</v>
      </c>
      <c r="AI151" s="30">
        <v>1</v>
      </c>
      <c r="AJ151" s="30">
        <v>1</v>
      </c>
      <c r="AK151" s="19" t="s">
        <v>144</v>
      </c>
      <c r="AL151" s="17" t="s">
        <v>58</v>
      </c>
      <c r="AM151" s="17" t="s">
        <v>58</v>
      </c>
      <c r="AN151" s="17" t="s">
        <v>58</v>
      </c>
    </row>
    <row r="152" spans="2:40" hidden="1" x14ac:dyDescent="0.25">
      <c r="B152" s="93">
        <f t="shared" si="36"/>
        <v>93</v>
      </c>
      <c r="C152" s="16">
        <v>20200611</v>
      </c>
      <c r="D152" s="15" t="s">
        <v>3</v>
      </c>
      <c r="E152" s="76" t="s">
        <v>409</v>
      </c>
      <c r="F152" s="131" t="s">
        <v>496</v>
      </c>
      <c r="G152" s="76">
        <v>1516895</v>
      </c>
      <c r="H152" s="49" t="s">
        <v>58</v>
      </c>
      <c r="I152" s="76" t="s">
        <v>444</v>
      </c>
      <c r="J152" s="49" t="s">
        <v>58</v>
      </c>
      <c r="K152" s="15" t="s">
        <v>1075</v>
      </c>
      <c r="L152" s="15" t="s">
        <v>457</v>
      </c>
      <c r="M152" s="76" t="s">
        <v>410</v>
      </c>
      <c r="N152" s="15" t="s">
        <v>458</v>
      </c>
      <c r="O152" s="17" t="s">
        <v>58</v>
      </c>
      <c r="P152" s="17" t="s">
        <v>459</v>
      </c>
      <c r="Q152" s="18"/>
      <c r="R152" s="49" t="s">
        <v>58</v>
      </c>
      <c r="S152" s="15" t="s">
        <v>234</v>
      </c>
      <c r="T152" s="15"/>
      <c r="U152" s="15"/>
      <c r="V152" s="76">
        <v>15</v>
      </c>
      <c r="W152" s="15">
        <f t="shared" si="37"/>
        <v>15</v>
      </c>
      <c r="X152" s="15">
        <f t="shared" si="38"/>
        <v>15</v>
      </c>
      <c r="Y152" s="15">
        <f>ROUNDDOWN(W152/HLOOKUP(D152,Table!$C$3:$D$4,2,0)*8,2)</f>
        <v>0.26</v>
      </c>
      <c r="Z152" s="15">
        <v>0.2</v>
      </c>
      <c r="AA152" s="15" t="s">
        <v>21</v>
      </c>
      <c r="AB152" s="19">
        <v>44008</v>
      </c>
      <c r="AC152" s="19">
        <v>43993</v>
      </c>
      <c r="AD152" s="19">
        <v>44008</v>
      </c>
      <c r="AE152" s="19">
        <v>43998</v>
      </c>
      <c r="AF152" s="19">
        <v>43998</v>
      </c>
      <c r="AG152" s="19" t="s">
        <v>164</v>
      </c>
      <c r="AH152" s="30">
        <v>1</v>
      </c>
      <c r="AI152" s="30">
        <v>1</v>
      </c>
      <c r="AJ152" s="30">
        <v>1</v>
      </c>
      <c r="AK152" s="19" t="s">
        <v>144</v>
      </c>
      <c r="AL152" s="17" t="s">
        <v>58</v>
      </c>
      <c r="AM152" s="17" t="s">
        <v>58</v>
      </c>
      <c r="AN152" s="17" t="s">
        <v>58</v>
      </c>
    </row>
    <row r="153" spans="2:40" hidden="1" x14ac:dyDescent="0.25">
      <c r="B153" s="93">
        <f t="shared" si="36"/>
        <v>94</v>
      </c>
      <c r="C153" s="16">
        <v>20200611</v>
      </c>
      <c r="D153" s="15" t="s">
        <v>3</v>
      </c>
      <c r="E153" s="76" t="s">
        <v>409</v>
      </c>
      <c r="F153" s="131" t="s">
        <v>497</v>
      </c>
      <c r="G153" s="76">
        <v>1516895</v>
      </c>
      <c r="H153" s="49" t="s">
        <v>58</v>
      </c>
      <c r="I153" s="76" t="s">
        <v>445</v>
      </c>
      <c r="J153" s="49" t="s">
        <v>58</v>
      </c>
      <c r="K153" s="15" t="s">
        <v>1075</v>
      </c>
      <c r="L153" s="15" t="s">
        <v>457</v>
      </c>
      <c r="M153" s="76" t="s">
        <v>410</v>
      </c>
      <c r="N153" s="15" t="s">
        <v>458</v>
      </c>
      <c r="O153" s="17" t="s">
        <v>58</v>
      </c>
      <c r="P153" s="17" t="s">
        <v>459</v>
      </c>
      <c r="Q153" s="18"/>
      <c r="R153" s="49" t="s">
        <v>58</v>
      </c>
      <c r="S153" s="15" t="s">
        <v>234</v>
      </c>
      <c r="T153" s="15"/>
      <c r="U153" s="15"/>
      <c r="V153" s="76">
        <v>15</v>
      </c>
      <c r="W153" s="15">
        <f t="shared" si="37"/>
        <v>15</v>
      </c>
      <c r="X153" s="15">
        <f t="shared" si="38"/>
        <v>15</v>
      </c>
      <c r="Y153" s="15">
        <f>ROUNDDOWN(W153/HLOOKUP(D153,Table!$C$3:$D$4,2,0)*8,2)</f>
        <v>0.26</v>
      </c>
      <c r="Z153" s="15">
        <v>0.2</v>
      </c>
      <c r="AA153" s="15" t="s">
        <v>21</v>
      </c>
      <c r="AB153" s="19">
        <v>44008</v>
      </c>
      <c r="AC153" s="19">
        <v>43993</v>
      </c>
      <c r="AD153" s="19">
        <v>44008</v>
      </c>
      <c r="AE153" s="19">
        <v>43998</v>
      </c>
      <c r="AF153" s="19">
        <v>43998</v>
      </c>
      <c r="AG153" s="19" t="s">
        <v>164</v>
      </c>
      <c r="AH153" s="30">
        <v>1</v>
      </c>
      <c r="AI153" s="30">
        <v>1</v>
      </c>
      <c r="AJ153" s="30">
        <v>1</v>
      </c>
      <c r="AK153" s="19" t="s">
        <v>144</v>
      </c>
      <c r="AL153" s="17" t="s">
        <v>58</v>
      </c>
      <c r="AM153" s="17" t="s">
        <v>58</v>
      </c>
      <c r="AN153" s="17" t="s">
        <v>58</v>
      </c>
    </row>
    <row r="154" spans="2:40" hidden="1" x14ac:dyDescent="0.25">
      <c r="B154" s="93">
        <f t="shared" si="36"/>
        <v>95</v>
      </c>
      <c r="C154" s="16">
        <v>20200611</v>
      </c>
      <c r="D154" s="15" t="s">
        <v>3</v>
      </c>
      <c r="E154" s="76" t="s">
        <v>409</v>
      </c>
      <c r="F154" s="131" t="s">
        <v>498</v>
      </c>
      <c r="G154" s="76">
        <v>1516895</v>
      </c>
      <c r="H154" s="49" t="s">
        <v>58</v>
      </c>
      <c r="I154" s="76" t="s">
        <v>446</v>
      </c>
      <c r="J154" s="49" t="s">
        <v>58</v>
      </c>
      <c r="K154" s="15" t="s">
        <v>1075</v>
      </c>
      <c r="L154" s="15" t="s">
        <v>457</v>
      </c>
      <c r="M154" s="76" t="s">
        <v>410</v>
      </c>
      <c r="N154" s="15" t="s">
        <v>458</v>
      </c>
      <c r="O154" s="17" t="s">
        <v>58</v>
      </c>
      <c r="P154" s="17" t="s">
        <v>459</v>
      </c>
      <c r="Q154" s="18"/>
      <c r="R154" s="49" t="s">
        <v>58</v>
      </c>
      <c r="S154" s="15" t="s">
        <v>234</v>
      </c>
      <c r="T154" s="15"/>
      <c r="U154" s="15"/>
      <c r="V154" s="76">
        <v>75</v>
      </c>
      <c r="W154" s="15">
        <f t="shared" si="37"/>
        <v>75</v>
      </c>
      <c r="X154" s="15">
        <f t="shared" si="38"/>
        <v>75</v>
      </c>
      <c r="Y154" s="15">
        <f>ROUNDDOWN(W154/HLOOKUP(D154,Table!$C$3:$D$4,2,0)*8,2)</f>
        <v>1.33</v>
      </c>
      <c r="Z154" s="15">
        <v>0.2</v>
      </c>
      <c r="AA154" s="15" t="s">
        <v>21</v>
      </c>
      <c r="AB154" s="19">
        <v>44008</v>
      </c>
      <c r="AC154" s="19">
        <v>43993</v>
      </c>
      <c r="AD154" s="19">
        <v>44008</v>
      </c>
      <c r="AE154" s="19">
        <v>43998</v>
      </c>
      <c r="AF154" s="19">
        <v>43998</v>
      </c>
      <c r="AG154" s="19" t="s">
        <v>164</v>
      </c>
      <c r="AH154" s="30">
        <v>1</v>
      </c>
      <c r="AI154" s="30">
        <v>1</v>
      </c>
      <c r="AJ154" s="30">
        <v>1</v>
      </c>
      <c r="AK154" s="19" t="s">
        <v>144</v>
      </c>
      <c r="AL154" s="17" t="s">
        <v>58</v>
      </c>
      <c r="AM154" s="17" t="s">
        <v>58</v>
      </c>
      <c r="AN154" s="17" t="s">
        <v>58</v>
      </c>
    </row>
    <row r="155" spans="2:40" hidden="1" x14ac:dyDescent="0.25">
      <c r="B155" s="93">
        <f t="shared" si="36"/>
        <v>96</v>
      </c>
      <c r="C155" s="16">
        <v>20200611</v>
      </c>
      <c r="D155" s="15" t="s">
        <v>3</v>
      </c>
      <c r="E155" s="76" t="s">
        <v>409</v>
      </c>
      <c r="F155" s="131" t="s">
        <v>499</v>
      </c>
      <c r="G155" s="76">
        <v>1516895</v>
      </c>
      <c r="H155" s="49" t="s">
        <v>58</v>
      </c>
      <c r="I155" s="76" t="s">
        <v>447</v>
      </c>
      <c r="J155" s="49" t="s">
        <v>58</v>
      </c>
      <c r="K155" s="15" t="s">
        <v>1075</v>
      </c>
      <c r="L155" s="15" t="s">
        <v>457</v>
      </c>
      <c r="M155" s="76" t="s">
        <v>410</v>
      </c>
      <c r="N155" s="15" t="s">
        <v>458</v>
      </c>
      <c r="O155" s="17" t="s">
        <v>58</v>
      </c>
      <c r="P155" s="17" t="s">
        <v>459</v>
      </c>
      <c r="Q155" s="18"/>
      <c r="R155" s="49" t="s">
        <v>58</v>
      </c>
      <c r="S155" s="15" t="s">
        <v>234</v>
      </c>
      <c r="T155" s="15"/>
      <c r="U155" s="15"/>
      <c r="V155" s="76">
        <v>15</v>
      </c>
      <c r="W155" s="15">
        <f t="shared" si="37"/>
        <v>15</v>
      </c>
      <c r="X155" s="15">
        <f t="shared" si="38"/>
        <v>15</v>
      </c>
      <c r="Y155" s="15">
        <f>ROUNDDOWN(W155/HLOOKUP(D155,Table!$C$3:$D$4,2,0)*8,2)</f>
        <v>0.26</v>
      </c>
      <c r="Z155" s="15">
        <v>0.2</v>
      </c>
      <c r="AA155" s="15" t="s">
        <v>21</v>
      </c>
      <c r="AB155" s="19">
        <v>44008</v>
      </c>
      <c r="AC155" s="19">
        <v>43993</v>
      </c>
      <c r="AD155" s="19">
        <v>44008</v>
      </c>
      <c r="AE155" s="19">
        <v>43998</v>
      </c>
      <c r="AF155" s="19">
        <v>43998</v>
      </c>
      <c r="AG155" s="19" t="s">
        <v>164</v>
      </c>
      <c r="AH155" s="30">
        <v>1</v>
      </c>
      <c r="AI155" s="30">
        <v>1</v>
      </c>
      <c r="AJ155" s="30">
        <v>1</v>
      </c>
      <c r="AK155" s="19" t="s">
        <v>144</v>
      </c>
      <c r="AL155" s="17" t="s">
        <v>58</v>
      </c>
      <c r="AM155" s="17" t="s">
        <v>58</v>
      </c>
      <c r="AN155" s="17" t="s">
        <v>58</v>
      </c>
    </row>
    <row r="156" spans="2:40" hidden="1" x14ac:dyDescent="0.25">
      <c r="B156" s="93">
        <f t="shared" si="36"/>
        <v>97</v>
      </c>
      <c r="C156" s="16">
        <v>20200611</v>
      </c>
      <c r="D156" s="15" t="s">
        <v>3</v>
      </c>
      <c r="E156" s="76" t="s">
        <v>409</v>
      </c>
      <c r="F156" s="131" t="s">
        <v>500</v>
      </c>
      <c r="G156" s="76">
        <v>1516895</v>
      </c>
      <c r="H156" s="49" t="s">
        <v>58</v>
      </c>
      <c r="I156" s="76" t="s">
        <v>448</v>
      </c>
      <c r="J156" s="49" t="s">
        <v>58</v>
      </c>
      <c r="K156" s="15" t="s">
        <v>1075</v>
      </c>
      <c r="L156" s="15" t="s">
        <v>457</v>
      </c>
      <c r="M156" s="76" t="s">
        <v>410</v>
      </c>
      <c r="N156" s="15" t="s">
        <v>458</v>
      </c>
      <c r="O156" s="17" t="s">
        <v>58</v>
      </c>
      <c r="P156" s="17" t="s">
        <v>459</v>
      </c>
      <c r="Q156" s="18"/>
      <c r="R156" s="49" t="s">
        <v>58</v>
      </c>
      <c r="S156" s="15" t="s">
        <v>233</v>
      </c>
      <c r="T156" s="15"/>
      <c r="U156" s="15"/>
      <c r="V156" s="76">
        <v>15</v>
      </c>
      <c r="W156" s="15">
        <f t="shared" si="37"/>
        <v>15</v>
      </c>
      <c r="X156" s="15">
        <f t="shared" si="37"/>
        <v>15</v>
      </c>
      <c r="Y156" s="15">
        <f>ROUNDDOWN(W156/HLOOKUP(D156,Table!$C$3:$D$4,2,0)*8,2)</f>
        <v>0.26</v>
      </c>
      <c r="Z156" s="15">
        <v>0.15</v>
      </c>
      <c r="AA156" s="15" t="s">
        <v>21</v>
      </c>
      <c r="AB156" s="19">
        <v>44008</v>
      </c>
      <c r="AC156" s="19">
        <v>43993</v>
      </c>
      <c r="AD156" s="19">
        <v>44008</v>
      </c>
      <c r="AE156" s="19">
        <v>43998</v>
      </c>
      <c r="AF156" s="19">
        <v>43998</v>
      </c>
      <c r="AG156" s="19" t="s">
        <v>164</v>
      </c>
      <c r="AH156" s="30">
        <v>1</v>
      </c>
      <c r="AI156" s="30">
        <v>1</v>
      </c>
      <c r="AJ156" s="30">
        <v>1</v>
      </c>
      <c r="AK156" s="19" t="s">
        <v>144</v>
      </c>
      <c r="AL156" s="17" t="s">
        <v>58</v>
      </c>
      <c r="AM156" s="17" t="s">
        <v>58</v>
      </c>
      <c r="AN156" s="17" t="s">
        <v>58</v>
      </c>
    </row>
    <row r="157" spans="2:40" hidden="1" x14ac:dyDescent="0.25">
      <c r="B157" s="93">
        <f t="shared" si="36"/>
        <v>98</v>
      </c>
      <c r="C157" s="16">
        <v>20200611</v>
      </c>
      <c r="D157" s="15" t="s">
        <v>3</v>
      </c>
      <c r="E157" s="76" t="s">
        <v>409</v>
      </c>
      <c r="F157" s="131" t="s">
        <v>501</v>
      </c>
      <c r="G157" s="76">
        <v>1516895</v>
      </c>
      <c r="H157" s="49" t="s">
        <v>58</v>
      </c>
      <c r="I157" s="76" t="s">
        <v>449</v>
      </c>
      <c r="J157" s="49" t="s">
        <v>58</v>
      </c>
      <c r="K157" s="15" t="s">
        <v>1075</v>
      </c>
      <c r="L157" s="15" t="s">
        <v>457</v>
      </c>
      <c r="M157" s="76" t="s">
        <v>410</v>
      </c>
      <c r="N157" s="15" t="s">
        <v>458</v>
      </c>
      <c r="O157" s="17" t="s">
        <v>58</v>
      </c>
      <c r="P157" s="17" t="s">
        <v>459</v>
      </c>
      <c r="Q157" s="18"/>
      <c r="R157" s="49" t="s">
        <v>58</v>
      </c>
      <c r="S157" s="15" t="s">
        <v>233</v>
      </c>
      <c r="T157" s="15"/>
      <c r="U157" s="15"/>
      <c r="V157" s="76">
        <v>15</v>
      </c>
      <c r="W157" s="15">
        <f t="shared" si="37"/>
        <v>15</v>
      </c>
      <c r="X157" s="15">
        <f t="shared" si="37"/>
        <v>15</v>
      </c>
      <c r="Y157" s="15">
        <f>ROUNDDOWN(W157/HLOOKUP(D157,Table!$C$3:$D$4,2,0)*8,2)</f>
        <v>0.26</v>
      </c>
      <c r="Z157" s="15">
        <v>0.5</v>
      </c>
      <c r="AA157" s="15" t="s">
        <v>21</v>
      </c>
      <c r="AB157" s="19">
        <v>44008</v>
      </c>
      <c r="AC157" s="19">
        <v>43993</v>
      </c>
      <c r="AD157" s="19">
        <v>44008</v>
      </c>
      <c r="AE157" s="19">
        <v>43998</v>
      </c>
      <c r="AF157" s="19">
        <v>43998</v>
      </c>
      <c r="AG157" s="19" t="s">
        <v>164</v>
      </c>
      <c r="AH157" s="30">
        <v>1</v>
      </c>
      <c r="AI157" s="30">
        <v>1</v>
      </c>
      <c r="AJ157" s="30">
        <v>1</v>
      </c>
      <c r="AK157" s="19" t="s">
        <v>144</v>
      </c>
      <c r="AL157" s="17" t="s">
        <v>58</v>
      </c>
      <c r="AM157" s="17" t="s">
        <v>58</v>
      </c>
      <c r="AN157" s="17" t="s">
        <v>58</v>
      </c>
    </row>
    <row r="158" spans="2:40" hidden="1" x14ac:dyDescent="0.25">
      <c r="B158" s="93">
        <f t="shared" si="36"/>
        <v>99</v>
      </c>
      <c r="C158" s="16">
        <v>20200611</v>
      </c>
      <c r="D158" s="15" t="s">
        <v>3</v>
      </c>
      <c r="E158" s="76" t="s">
        <v>409</v>
      </c>
      <c r="F158" s="131" t="s">
        <v>1273</v>
      </c>
      <c r="G158" s="76">
        <v>1516895</v>
      </c>
      <c r="H158" s="49" t="s">
        <v>58</v>
      </c>
      <c r="I158" s="76" t="s">
        <v>450</v>
      </c>
      <c r="J158" s="49" t="s">
        <v>58</v>
      </c>
      <c r="K158" s="15" t="s">
        <v>1075</v>
      </c>
      <c r="L158" s="15" t="s">
        <v>457</v>
      </c>
      <c r="M158" s="76" t="s">
        <v>410</v>
      </c>
      <c r="N158" s="15" t="s">
        <v>458</v>
      </c>
      <c r="O158" s="17" t="s">
        <v>58</v>
      </c>
      <c r="P158" s="17" t="s">
        <v>459</v>
      </c>
      <c r="Q158" s="18"/>
      <c r="R158" s="49" t="s">
        <v>58</v>
      </c>
      <c r="S158" s="15" t="s">
        <v>233</v>
      </c>
      <c r="T158" s="15"/>
      <c r="U158" s="15"/>
      <c r="V158" s="76">
        <v>12</v>
      </c>
      <c r="W158" s="15">
        <f t="shared" si="37"/>
        <v>12</v>
      </c>
      <c r="X158" s="15">
        <f t="shared" si="37"/>
        <v>12</v>
      </c>
      <c r="Y158" s="15">
        <f>ROUNDDOWN(W158/HLOOKUP(D158,Table!$C$3:$D$4,2,0)*8,2)</f>
        <v>0.21</v>
      </c>
      <c r="Z158" s="15">
        <v>0.15</v>
      </c>
      <c r="AA158" s="15" t="s">
        <v>21</v>
      </c>
      <c r="AB158" s="19">
        <v>44008</v>
      </c>
      <c r="AC158" s="19">
        <v>43993</v>
      </c>
      <c r="AD158" s="19">
        <v>44008</v>
      </c>
      <c r="AE158" s="19">
        <v>43998</v>
      </c>
      <c r="AF158" s="19">
        <v>43998</v>
      </c>
      <c r="AG158" s="19" t="s">
        <v>164</v>
      </c>
      <c r="AH158" s="30">
        <v>1</v>
      </c>
      <c r="AI158" s="30">
        <v>1</v>
      </c>
      <c r="AJ158" s="30">
        <v>1</v>
      </c>
      <c r="AK158" s="19" t="s">
        <v>144</v>
      </c>
      <c r="AL158" s="17" t="s">
        <v>58</v>
      </c>
      <c r="AM158" s="17" t="s">
        <v>58</v>
      </c>
      <c r="AN158" s="17" t="s">
        <v>58</v>
      </c>
    </row>
    <row r="159" spans="2:40" hidden="1" x14ac:dyDescent="0.25">
      <c r="B159" s="93">
        <f t="shared" si="36"/>
        <v>100</v>
      </c>
      <c r="C159" s="16">
        <v>20200611</v>
      </c>
      <c r="D159" s="15" t="s">
        <v>3</v>
      </c>
      <c r="E159" s="76" t="s">
        <v>409</v>
      </c>
      <c r="F159" s="131" t="s">
        <v>1274</v>
      </c>
      <c r="G159" s="76">
        <v>1516895</v>
      </c>
      <c r="H159" s="49" t="s">
        <v>58</v>
      </c>
      <c r="I159" s="76" t="s">
        <v>451</v>
      </c>
      <c r="J159" s="49" t="s">
        <v>58</v>
      </c>
      <c r="K159" s="15" t="s">
        <v>1075</v>
      </c>
      <c r="L159" s="15" t="s">
        <v>457</v>
      </c>
      <c r="M159" s="76" t="s">
        <v>410</v>
      </c>
      <c r="N159" s="15" t="s">
        <v>458</v>
      </c>
      <c r="O159" s="17" t="s">
        <v>58</v>
      </c>
      <c r="P159" s="17" t="s">
        <v>459</v>
      </c>
      <c r="Q159" s="18"/>
      <c r="R159" s="49" t="s">
        <v>58</v>
      </c>
      <c r="S159" s="15" t="s">
        <v>233</v>
      </c>
      <c r="T159" s="15"/>
      <c r="U159" s="15"/>
      <c r="V159" s="76">
        <v>22</v>
      </c>
      <c r="W159" s="15">
        <f t="shared" si="37"/>
        <v>22</v>
      </c>
      <c r="X159" s="15">
        <f t="shared" si="37"/>
        <v>22</v>
      </c>
      <c r="Y159" s="15">
        <f>ROUNDDOWN(W159/HLOOKUP(D159,Table!$C$3:$D$4,2,0)*8,2)</f>
        <v>0.39</v>
      </c>
      <c r="Z159" s="15">
        <v>0.15</v>
      </c>
      <c r="AA159" s="15" t="s">
        <v>21</v>
      </c>
      <c r="AB159" s="19">
        <v>44008</v>
      </c>
      <c r="AC159" s="19">
        <v>43993</v>
      </c>
      <c r="AD159" s="19">
        <v>44008</v>
      </c>
      <c r="AE159" s="19">
        <v>43998</v>
      </c>
      <c r="AF159" s="19">
        <v>43998</v>
      </c>
      <c r="AG159" s="19" t="s">
        <v>164</v>
      </c>
      <c r="AH159" s="30">
        <v>1</v>
      </c>
      <c r="AI159" s="30">
        <v>1</v>
      </c>
      <c r="AJ159" s="30">
        <v>1</v>
      </c>
      <c r="AK159" s="19" t="s">
        <v>144</v>
      </c>
      <c r="AL159" s="17" t="s">
        <v>58</v>
      </c>
      <c r="AM159" s="17" t="s">
        <v>58</v>
      </c>
      <c r="AN159" s="17" t="s">
        <v>58</v>
      </c>
    </row>
    <row r="160" spans="2:40" hidden="1" x14ac:dyDescent="0.25">
      <c r="B160" s="93">
        <f t="shared" si="36"/>
        <v>101</v>
      </c>
      <c r="C160" s="16">
        <v>20200611</v>
      </c>
      <c r="D160" s="15" t="s">
        <v>3</v>
      </c>
      <c r="E160" s="76" t="s">
        <v>409</v>
      </c>
      <c r="F160" s="131" t="s">
        <v>1275</v>
      </c>
      <c r="G160" s="76">
        <v>1516895</v>
      </c>
      <c r="H160" s="49" t="s">
        <v>58</v>
      </c>
      <c r="I160" s="76" t="s">
        <v>452</v>
      </c>
      <c r="J160" s="49" t="s">
        <v>58</v>
      </c>
      <c r="K160" s="15" t="s">
        <v>1075</v>
      </c>
      <c r="L160" s="15" t="s">
        <v>457</v>
      </c>
      <c r="M160" s="76" t="s">
        <v>410</v>
      </c>
      <c r="N160" s="15" t="s">
        <v>458</v>
      </c>
      <c r="O160" s="17" t="s">
        <v>58</v>
      </c>
      <c r="P160" s="17" t="s">
        <v>459</v>
      </c>
      <c r="Q160" s="18"/>
      <c r="R160" s="49" t="s">
        <v>58</v>
      </c>
      <c r="S160" s="15" t="s">
        <v>233</v>
      </c>
      <c r="T160" s="15"/>
      <c r="U160" s="15"/>
      <c r="V160" s="76">
        <v>30</v>
      </c>
      <c r="W160" s="15">
        <f t="shared" si="37"/>
        <v>30</v>
      </c>
      <c r="X160" s="15">
        <f t="shared" si="37"/>
        <v>30</v>
      </c>
      <c r="Y160" s="15">
        <f>ROUNDDOWN(W160/HLOOKUP(D160,Table!$C$3:$D$4,2,0)*8,2)</f>
        <v>0.53</v>
      </c>
      <c r="Z160" s="15">
        <v>0.3</v>
      </c>
      <c r="AA160" s="15" t="s">
        <v>21</v>
      </c>
      <c r="AB160" s="19">
        <v>44008</v>
      </c>
      <c r="AC160" s="19">
        <v>43993</v>
      </c>
      <c r="AD160" s="19">
        <v>44008</v>
      </c>
      <c r="AE160" s="19">
        <v>43998</v>
      </c>
      <c r="AF160" s="19">
        <v>43998</v>
      </c>
      <c r="AG160" s="19" t="s">
        <v>164</v>
      </c>
      <c r="AH160" s="30">
        <v>1</v>
      </c>
      <c r="AI160" s="30">
        <v>1</v>
      </c>
      <c r="AJ160" s="30">
        <v>1</v>
      </c>
      <c r="AK160" s="19" t="s">
        <v>144</v>
      </c>
      <c r="AL160" s="17" t="s">
        <v>58</v>
      </c>
      <c r="AM160" s="17" t="s">
        <v>58</v>
      </c>
      <c r="AN160" s="17" t="s">
        <v>58</v>
      </c>
    </row>
    <row r="161" spans="2:40" hidden="1" x14ac:dyDescent="0.25">
      <c r="B161" s="93">
        <f t="shared" si="36"/>
        <v>102</v>
      </c>
      <c r="C161" s="16">
        <v>20200611</v>
      </c>
      <c r="D161" s="15" t="s">
        <v>3</v>
      </c>
      <c r="E161" s="76" t="s">
        <v>409</v>
      </c>
      <c r="F161" s="131" t="s">
        <v>502</v>
      </c>
      <c r="G161" s="76">
        <v>1516895</v>
      </c>
      <c r="H161" s="49" t="s">
        <v>58</v>
      </c>
      <c r="I161" s="76" t="s">
        <v>152</v>
      </c>
      <c r="J161" s="49" t="s">
        <v>58</v>
      </c>
      <c r="K161" s="15" t="s">
        <v>1075</v>
      </c>
      <c r="L161" s="15" t="s">
        <v>457</v>
      </c>
      <c r="M161" s="76" t="s">
        <v>410</v>
      </c>
      <c r="N161" s="15" t="s">
        <v>458</v>
      </c>
      <c r="O161" s="17" t="s">
        <v>58</v>
      </c>
      <c r="P161" s="17" t="s">
        <v>459</v>
      </c>
      <c r="Q161" s="18"/>
      <c r="R161" s="49" t="s">
        <v>58</v>
      </c>
      <c r="S161" s="15" t="s">
        <v>233</v>
      </c>
      <c r="T161" s="15"/>
      <c r="U161" s="15"/>
      <c r="V161" s="76">
        <v>65</v>
      </c>
      <c r="W161" s="15">
        <f t="shared" si="37"/>
        <v>65</v>
      </c>
      <c r="X161" s="15">
        <f t="shared" si="37"/>
        <v>65</v>
      </c>
      <c r="Y161" s="15">
        <f>ROUNDDOWN(W161/HLOOKUP(D161,Table!$C$3:$D$4,2,0)*8,2)</f>
        <v>1.1499999999999999</v>
      </c>
      <c r="Z161" s="15">
        <v>0.5</v>
      </c>
      <c r="AA161" s="15" t="s">
        <v>21</v>
      </c>
      <c r="AB161" s="19">
        <v>44008</v>
      </c>
      <c r="AC161" s="19">
        <v>43993</v>
      </c>
      <c r="AD161" s="19">
        <v>44008</v>
      </c>
      <c r="AE161" s="19">
        <v>43998</v>
      </c>
      <c r="AF161" s="19">
        <v>43998</v>
      </c>
      <c r="AG161" s="19" t="s">
        <v>164</v>
      </c>
      <c r="AH161" s="30">
        <v>1</v>
      </c>
      <c r="AI161" s="30">
        <v>1</v>
      </c>
      <c r="AJ161" s="30">
        <v>1</v>
      </c>
      <c r="AK161" s="19" t="s">
        <v>144</v>
      </c>
      <c r="AL161" s="17" t="s">
        <v>58</v>
      </c>
      <c r="AM161" s="17" t="s">
        <v>58</v>
      </c>
      <c r="AN161" s="17" t="s">
        <v>58</v>
      </c>
    </row>
    <row r="162" spans="2:40" hidden="1" x14ac:dyDescent="0.25">
      <c r="B162" s="93">
        <f t="shared" si="36"/>
        <v>103</v>
      </c>
      <c r="C162" s="16">
        <v>20200611</v>
      </c>
      <c r="D162" s="15" t="s">
        <v>3</v>
      </c>
      <c r="E162" s="76" t="s">
        <v>409</v>
      </c>
      <c r="F162" s="131" t="s">
        <v>503</v>
      </c>
      <c r="G162" s="76">
        <v>1516895</v>
      </c>
      <c r="H162" s="49" t="s">
        <v>58</v>
      </c>
      <c r="I162" s="76" t="s">
        <v>146</v>
      </c>
      <c r="J162" s="49" t="s">
        <v>58</v>
      </c>
      <c r="K162" s="15" t="s">
        <v>1075</v>
      </c>
      <c r="L162" s="15" t="s">
        <v>457</v>
      </c>
      <c r="M162" s="76" t="s">
        <v>410</v>
      </c>
      <c r="N162" s="15" t="s">
        <v>458</v>
      </c>
      <c r="O162" s="17" t="s">
        <v>58</v>
      </c>
      <c r="P162" s="17" t="s">
        <v>459</v>
      </c>
      <c r="Q162" s="18"/>
      <c r="R162" s="49" t="s">
        <v>58</v>
      </c>
      <c r="S162" s="15" t="s">
        <v>232</v>
      </c>
      <c r="T162" s="15"/>
      <c r="U162" s="15"/>
      <c r="V162" s="76">
        <v>34</v>
      </c>
      <c r="W162" s="80">
        <f>V162-V162+102</f>
        <v>102</v>
      </c>
      <c r="X162" s="16">
        <f>W162</f>
        <v>102</v>
      </c>
      <c r="Y162" s="15">
        <f>ROUNDDOWN(W162/HLOOKUP(D162,Table!$C$3:$D$4,2,0)*8,2)</f>
        <v>1.81</v>
      </c>
      <c r="Z162" s="15">
        <v>1</v>
      </c>
      <c r="AA162" s="15" t="s">
        <v>21</v>
      </c>
      <c r="AB162" s="19">
        <v>44008</v>
      </c>
      <c r="AC162" s="19">
        <v>43993</v>
      </c>
      <c r="AD162" s="19">
        <v>44008</v>
      </c>
      <c r="AE162" s="19">
        <v>43998</v>
      </c>
      <c r="AF162" s="19">
        <v>43998</v>
      </c>
      <c r="AG162" s="19" t="s">
        <v>164</v>
      </c>
      <c r="AH162" s="30">
        <v>1</v>
      </c>
      <c r="AI162" s="30">
        <v>1</v>
      </c>
      <c r="AJ162" s="30">
        <v>1</v>
      </c>
      <c r="AK162" s="19" t="s">
        <v>144</v>
      </c>
      <c r="AL162" s="17" t="s">
        <v>58</v>
      </c>
      <c r="AM162" s="17" t="s">
        <v>58</v>
      </c>
      <c r="AN162" s="15" t="s">
        <v>631</v>
      </c>
    </row>
    <row r="163" spans="2:40" hidden="1" x14ac:dyDescent="0.25">
      <c r="B163" s="93">
        <f t="shared" si="36"/>
        <v>104</v>
      </c>
      <c r="C163" s="16">
        <v>20200611</v>
      </c>
      <c r="D163" s="15" t="s">
        <v>3</v>
      </c>
      <c r="E163" s="76" t="s">
        <v>409</v>
      </c>
      <c r="F163" s="131" t="s">
        <v>1276</v>
      </c>
      <c r="G163" s="76">
        <v>1516895</v>
      </c>
      <c r="H163" s="49" t="s">
        <v>58</v>
      </c>
      <c r="I163" s="76" t="s">
        <v>453</v>
      </c>
      <c r="J163" s="49" t="s">
        <v>58</v>
      </c>
      <c r="K163" s="15" t="s">
        <v>1075</v>
      </c>
      <c r="L163" s="15" t="s">
        <v>457</v>
      </c>
      <c r="M163" s="76" t="s">
        <v>410</v>
      </c>
      <c r="N163" s="15" t="s">
        <v>458</v>
      </c>
      <c r="O163" s="17" t="s">
        <v>58</v>
      </c>
      <c r="P163" s="17" t="s">
        <v>459</v>
      </c>
      <c r="Q163" s="18"/>
      <c r="R163" s="49" t="s">
        <v>58</v>
      </c>
      <c r="S163" s="15" t="s">
        <v>232</v>
      </c>
      <c r="T163" s="15"/>
      <c r="U163" s="15"/>
      <c r="V163" s="76">
        <v>1</v>
      </c>
      <c r="W163" s="15">
        <f t="shared" si="37"/>
        <v>1</v>
      </c>
      <c r="X163" s="15">
        <f>W163</f>
        <v>1</v>
      </c>
      <c r="Y163" s="15">
        <f>ROUNDDOWN(W163/HLOOKUP(D163,Table!$C$3:$D$4,2,0)*8,2)</f>
        <v>0.01</v>
      </c>
      <c r="Z163" s="15">
        <v>0.01</v>
      </c>
      <c r="AA163" s="15" t="s">
        <v>21</v>
      </c>
      <c r="AB163" s="19">
        <v>44008</v>
      </c>
      <c r="AC163" s="19">
        <v>43993</v>
      </c>
      <c r="AD163" s="19">
        <v>44008</v>
      </c>
      <c r="AE163" s="19">
        <v>43998</v>
      </c>
      <c r="AF163" s="19">
        <v>43998</v>
      </c>
      <c r="AG163" s="19" t="s">
        <v>164</v>
      </c>
      <c r="AH163" s="204" t="s">
        <v>58</v>
      </c>
      <c r="AI163" s="204" t="s">
        <v>58</v>
      </c>
      <c r="AJ163" s="204" t="s">
        <v>58</v>
      </c>
      <c r="AK163" s="19" t="s">
        <v>144</v>
      </c>
      <c r="AL163" s="17" t="s">
        <v>58</v>
      </c>
      <c r="AM163" s="17" t="s">
        <v>58</v>
      </c>
      <c r="AN163" s="17" t="s">
        <v>408</v>
      </c>
    </row>
    <row r="164" spans="2:40" hidden="1" x14ac:dyDescent="0.25">
      <c r="B164" s="93">
        <f t="shared" ref="B164:B195" si="40">B163+1</f>
        <v>105</v>
      </c>
      <c r="C164" s="16">
        <v>20200611</v>
      </c>
      <c r="D164" s="15" t="s">
        <v>3</v>
      </c>
      <c r="E164" s="76" t="s">
        <v>409</v>
      </c>
      <c r="F164" s="131" t="s">
        <v>504</v>
      </c>
      <c r="G164" s="76">
        <v>1516895</v>
      </c>
      <c r="H164" s="49" t="s">
        <v>58</v>
      </c>
      <c r="I164" s="76" t="s">
        <v>454</v>
      </c>
      <c r="J164" s="49" t="s">
        <v>58</v>
      </c>
      <c r="K164" s="15" t="s">
        <v>1075</v>
      </c>
      <c r="L164" s="15" t="s">
        <v>457</v>
      </c>
      <c r="M164" s="76" t="s">
        <v>410</v>
      </c>
      <c r="N164" s="15" t="s">
        <v>458</v>
      </c>
      <c r="O164" s="17" t="s">
        <v>58</v>
      </c>
      <c r="P164" s="17" t="s">
        <v>459</v>
      </c>
      <c r="Q164" s="18"/>
      <c r="R164" s="49" t="s">
        <v>58</v>
      </c>
      <c r="S164" s="15" t="s">
        <v>232</v>
      </c>
      <c r="T164" s="15"/>
      <c r="U164" s="15"/>
      <c r="V164" s="76">
        <v>24</v>
      </c>
      <c r="W164" s="15">
        <f t="shared" si="37"/>
        <v>24</v>
      </c>
      <c r="X164" s="15">
        <f>W164</f>
        <v>24</v>
      </c>
      <c r="Y164" s="15">
        <f>ROUNDDOWN(W164/HLOOKUP(D164,Table!$C$3:$D$4,2,0)*8,2)</f>
        <v>0.42</v>
      </c>
      <c r="Z164" s="15">
        <v>0.4</v>
      </c>
      <c r="AA164" s="15" t="s">
        <v>21</v>
      </c>
      <c r="AB164" s="19">
        <v>44008</v>
      </c>
      <c r="AC164" s="19">
        <v>43993</v>
      </c>
      <c r="AD164" s="19">
        <v>44008</v>
      </c>
      <c r="AE164" s="19">
        <v>43998</v>
      </c>
      <c r="AF164" s="19">
        <v>43998</v>
      </c>
      <c r="AG164" s="19" t="s">
        <v>164</v>
      </c>
      <c r="AH164" s="30">
        <v>1</v>
      </c>
      <c r="AI164" s="30">
        <v>1</v>
      </c>
      <c r="AJ164" s="30">
        <v>1</v>
      </c>
      <c r="AK164" s="19" t="s">
        <v>144</v>
      </c>
      <c r="AL164" s="17" t="s">
        <v>58</v>
      </c>
      <c r="AM164" s="17" t="s">
        <v>58</v>
      </c>
      <c r="AN164" s="17" t="s">
        <v>58</v>
      </c>
    </row>
    <row r="165" spans="2:40" hidden="1" x14ac:dyDescent="0.25">
      <c r="B165" s="93">
        <f t="shared" si="40"/>
        <v>106</v>
      </c>
      <c r="C165" s="16">
        <v>20200611</v>
      </c>
      <c r="D165" s="15" t="s">
        <v>3</v>
      </c>
      <c r="E165" s="76" t="s">
        <v>409</v>
      </c>
      <c r="F165" s="131" t="s">
        <v>1277</v>
      </c>
      <c r="G165" s="76">
        <v>1516895</v>
      </c>
      <c r="H165" s="49" t="s">
        <v>58</v>
      </c>
      <c r="I165" s="76" t="s">
        <v>455</v>
      </c>
      <c r="J165" s="49" t="s">
        <v>58</v>
      </c>
      <c r="K165" s="15" t="s">
        <v>1075</v>
      </c>
      <c r="L165" s="15" t="s">
        <v>457</v>
      </c>
      <c r="M165" s="76" t="s">
        <v>410</v>
      </c>
      <c r="N165" s="15" t="s">
        <v>458</v>
      </c>
      <c r="O165" s="17" t="s">
        <v>58</v>
      </c>
      <c r="P165" s="17" t="s">
        <v>459</v>
      </c>
      <c r="Q165" s="18"/>
      <c r="R165" s="49" t="s">
        <v>58</v>
      </c>
      <c r="S165" s="15" t="s">
        <v>232</v>
      </c>
      <c r="T165" s="15"/>
      <c r="U165" s="15"/>
      <c r="V165" s="76">
        <v>72</v>
      </c>
      <c r="W165" s="15">
        <f t="shared" si="37"/>
        <v>72</v>
      </c>
      <c r="X165" s="15">
        <f>W165</f>
        <v>72</v>
      </c>
      <c r="Y165" s="15">
        <f>ROUNDDOWN(W165/HLOOKUP(D165,Table!$C$3:$D$4,2,0)*8,2)</f>
        <v>1.28</v>
      </c>
      <c r="Z165" s="15">
        <v>1.2</v>
      </c>
      <c r="AA165" s="15" t="s">
        <v>21</v>
      </c>
      <c r="AB165" s="19">
        <v>44008</v>
      </c>
      <c r="AC165" s="19">
        <v>43993</v>
      </c>
      <c r="AD165" s="19">
        <v>44008</v>
      </c>
      <c r="AE165" s="19">
        <v>43998</v>
      </c>
      <c r="AF165" s="19">
        <v>43998</v>
      </c>
      <c r="AG165" s="19" t="s">
        <v>164</v>
      </c>
      <c r="AH165" s="30">
        <v>1</v>
      </c>
      <c r="AI165" s="30">
        <v>1</v>
      </c>
      <c r="AJ165" s="30">
        <v>1</v>
      </c>
      <c r="AK165" s="19" t="s">
        <v>144</v>
      </c>
      <c r="AL165" s="17" t="s">
        <v>58</v>
      </c>
      <c r="AM165" s="17" t="s">
        <v>58</v>
      </c>
      <c r="AN165" s="17" t="s">
        <v>58</v>
      </c>
    </row>
    <row r="166" spans="2:40" hidden="1" x14ac:dyDescent="0.25">
      <c r="B166" s="93">
        <f t="shared" si="40"/>
        <v>107</v>
      </c>
      <c r="C166" s="16">
        <v>20200611</v>
      </c>
      <c r="D166" s="15" t="s">
        <v>3</v>
      </c>
      <c r="E166" s="76" t="s">
        <v>409</v>
      </c>
      <c r="F166" s="124" t="s">
        <v>1278</v>
      </c>
      <c r="G166" s="76">
        <v>1516895</v>
      </c>
      <c r="H166" s="49" t="s">
        <v>58</v>
      </c>
      <c r="I166" s="76" t="s">
        <v>456</v>
      </c>
      <c r="J166" s="49" t="s">
        <v>58</v>
      </c>
      <c r="K166" s="15" t="s">
        <v>1075</v>
      </c>
      <c r="L166" s="76" t="s">
        <v>457</v>
      </c>
      <c r="M166" s="76" t="s">
        <v>410</v>
      </c>
      <c r="N166" s="76" t="s">
        <v>458</v>
      </c>
      <c r="O166" s="17" t="s">
        <v>58</v>
      </c>
      <c r="P166" s="74" t="s">
        <v>459</v>
      </c>
      <c r="Q166" s="18"/>
      <c r="R166" s="49" t="s">
        <v>58</v>
      </c>
      <c r="S166" s="15" t="s">
        <v>232</v>
      </c>
      <c r="T166" s="15"/>
      <c r="U166" s="15"/>
      <c r="V166" s="76">
        <v>10</v>
      </c>
      <c r="W166" s="15">
        <f t="shared" si="37"/>
        <v>10</v>
      </c>
      <c r="X166" s="15">
        <f>W166</f>
        <v>10</v>
      </c>
      <c r="Y166" s="15">
        <f>ROUNDDOWN(W166/HLOOKUP(D166,Table!$C$3:$D$4,2,0)*8,2)</f>
        <v>0.17</v>
      </c>
      <c r="Z166" s="15">
        <v>0.16</v>
      </c>
      <c r="AA166" s="15" t="s">
        <v>21</v>
      </c>
      <c r="AB166" s="19">
        <v>44008</v>
      </c>
      <c r="AC166" s="19">
        <v>43993</v>
      </c>
      <c r="AD166" s="19">
        <v>44008</v>
      </c>
      <c r="AE166" s="19">
        <v>43998</v>
      </c>
      <c r="AF166" s="19">
        <v>43998</v>
      </c>
      <c r="AG166" s="19" t="s">
        <v>164</v>
      </c>
      <c r="AH166" s="30">
        <v>1</v>
      </c>
      <c r="AI166" s="30">
        <v>1</v>
      </c>
      <c r="AJ166" s="30">
        <v>1</v>
      </c>
      <c r="AK166" s="19" t="s">
        <v>144</v>
      </c>
      <c r="AL166" s="17" t="s">
        <v>58</v>
      </c>
      <c r="AM166" s="17" t="s">
        <v>58</v>
      </c>
      <c r="AN166" s="17" t="s">
        <v>58</v>
      </c>
    </row>
    <row r="167" spans="2:40" hidden="1" x14ac:dyDescent="0.25">
      <c r="B167" s="40">
        <f t="shared" si="40"/>
        <v>108</v>
      </c>
      <c r="C167" s="16">
        <v>20200615</v>
      </c>
      <c r="D167" s="15" t="s">
        <v>3</v>
      </c>
      <c r="E167" s="76" t="s">
        <v>546</v>
      </c>
      <c r="F167" s="103" t="s">
        <v>567</v>
      </c>
      <c r="G167" s="76">
        <v>1518601</v>
      </c>
      <c r="H167" s="49" t="s">
        <v>58</v>
      </c>
      <c r="I167" s="76" t="s">
        <v>284</v>
      </c>
      <c r="J167" s="49" t="s">
        <v>58</v>
      </c>
      <c r="K167" s="15" t="s">
        <v>1075</v>
      </c>
      <c r="L167" s="76" t="s">
        <v>565</v>
      </c>
      <c r="M167" s="76" t="s">
        <v>564</v>
      </c>
      <c r="N167" s="76" t="s">
        <v>563</v>
      </c>
      <c r="O167" s="17" t="s">
        <v>58</v>
      </c>
      <c r="P167" s="17" t="s">
        <v>188</v>
      </c>
      <c r="Q167" s="18"/>
      <c r="R167" s="49" t="s">
        <v>58</v>
      </c>
      <c r="S167" s="15" t="s">
        <v>66</v>
      </c>
      <c r="T167" s="15"/>
      <c r="U167" s="15"/>
      <c r="V167" s="76">
        <v>163</v>
      </c>
      <c r="W167" s="15">
        <f t="shared" ref="W167:X200" si="41">V167</f>
        <v>163</v>
      </c>
      <c r="X167" s="15">
        <f t="shared" ref="X167:X190" si="42">W167</f>
        <v>163</v>
      </c>
      <c r="Y167" s="15">
        <f>ROUNDDOWN(W167/HLOOKUP(D167,Table!$C$3:$D$4,2,0)*8,2)</f>
        <v>2.89</v>
      </c>
      <c r="Z167" s="15">
        <v>1</v>
      </c>
      <c r="AA167" s="15" t="s">
        <v>70</v>
      </c>
      <c r="AB167" s="19">
        <v>44007</v>
      </c>
      <c r="AC167" s="19">
        <v>43997</v>
      </c>
      <c r="AD167" s="19">
        <v>44007</v>
      </c>
      <c r="AE167" s="81">
        <v>43998</v>
      </c>
      <c r="AF167" s="19">
        <v>43998</v>
      </c>
      <c r="AG167" s="19" t="s">
        <v>164</v>
      </c>
      <c r="AH167" s="30" t="s">
        <v>58</v>
      </c>
      <c r="AI167" s="30" t="s">
        <v>58</v>
      </c>
      <c r="AJ167" s="30" t="s">
        <v>58</v>
      </c>
      <c r="AK167" s="19" t="s">
        <v>144</v>
      </c>
      <c r="AL167" s="15" t="s">
        <v>58</v>
      </c>
      <c r="AM167" s="15" t="s">
        <v>58</v>
      </c>
      <c r="AN167" s="17" t="s">
        <v>610</v>
      </c>
    </row>
    <row r="168" spans="2:40" hidden="1" x14ac:dyDescent="0.25">
      <c r="B168" s="40">
        <f t="shared" si="40"/>
        <v>109</v>
      </c>
      <c r="C168" s="16">
        <v>20200615</v>
      </c>
      <c r="D168" s="15" t="s">
        <v>3</v>
      </c>
      <c r="E168" s="76" t="s">
        <v>546</v>
      </c>
      <c r="F168" s="103" t="s">
        <v>568</v>
      </c>
      <c r="G168" s="76">
        <v>1518601</v>
      </c>
      <c r="H168" s="49" t="s">
        <v>58</v>
      </c>
      <c r="I168" s="76" t="s">
        <v>285</v>
      </c>
      <c r="J168" s="49" t="s">
        <v>58</v>
      </c>
      <c r="K168" s="15" t="s">
        <v>1075</v>
      </c>
      <c r="L168" s="15" t="s">
        <v>565</v>
      </c>
      <c r="M168" s="15" t="s">
        <v>564</v>
      </c>
      <c r="N168" s="15" t="s">
        <v>563</v>
      </c>
      <c r="O168" s="17" t="s">
        <v>58</v>
      </c>
      <c r="P168" s="17" t="s">
        <v>188</v>
      </c>
      <c r="Q168" s="18"/>
      <c r="R168" s="49" t="s">
        <v>58</v>
      </c>
      <c r="S168" s="15" t="s">
        <v>66</v>
      </c>
      <c r="T168" s="15"/>
      <c r="U168" s="15"/>
      <c r="V168" s="76">
        <v>89</v>
      </c>
      <c r="W168" s="15">
        <f t="shared" si="41"/>
        <v>89</v>
      </c>
      <c r="X168" s="15">
        <f t="shared" si="42"/>
        <v>89</v>
      </c>
      <c r="Y168" s="15">
        <f>ROUNDDOWN(W168/HLOOKUP(D168,Table!$C$3:$D$4,2,0)*8,2)</f>
        <v>1.58</v>
      </c>
      <c r="Z168" s="15">
        <v>0.5</v>
      </c>
      <c r="AA168" s="15" t="s">
        <v>70</v>
      </c>
      <c r="AB168" s="19">
        <v>44007</v>
      </c>
      <c r="AC168" s="19">
        <v>43997</v>
      </c>
      <c r="AD168" s="19">
        <v>44007</v>
      </c>
      <c r="AE168" s="81">
        <v>43998</v>
      </c>
      <c r="AF168" s="19">
        <v>43998</v>
      </c>
      <c r="AG168" s="19" t="s">
        <v>164</v>
      </c>
      <c r="AH168" s="30" t="s">
        <v>58</v>
      </c>
      <c r="AI168" s="30" t="s">
        <v>58</v>
      </c>
      <c r="AJ168" s="30" t="s">
        <v>58</v>
      </c>
      <c r="AK168" s="19" t="s">
        <v>144</v>
      </c>
      <c r="AL168" s="15" t="s">
        <v>58</v>
      </c>
      <c r="AM168" s="15" t="s">
        <v>58</v>
      </c>
      <c r="AN168" s="17" t="s">
        <v>610</v>
      </c>
    </row>
    <row r="169" spans="2:40" hidden="1" x14ac:dyDescent="0.25">
      <c r="B169" s="40">
        <f t="shared" si="40"/>
        <v>110</v>
      </c>
      <c r="C169" s="16">
        <v>20200615</v>
      </c>
      <c r="D169" s="15" t="s">
        <v>3</v>
      </c>
      <c r="E169" s="76" t="s">
        <v>546</v>
      </c>
      <c r="F169" s="103" t="s">
        <v>569</v>
      </c>
      <c r="G169" s="76">
        <v>1518601</v>
      </c>
      <c r="H169" s="49" t="s">
        <v>58</v>
      </c>
      <c r="I169" s="76" t="s">
        <v>286</v>
      </c>
      <c r="J169" s="49" t="s">
        <v>58</v>
      </c>
      <c r="K169" s="15" t="s">
        <v>1075</v>
      </c>
      <c r="L169" s="15" t="s">
        <v>565</v>
      </c>
      <c r="M169" s="15" t="s">
        <v>564</v>
      </c>
      <c r="N169" s="15" t="s">
        <v>563</v>
      </c>
      <c r="O169" s="17" t="s">
        <v>58</v>
      </c>
      <c r="P169" s="17" t="s">
        <v>188</v>
      </c>
      <c r="Q169" s="18"/>
      <c r="R169" s="49" t="s">
        <v>58</v>
      </c>
      <c r="S169" s="15" t="s">
        <v>66</v>
      </c>
      <c r="T169" s="15"/>
      <c r="U169" s="15"/>
      <c r="V169" s="76">
        <v>199</v>
      </c>
      <c r="W169" s="15">
        <f t="shared" si="41"/>
        <v>199</v>
      </c>
      <c r="X169" s="15">
        <f t="shared" si="42"/>
        <v>199</v>
      </c>
      <c r="Y169" s="15">
        <f>ROUNDDOWN(W169/HLOOKUP(D169,Table!$C$3:$D$4,2,0)*8,2)</f>
        <v>3.53</v>
      </c>
      <c r="Z169" s="15">
        <v>0.5</v>
      </c>
      <c r="AA169" s="15" t="s">
        <v>70</v>
      </c>
      <c r="AB169" s="19">
        <v>44007</v>
      </c>
      <c r="AC169" s="19">
        <v>43997</v>
      </c>
      <c r="AD169" s="19">
        <v>44007</v>
      </c>
      <c r="AE169" s="81">
        <v>43998</v>
      </c>
      <c r="AF169" s="19">
        <v>43998</v>
      </c>
      <c r="AG169" s="19" t="s">
        <v>164</v>
      </c>
      <c r="AH169" s="30" t="s">
        <v>58</v>
      </c>
      <c r="AI169" s="30" t="s">
        <v>58</v>
      </c>
      <c r="AJ169" s="30" t="s">
        <v>58</v>
      </c>
      <c r="AK169" s="19" t="s">
        <v>144</v>
      </c>
      <c r="AL169" s="15" t="s">
        <v>58</v>
      </c>
      <c r="AM169" s="15" t="s">
        <v>58</v>
      </c>
      <c r="AN169" s="17" t="s">
        <v>610</v>
      </c>
    </row>
    <row r="170" spans="2:40" hidden="1" x14ac:dyDescent="0.25">
      <c r="B170" s="40">
        <f t="shared" si="40"/>
        <v>111</v>
      </c>
      <c r="C170" s="16">
        <v>20200615</v>
      </c>
      <c r="D170" s="15" t="s">
        <v>3</v>
      </c>
      <c r="E170" s="76" t="s">
        <v>546</v>
      </c>
      <c r="F170" s="138" t="s">
        <v>635</v>
      </c>
      <c r="G170" s="76">
        <v>1518601</v>
      </c>
      <c r="H170" s="49" t="s">
        <v>58</v>
      </c>
      <c r="I170" s="76" t="s">
        <v>547</v>
      </c>
      <c r="J170" s="49" t="s">
        <v>58</v>
      </c>
      <c r="K170" s="15" t="s">
        <v>1075</v>
      </c>
      <c r="L170" s="15" t="s">
        <v>565</v>
      </c>
      <c r="M170" s="15" t="s">
        <v>564</v>
      </c>
      <c r="N170" s="15" t="s">
        <v>563</v>
      </c>
      <c r="O170" s="17" t="s">
        <v>58</v>
      </c>
      <c r="P170" s="17" t="s">
        <v>188</v>
      </c>
      <c r="Q170" s="18"/>
      <c r="R170" s="49" t="s">
        <v>58</v>
      </c>
      <c r="S170" s="15" t="s">
        <v>66</v>
      </c>
      <c r="T170" s="15"/>
      <c r="U170" s="15"/>
      <c r="V170" s="76">
        <v>0</v>
      </c>
      <c r="W170" s="15">
        <f t="shared" si="41"/>
        <v>0</v>
      </c>
      <c r="X170" s="15">
        <f t="shared" si="42"/>
        <v>0</v>
      </c>
      <c r="Y170" s="15">
        <f>ROUNDDOWN(W170/HLOOKUP(D170,Table!$C$3:$D$4,2,0)*8,2)</f>
        <v>0</v>
      </c>
      <c r="Z170" s="15">
        <v>0</v>
      </c>
      <c r="AA170" s="15" t="s">
        <v>70</v>
      </c>
      <c r="AB170" s="19">
        <v>44007</v>
      </c>
      <c r="AC170" s="19">
        <v>43997</v>
      </c>
      <c r="AD170" s="19">
        <v>44007</v>
      </c>
      <c r="AE170" s="81">
        <v>43998</v>
      </c>
      <c r="AF170" s="19">
        <v>43998</v>
      </c>
      <c r="AG170" s="19" t="s">
        <v>164</v>
      </c>
      <c r="AH170" s="30" t="s">
        <v>58</v>
      </c>
      <c r="AI170" s="30" t="s">
        <v>58</v>
      </c>
      <c r="AJ170" s="30" t="s">
        <v>58</v>
      </c>
      <c r="AK170" s="19" t="s">
        <v>144</v>
      </c>
      <c r="AL170" s="15"/>
      <c r="AM170" s="15"/>
      <c r="AN170" s="84" t="s">
        <v>634</v>
      </c>
    </row>
    <row r="171" spans="2:40" hidden="1" x14ac:dyDescent="0.25">
      <c r="B171" s="40">
        <f t="shared" si="40"/>
        <v>112</v>
      </c>
      <c r="C171" s="16">
        <v>20200615</v>
      </c>
      <c r="D171" s="15" t="s">
        <v>3</v>
      </c>
      <c r="E171" s="76" t="s">
        <v>546</v>
      </c>
      <c r="F171" s="103" t="s">
        <v>570</v>
      </c>
      <c r="G171" s="76">
        <v>1518601</v>
      </c>
      <c r="H171" s="49" t="s">
        <v>58</v>
      </c>
      <c r="I171" s="76" t="s">
        <v>283</v>
      </c>
      <c r="J171" s="49" t="s">
        <v>58</v>
      </c>
      <c r="K171" s="15" t="s">
        <v>1075</v>
      </c>
      <c r="L171" s="15" t="s">
        <v>565</v>
      </c>
      <c r="M171" s="15" t="s">
        <v>564</v>
      </c>
      <c r="N171" s="15" t="s">
        <v>563</v>
      </c>
      <c r="O171" s="17" t="s">
        <v>58</v>
      </c>
      <c r="P171" s="17" t="s">
        <v>188</v>
      </c>
      <c r="Q171" s="18"/>
      <c r="R171" s="49" t="s">
        <v>58</v>
      </c>
      <c r="S171" s="15" t="s">
        <v>66</v>
      </c>
      <c r="T171" s="15"/>
      <c r="U171" s="15"/>
      <c r="V171" s="76">
        <v>232</v>
      </c>
      <c r="W171" s="15">
        <f t="shared" si="41"/>
        <v>232</v>
      </c>
      <c r="X171" s="15">
        <f t="shared" si="42"/>
        <v>232</v>
      </c>
      <c r="Y171" s="15">
        <f>ROUNDDOWN(W171/HLOOKUP(D171,Table!$C$3:$D$4,2,0)*8,2)</f>
        <v>4.12</v>
      </c>
      <c r="Z171" s="15">
        <v>0.5</v>
      </c>
      <c r="AA171" s="15" t="s">
        <v>70</v>
      </c>
      <c r="AB171" s="19">
        <v>44007</v>
      </c>
      <c r="AC171" s="19">
        <v>43997</v>
      </c>
      <c r="AD171" s="19">
        <v>44007</v>
      </c>
      <c r="AE171" s="81">
        <v>43998</v>
      </c>
      <c r="AF171" s="19">
        <v>43998</v>
      </c>
      <c r="AG171" s="19" t="s">
        <v>164</v>
      </c>
      <c r="AH171" s="30">
        <v>1</v>
      </c>
      <c r="AI171" s="30">
        <v>1</v>
      </c>
      <c r="AJ171" s="30">
        <v>1</v>
      </c>
      <c r="AK171" s="19" t="s">
        <v>144</v>
      </c>
      <c r="AL171" s="15" t="s">
        <v>58</v>
      </c>
      <c r="AM171" s="15" t="s">
        <v>58</v>
      </c>
      <c r="AN171" s="15" t="s">
        <v>58</v>
      </c>
    </row>
    <row r="172" spans="2:40" hidden="1" x14ac:dyDescent="0.25">
      <c r="B172" s="40">
        <f t="shared" si="40"/>
        <v>113</v>
      </c>
      <c r="C172" s="16">
        <v>20200615</v>
      </c>
      <c r="D172" s="15" t="s">
        <v>3</v>
      </c>
      <c r="E172" s="76" t="s">
        <v>546</v>
      </c>
      <c r="F172" s="103" t="s">
        <v>571</v>
      </c>
      <c r="G172" s="76">
        <v>1518601</v>
      </c>
      <c r="H172" s="49" t="s">
        <v>58</v>
      </c>
      <c r="I172" s="76" t="s">
        <v>181</v>
      </c>
      <c r="J172" s="49" t="s">
        <v>58</v>
      </c>
      <c r="K172" s="15" t="s">
        <v>1075</v>
      </c>
      <c r="L172" s="15" t="s">
        <v>565</v>
      </c>
      <c r="M172" s="15" t="s">
        <v>564</v>
      </c>
      <c r="N172" s="15" t="s">
        <v>563</v>
      </c>
      <c r="O172" s="17" t="s">
        <v>58</v>
      </c>
      <c r="P172" s="17" t="s">
        <v>188</v>
      </c>
      <c r="Q172" s="18"/>
      <c r="R172" s="49" t="s">
        <v>58</v>
      </c>
      <c r="S172" s="15" t="s">
        <v>66</v>
      </c>
      <c r="T172" s="15"/>
      <c r="U172" s="15"/>
      <c r="V172" s="76">
        <v>90</v>
      </c>
      <c r="W172" s="15">
        <f t="shared" si="41"/>
        <v>90</v>
      </c>
      <c r="X172" s="15">
        <f t="shared" si="42"/>
        <v>90</v>
      </c>
      <c r="Y172" s="15">
        <f>ROUNDDOWN(W172/HLOOKUP(D172,Table!$C$3:$D$4,2,0)*8,2)</f>
        <v>1.6</v>
      </c>
      <c r="Z172" s="15">
        <v>0.5</v>
      </c>
      <c r="AA172" s="15" t="s">
        <v>70</v>
      </c>
      <c r="AB172" s="19">
        <v>44007</v>
      </c>
      <c r="AC172" s="19">
        <v>43997</v>
      </c>
      <c r="AD172" s="19">
        <v>44007</v>
      </c>
      <c r="AE172" s="81">
        <v>43998</v>
      </c>
      <c r="AF172" s="19">
        <v>43998</v>
      </c>
      <c r="AG172" s="19" t="s">
        <v>164</v>
      </c>
      <c r="AH172" s="30">
        <v>1</v>
      </c>
      <c r="AI172" s="30">
        <v>1</v>
      </c>
      <c r="AJ172" s="30">
        <v>1</v>
      </c>
      <c r="AK172" s="19" t="s">
        <v>144</v>
      </c>
      <c r="AL172" s="15" t="s">
        <v>58</v>
      </c>
      <c r="AM172" s="15" t="s">
        <v>58</v>
      </c>
      <c r="AN172" s="15" t="s">
        <v>58</v>
      </c>
    </row>
    <row r="173" spans="2:40" hidden="1" x14ac:dyDescent="0.25">
      <c r="B173" s="40">
        <f t="shared" si="40"/>
        <v>114</v>
      </c>
      <c r="C173" s="16">
        <v>20200615</v>
      </c>
      <c r="D173" s="15" t="s">
        <v>3</v>
      </c>
      <c r="E173" s="76" t="s">
        <v>546</v>
      </c>
      <c r="F173" s="103" t="s">
        <v>572</v>
      </c>
      <c r="G173" s="76">
        <v>1518601</v>
      </c>
      <c r="H173" s="49" t="s">
        <v>58</v>
      </c>
      <c r="I173" s="76" t="s">
        <v>177</v>
      </c>
      <c r="J173" s="49" t="s">
        <v>58</v>
      </c>
      <c r="K173" s="15" t="s">
        <v>1075</v>
      </c>
      <c r="L173" s="15" t="s">
        <v>565</v>
      </c>
      <c r="M173" s="15" t="s">
        <v>564</v>
      </c>
      <c r="N173" s="15" t="s">
        <v>563</v>
      </c>
      <c r="O173" s="17" t="s">
        <v>58</v>
      </c>
      <c r="P173" s="17" t="s">
        <v>188</v>
      </c>
      <c r="Q173" s="18"/>
      <c r="R173" s="49" t="s">
        <v>58</v>
      </c>
      <c r="S173" s="15" t="s">
        <v>66</v>
      </c>
      <c r="T173" s="15"/>
      <c r="U173" s="15"/>
      <c r="V173" s="76">
        <v>199</v>
      </c>
      <c r="W173" s="80">
        <v>213</v>
      </c>
      <c r="X173" s="15">
        <f t="shared" si="42"/>
        <v>213</v>
      </c>
      <c r="Y173" s="15">
        <f>ROUNDDOWN(W173/HLOOKUP(D173,Table!$C$3:$D$4,2,0)*8,2)</f>
        <v>3.78</v>
      </c>
      <c r="Z173" s="15">
        <v>0.5</v>
      </c>
      <c r="AA173" s="15" t="s">
        <v>70</v>
      </c>
      <c r="AB173" s="19">
        <v>44007</v>
      </c>
      <c r="AC173" s="19">
        <v>43997</v>
      </c>
      <c r="AD173" s="19">
        <v>44007</v>
      </c>
      <c r="AE173" s="81">
        <v>43998</v>
      </c>
      <c r="AF173" s="19">
        <v>43998</v>
      </c>
      <c r="AG173" s="19" t="s">
        <v>164</v>
      </c>
      <c r="AH173" s="30">
        <v>1</v>
      </c>
      <c r="AI173" s="30">
        <v>1</v>
      </c>
      <c r="AJ173" s="30">
        <v>1</v>
      </c>
      <c r="AK173" s="19" t="s">
        <v>144</v>
      </c>
      <c r="AL173" s="15" t="s">
        <v>58</v>
      </c>
      <c r="AM173" s="15" t="s">
        <v>58</v>
      </c>
      <c r="AN173" s="15" t="s">
        <v>58</v>
      </c>
    </row>
    <row r="174" spans="2:40" hidden="1" x14ac:dyDescent="0.25">
      <c r="B174" s="40">
        <f t="shared" si="40"/>
        <v>115</v>
      </c>
      <c r="C174" s="16">
        <v>20200615</v>
      </c>
      <c r="D174" s="15" t="s">
        <v>3</v>
      </c>
      <c r="E174" s="76" t="s">
        <v>546</v>
      </c>
      <c r="F174" s="103" t="s">
        <v>573</v>
      </c>
      <c r="G174" s="76">
        <v>1518601</v>
      </c>
      <c r="H174" s="49" t="s">
        <v>58</v>
      </c>
      <c r="I174" s="76" t="s">
        <v>548</v>
      </c>
      <c r="J174" s="49" t="s">
        <v>58</v>
      </c>
      <c r="K174" s="15" t="s">
        <v>1075</v>
      </c>
      <c r="L174" s="15" t="s">
        <v>565</v>
      </c>
      <c r="M174" s="15" t="s">
        <v>564</v>
      </c>
      <c r="N174" s="15" t="s">
        <v>563</v>
      </c>
      <c r="O174" s="17" t="s">
        <v>58</v>
      </c>
      <c r="P174" s="17" t="s">
        <v>188</v>
      </c>
      <c r="Q174" s="18"/>
      <c r="R174" s="49" t="s">
        <v>58</v>
      </c>
      <c r="S174" s="15" t="s">
        <v>66</v>
      </c>
      <c r="T174" s="15"/>
      <c r="U174" s="15"/>
      <c r="V174" s="76">
        <v>21</v>
      </c>
      <c r="W174" s="15">
        <f t="shared" si="41"/>
        <v>21</v>
      </c>
      <c r="X174" s="15">
        <f t="shared" si="42"/>
        <v>21</v>
      </c>
      <c r="Y174" s="15">
        <f>ROUNDDOWN(W174/HLOOKUP(D174,Table!$C$3:$D$4,2,0)*8,2)</f>
        <v>0.37</v>
      </c>
      <c r="Z174" s="15">
        <v>0.5</v>
      </c>
      <c r="AA174" s="15" t="s">
        <v>70</v>
      </c>
      <c r="AB174" s="19">
        <v>44007</v>
      </c>
      <c r="AC174" s="19">
        <v>43997</v>
      </c>
      <c r="AD174" s="19">
        <v>44007</v>
      </c>
      <c r="AE174" s="81">
        <v>43998</v>
      </c>
      <c r="AF174" s="19">
        <v>43998</v>
      </c>
      <c r="AG174" s="19" t="s">
        <v>164</v>
      </c>
      <c r="AH174" s="30">
        <v>1</v>
      </c>
      <c r="AI174" s="30">
        <v>1</v>
      </c>
      <c r="AJ174" s="30">
        <v>1</v>
      </c>
      <c r="AK174" s="19" t="s">
        <v>144</v>
      </c>
      <c r="AL174" s="15" t="s">
        <v>58</v>
      </c>
      <c r="AM174" s="15" t="s">
        <v>58</v>
      </c>
      <c r="AN174" s="15" t="s">
        <v>58</v>
      </c>
    </row>
    <row r="175" spans="2:40" hidden="1" x14ac:dyDescent="0.25">
      <c r="B175" s="40">
        <f t="shared" si="40"/>
        <v>116</v>
      </c>
      <c r="C175" s="16">
        <v>20200615</v>
      </c>
      <c r="D175" s="15" t="s">
        <v>3</v>
      </c>
      <c r="E175" s="76" t="s">
        <v>546</v>
      </c>
      <c r="F175" s="103" t="s">
        <v>574</v>
      </c>
      <c r="G175" s="76">
        <v>1518601</v>
      </c>
      <c r="H175" s="49" t="s">
        <v>58</v>
      </c>
      <c r="I175" s="96" t="s">
        <v>549</v>
      </c>
      <c r="J175" s="49" t="s">
        <v>58</v>
      </c>
      <c r="K175" s="15" t="s">
        <v>1075</v>
      </c>
      <c r="L175" s="15" t="s">
        <v>565</v>
      </c>
      <c r="M175" s="15" t="s">
        <v>564</v>
      </c>
      <c r="N175" s="15" t="s">
        <v>563</v>
      </c>
      <c r="O175" s="17" t="s">
        <v>58</v>
      </c>
      <c r="P175" s="17" t="s">
        <v>188</v>
      </c>
      <c r="Q175" s="18"/>
      <c r="R175" s="49" t="s">
        <v>58</v>
      </c>
      <c r="S175" s="15" t="s">
        <v>232</v>
      </c>
      <c r="T175" s="15"/>
      <c r="U175" s="15"/>
      <c r="V175" s="76">
        <v>60</v>
      </c>
      <c r="W175" s="15">
        <f t="shared" si="41"/>
        <v>60</v>
      </c>
      <c r="X175" s="15">
        <f t="shared" si="42"/>
        <v>60</v>
      </c>
      <c r="Y175" s="15">
        <f>ROUNDDOWN(W175/HLOOKUP(D175,Table!$C$3:$D$4,2,0)*8,2)</f>
        <v>1.06</v>
      </c>
      <c r="Z175" s="15">
        <v>1</v>
      </c>
      <c r="AA175" s="15" t="s">
        <v>70</v>
      </c>
      <c r="AB175" s="19">
        <v>44007</v>
      </c>
      <c r="AC175" s="19">
        <v>43997</v>
      </c>
      <c r="AD175" s="19">
        <v>44007</v>
      </c>
      <c r="AE175" s="81">
        <v>44000</v>
      </c>
      <c r="AF175" s="19">
        <v>44000</v>
      </c>
      <c r="AG175" s="19" t="s">
        <v>164</v>
      </c>
      <c r="AH175" s="30">
        <v>1</v>
      </c>
      <c r="AI175" s="30">
        <v>1</v>
      </c>
      <c r="AJ175" s="30">
        <v>1</v>
      </c>
      <c r="AK175" s="19" t="s">
        <v>144</v>
      </c>
      <c r="AL175" s="15" t="s">
        <v>58</v>
      </c>
      <c r="AM175" s="15" t="s">
        <v>58</v>
      </c>
      <c r="AN175" s="15" t="s">
        <v>58</v>
      </c>
    </row>
    <row r="176" spans="2:40" hidden="1" x14ac:dyDescent="0.25">
      <c r="B176" s="40">
        <f t="shared" si="40"/>
        <v>117</v>
      </c>
      <c r="C176" s="16">
        <v>20200615</v>
      </c>
      <c r="D176" s="15" t="s">
        <v>3</v>
      </c>
      <c r="E176" s="76" t="s">
        <v>546</v>
      </c>
      <c r="F176" s="103" t="s">
        <v>575</v>
      </c>
      <c r="G176" s="76">
        <v>1518601</v>
      </c>
      <c r="H176" s="49" t="s">
        <v>58</v>
      </c>
      <c r="I176" s="96" t="s">
        <v>550</v>
      </c>
      <c r="J176" s="49" t="s">
        <v>58</v>
      </c>
      <c r="K176" s="15" t="s">
        <v>1075</v>
      </c>
      <c r="L176" s="15" t="s">
        <v>565</v>
      </c>
      <c r="M176" s="15" t="s">
        <v>564</v>
      </c>
      <c r="N176" s="15" t="s">
        <v>563</v>
      </c>
      <c r="O176" s="17" t="s">
        <v>58</v>
      </c>
      <c r="P176" s="17" t="s">
        <v>188</v>
      </c>
      <c r="Q176" s="18"/>
      <c r="R176" s="49" t="s">
        <v>58</v>
      </c>
      <c r="S176" s="15" t="s">
        <v>232</v>
      </c>
      <c r="T176" s="15"/>
      <c r="U176" s="15"/>
      <c r="V176" s="76">
        <v>63</v>
      </c>
      <c r="W176" s="15">
        <f t="shared" si="41"/>
        <v>63</v>
      </c>
      <c r="X176" s="15">
        <f t="shared" si="42"/>
        <v>63</v>
      </c>
      <c r="Y176" s="15">
        <f>ROUNDDOWN(W176/HLOOKUP(D176,Table!$C$3:$D$4,2,0)*8,2)</f>
        <v>1.1200000000000001</v>
      </c>
      <c r="Z176" s="15">
        <v>1</v>
      </c>
      <c r="AA176" s="15" t="s">
        <v>70</v>
      </c>
      <c r="AB176" s="19">
        <v>44007</v>
      </c>
      <c r="AC176" s="19">
        <v>43997</v>
      </c>
      <c r="AD176" s="19">
        <v>44007</v>
      </c>
      <c r="AE176" s="81">
        <v>44000</v>
      </c>
      <c r="AF176" s="19">
        <v>44000</v>
      </c>
      <c r="AG176" s="19" t="s">
        <v>164</v>
      </c>
      <c r="AH176" s="30">
        <v>1</v>
      </c>
      <c r="AI176" s="30">
        <v>1</v>
      </c>
      <c r="AJ176" s="30">
        <v>1</v>
      </c>
      <c r="AK176" s="19" t="s">
        <v>144</v>
      </c>
      <c r="AL176" s="15" t="s">
        <v>58</v>
      </c>
      <c r="AM176" s="15" t="s">
        <v>58</v>
      </c>
      <c r="AN176" s="15" t="s">
        <v>58</v>
      </c>
    </row>
    <row r="177" spans="2:40" hidden="1" x14ac:dyDescent="0.25">
      <c r="B177" s="40">
        <f t="shared" si="40"/>
        <v>118</v>
      </c>
      <c r="C177" s="16">
        <v>20200615</v>
      </c>
      <c r="D177" s="15" t="s">
        <v>3</v>
      </c>
      <c r="E177" s="76" t="s">
        <v>546</v>
      </c>
      <c r="F177" s="103" t="s">
        <v>576</v>
      </c>
      <c r="G177" s="76">
        <v>1518601</v>
      </c>
      <c r="H177" s="49" t="s">
        <v>58</v>
      </c>
      <c r="I177" s="96" t="s">
        <v>551</v>
      </c>
      <c r="J177" s="49" t="s">
        <v>58</v>
      </c>
      <c r="K177" s="15" t="s">
        <v>1075</v>
      </c>
      <c r="L177" s="15" t="s">
        <v>565</v>
      </c>
      <c r="M177" s="15" t="s">
        <v>564</v>
      </c>
      <c r="N177" s="15" t="s">
        <v>563</v>
      </c>
      <c r="O177" s="17" t="s">
        <v>58</v>
      </c>
      <c r="P177" s="17" t="s">
        <v>188</v>
      </c>
      <c r="Q177" s="18"/>
      <c r="R177" s="49" t="s">
        <v>58</v>
      </c>
      <c r="S177" s="15" t="s">
        <v>232</v>
      </c>
      <c r="T177" s="15"/>
      <c r="U177" s="15"/>
      <c r="V177" s="76">
        <v>139</v>
      </c>
      <c r="W177" s="15">
        <f t="shared" si="41"/>
        <v>139</v>
      </c>
      <c r="X177" s="15">
        <f t="shared" si="42"/>
        <v>139</v>
      </c>
      <c r="Y177" s="15">
        <f>ROUNDDOWN(W177/HLOOKUP(D177,Table!$C$3:$D$4,2,0)*8,2)</f>
        <v>2.4700000000000002</v>
      </c>
      <c r="Z177" s="15">
        <v>2.2999999999999998</v>
      </c>
      <c r="AA177" s="15" t="s">
        <v>70</v>
      </c>
      <c r="AB177" s="19">
        <v>44007</v>
      </c>
      <c r="AC177" s="19">
        <v>43997</v>
      </c>
      <c r="AD177" s="19">
        <v>44007</v>
      </c>
      <c r="AE177" s="81">
        <v>44000</v>
      </c>
      <c r="AF177" s="19">
        <v>44000</v>
      </c>
      <c r="AG177" s="19" t="s">
        <v>164</v>
      </c>
      <c r="AH177" s="30">
        <v>1</v>
      </c>
      <c r="AI177" s="30">
        <v>1</v>
      </c>
      <c r="AJ177" s="30">
        <v>1</v>
      </c>
      <c r="AK177" s="19" t="s">
        <v>144</v>
      </c>
      <c r="AL177" s="15" t="s">
        <v>58</v>
      </c>
      <c r="AM177" s="15" t="s">
        <v>58</v>
      </c>
      <c r="AN177" s="15" t="s">
        <v>58</v>
      </c>
    </row>
    <row r="178" spans="2:40" hidden="1" x14ac:dyDescent="0.25">
      <c r="B178" s="40">
        <f t="shared" si="40"/>
        <v>119</v>
      </c>
      <c r="C178" s="16">
        <v>20200615</v>
      </c>
      <c r="D178" s="15" t="s">
        <v>3</v>
      </c>
      <c r="E178" s="76" t="s">
        <v>546</v>
      </c>
      <c r="F178" s="103" t="s">
        <v>577</v>
      </c>
      <c r="G178" s="76">
        <v>1518601</v>
      </c>
      <c r="H178" s="49" t="s">
        <v>58</v>
      </c>
      <c r="I178" s="96" t="s">
        <v>552</v>
      </c>
      <c r="J178" s="49" t="s">
        <v>58</v>
      </c>
      <c r="K178" s="15" t="s">
        <v>1075</v>
      </c>
      <c r="L178" s="15" t="s">
        <v>565</v>
      </c>
      <c r="M178" s="15" t="s">
        <v>564</v>
      </c>
      <c r="N178" s="15" t="s">
        <v>563</v>
      </c>
      <c r="O178" s="17" t="s">
        <v>58</v>
      </c>
      <c r="P178" s="17" t="s">
        <v>188</v>
      </c>
      <c r="Q178" s="18"/>
      <c r="R178" s="49" t="s">
        <v>58</v>
      </c>
      <c r="S178" s="15" t="s">
        <v>232</v>
      </c>
      <c r="T178" s="15"/>
      <c r="U178" s="15"/>
      <c r="V178" s="76">
        <v>75</v>
      </c>
      <c r="W178" s="15">
        <f t="shared" si="41"/>
        <v>75</v>
      </c>
      <c r="X178" s="15">
        <f t="shared" si="42"/>
        <v>75</v>
      </c>
      <c r="Y178" s="15">
        <f>ROUNDDOWN(W178/HLOOKUP(D178,Table!$C$3:$D$4,2,0)*8,2)</f>
        <v>1.33</v>
      </c>
      <c r="Z178" s="15">
        <v>1</v>
      </c>
      <c r="AA178" s="15" t="s">
        <v>70</v>
      </c>
      <c r="AB178" s="19">
        <v>44007</v>
      </c>
      <c r="AC178" s="19">
        <v>43997</v>
      </c>
      <c r="AD178" s="19">
        <v>44007</v>
      </c>
      <c r="AE178" s="81">
        <v>44000</v>
      </c>
      <c r="AF178" s="19">
        <v>44000</v>
      </c>
      <c r="AG178" s="19" t="s">
        <v>164</v>
      </c>
      <c r="AH178" s="30">
        <v>1</v>
      </c>
      <c r="AI178" s="30">
        <v>1</v>
      </c>
      <c r="AJ178" s="30">
        <v>1</v>
      </c>
      <c r="AK178" s="19" t="s">
        <v>144</v>
      </c>
      <c r="AL178" s="15" t="s">
        <v>58</v>
      </c>
      <c r="AM178" s="15" t="s">
        <v>58</v>
      </c>
      <c r="AN178" s="15" t="s">
        <v>58</v>
      </c>
    </row>
    <row r="179" spans="2:40" hidden="1" x14ac:dyDescent="0.25">
      <c r="B179" s="40">
        <f t="shared" si="40"/>
        <v>120</v>
      </c>
      <c r="C179" s="16">
        <v>20200615</v>
      </c>
      <c r="D179" s="15" t="s">
        <v>3</v>
      </c>
      <c r="E179" s="76" t="s">
        <v>546</v>
      </c>
      <c r="F179" s="103" t="s">
        <v>578</v>
      </c>
      <c r="G179" s="76">
        <v>1518601</v>
      </c>
      <c r="H179" s="49" t="s">
        <v>58</v>
      </c>
      <c r="I179" s="96" t="s">
        <v>178</v>
      </c>
      <c r="J179" s="49" t="s">
        <v>58</v>
      </c>
      <c r="K179" s="15" t="s">
        <v>1075</v>
      </c>
      <c r="L179" s="15" t="s">
        <v>565</v>
      </c>
      <c r="M179" s="15" t="s">
        <v>564</v>
      </c>
      <c r="N179" s="15" t="s">
        <v>563</v>
      </c>
      <c r="O179" s="17" t="s">
        <v>58</v>
      </c>
      <c r="P179" s="17" t="s">
        <v>188</v>
      </c>
      <c r="Q179" s="18"/>
      <c r="R179" s="49" t="s">
        <v>58</v>
      </c>
      <c r="S179" s="15" t="s">
        <v>232</v>
      </c>
      <c r="T179" s="15"/>
      <c r="U179" s="15"/>
      <c r="V179" s="76">
        <v>177</v>
      </c>
      <c r="W179" s="80">
        <f>188</f>
        <v>188</v>
      </c>
      <c r="X179" s="15">
        <f t="shared" si="42"/>
        <v>188</v>
      </c>
      <c r="Y179" s="15">
        <f>ROUNDDOWN(W179/HLOOKUP(D179,Table!$C$3:$D$4,2,0)*8,2)</f>
        <v>3.34</v>
      </c>
      <c r="Z179" s="15">
        <v>3.2</v>
      </c>
      <c r="AA179" s="15" t="s">
        <v>70</v>
      </c>
      <c r="AB179" s="19">
        <v>44007</v>
      </c>
      <c r="AC179" s="19">
        <v>43997</v>
      </c>
      <c r="AD179" s="19">
        <v>44007</v>
      </c>
      <c r="AE179" s="81">
        <v>44001</v>
      </c>
      <c r="AF179" s="19">
        <v>44001</v>
      </c>
      <c r="AG179" s="19" t="s">
        <v>164</v>
      </c>
      <c r="AH179" s="30">
        <v>1</v>
      </c>
      <c r="AI179" s="30">
        <v>1</v>
      </c>
      <c r="AJ179" s="30">
        <v>1</v>
      </c>
      <c r="AK179" s="19" t="s">
        <v>144</v>
      </c>
      <c r="AL179" s="15" t="s">
        <v>58</v>
      </c>
      <c r="AM179" s="15" t="s">
        <v>58</v>
      </c>
      <c r="AN179" s="15" t="s">
        <v>632</v>
      </c>
    </row>
    <row r="180" spans="2:40" hidden="1" x14ac:dyDescent="0.25">
      <c r="B180" s="40">
        <f t="shared" si="40"/>
        <v>121</v>
      </c>
      <c r="C180" s="16">
        <v>20200615</v>
      </c>
      <c r="D180" s="15" t="s">
        <v>3</v>
      </c>
      <c r="E180" s="76" t="s">
        <v>546</v>
      </c>
      <c r="F180" s="103" t="s">
        <v>579</v>
      </c>
      <c r="G180" s="76">
        <v>1518601</v>
      </c>
      <c r="H180" s="49" t="s">
        <v>58</v>
      </c>
      <c r="I180" s="96" t="s">
        <v>197</v>
      </c>
      <c r="J180" s="49" t="s">
        <v>58</v>
      </c>
      <c r="K180" s="15" t="s">
        <v>1075</v>
      </c>
      <c r="L180" s="15" t="s">
        <v>565</v>
      </c>
      <c r="M180" s="15" t="s">
        <v>564</v>
      </c>
      <c r="N180" s="15" t="s">
        <v>563</v>
      </c>
      <c r="O180" s="17" t="s">
        <v>58</v>
      </c>
      <c r="P180" s="17" t="s">
        <v>188</v>
      </c>
      <c r="Q180" s="18"/>
      <c r="R180" s="49" t="s">
        <v>58</v>
      </c>
      <c r="S180" s="15" t="s">
        <v>232</v>
      </c>
      <c r="T180" s="15"/>
      <c r="U180" s="15"/>
      <c r="V180" s="76">
        <v>72</v>
      </c>
      <c r="W180" s="15">
        <f t="shared" si="41"/>
        <v>72</v>
      </c>
      <c r="X180" s="15">
        <f t="shared" si="42"/>
        <v>72</v>
      </c>
      <c r="Y180" s="15">
        <f>ROUNDDOWN(W180/HLOOKUP(D180,Table!$C$3:$D$4,2,0)*8,2)</f>
        <v>1.28</v>
      </c>
      <c r="Z180" s="15">
        <v>1</v>
      </c>
      <c r="AA180" s="15" t="s">
        <v>70</v>
      </c>
      <c r="AB180" s="19">
        <v>44007</v>
      </c>
      <c r="AC180" s="19">
        <v>43997</v>
      </c>
      <c r="AD180" s="19">
        <v>44007</v>
      </c>
      <c r="AE180" s="81">
        <v>44000</v>
      </c>
      <c r="AF180" s="19">
        <v>44000</v>
      </c>
      <c r="AG180" s="19" t="s">
        <v>164</v>
      </c>
      <c r="AH180" s="30">
        <v>1</v>
      </c>
      <c r="AI180" s="30">
        <v>1</v>
      </c>
      <c r="AJ180" s="30">
        <v>1</v>
      </c>
      <c r="AK180" s="19" t="s">
        <v>144</v>
      </c>
      <c r="AL180" s="15" t="s">
        <v>58</v>
      </c>
      <c r="AM180" s="15" t="s">
        <v>58</v>
      </c>
      <c r="AN180" s="15" t="s">
        <v>58</v>
      </c>
    </row>
    <row r="181" spans="2:40" hidden="1" x14ac:dyDescent="0.25">
      <c r="B181" s="40">
        <f t="shared" si="40"/>
        <v>122</v>
      </c>
      <c r="C181" s="16">
        <v>20200615</v>
      </c>
      <c r="D181" s="15" t="s">
        <v>3</v>
      </c>
      <c r="E181" s="76" t="s">
        <v>546</v>
      </c>
      <c r="F181" s="103" t="s">
        <v>580</v>
      </c>
      <c r="G181" s="76">
        <v>1518601</v>
      </c>
      <c r="H181" s="49" t="s">
        <v>58</v>
      </c>
      <c r="I181" s="96" t="s">
        <v>553</v>
      </c>
      <c r="J181" s="49" t="s">
        <v>58</v>
      </c>
      <c r="K181" s="15" t="s">
        <v>1075</v>
      </c>
      <c r="L181" s="15" t="s">
        <v>565</v>
      </c>
      <c r="M181" s="15" t="s">
        <v>564</v>
      </c>
      <c r="N181" s="15" t="s">
        <v>563</v>
      </c>
      <c r="O181" s="17" t="s">
        <v>58</v>
      </c>
      <c r="P181" s="17" t="s">
        <v>188</v>
      </c>
      <c r="Q181" s="18"/>
      <c r="R181" s="49" t="s">
        <v>58</v>
      </c>
      <c r="S181" s="15" t="s">
        <v>232</v>
      </c>
      <c r="T181" s="15"/>
      <c r="U181" s="15"/>
      <c r="V181" s="76">
        <v>162</v>
      </c>
      <c r="W181" s="15">
        <f t="shared" si="41"/>
        <v>162</v>
      </c>
      <c r="X181" s="15">
        <f t="shared" si="42"/>
        <v>162</v>
      </c>
      <c r="Y181" s="15">
        <f>ROUNDDOWN(W181/HLOOKUP(D181,Table!$C$3:$D$4,2,0)*8,2)</f>
        <v>2.88</v>
      </c>
      <c r="Z181" s="15">
        <v>3</v>
      </c>
      <c r="AA181" s="15" t="s">
        <v>70</v>
      </c>
      <c r="AB181" s="19">
        <v>44007</v>
      </c>
      <c r="AC181" s="19">
        <v>43997</v>
      </c>
      <c r="AD181" s="19">
        <v>44007</v>
      </c>
      <c r="AE181" s="81">
        <v>44000</v>
      </c>
      <c r="AF181" s="19">
        <v>44000</v>
      </c>
      <c r="AG181" s="19" t="s">
        <v>164</v>
      </c>
      <c r="AH181" s="30">
        <v>1</v>
      </c>
      <c r="AI181" s="30">
        <v>1</v>
      </c>
      <c r="AJ181" s="75" t="s">
        <v>58</v>
      </c>
      <c r="AK181" s="19" t="s">
        <v>144</v>
      </c>
      <c r="AL181" s="15" t="s">
        <v>637</v>
      </c>
      <c r="AM181" s="15" t="s">
        <v>637</v>
      </c>
      <c r="AN181" s="15" t="s">
        <v>637</v>
      </c>
    </row>
    <row r="182" spans="2:40" hidden="1" x14ac:dyDescent="0.25">
      <c r="B182" s="40">
        <f t="shared" si="40"/>
        <v>123</v>
      </c>
      <c r="C182" s="16">
        <v>20200615</v>
      </c>
      <c r="D182" s="15" t="s">
        <v>3</v>
      </c>
      <c r="E182" s="76" t="s">
        <v>546</v>
      </c>
      <c r="F182" s="103" t="s">
        <v>581</v>
      </c>
      <c r="G182" s="76">
        <v>1518601</v>
      </c>
      <c r="H182" s="49" t="s">
        <v>58</v>
      </c>
      <c r="I182" s="96" t="s">
        <v>554</v>
      </c>
      <c r="J182" s="49" t="s">
        <v>58</v>
      </c>
      <c r="K182" s="15" t="s">
        <v>1075</v>
      </c>
      <c r="L182" s="15" t="s">
        <v>565</v>
      </c>
      <c r="M182" s="15" t="s">
        <v>564</v>
      </c>
      <c r="N182" s="15" t="s">
        <v>563</v>
      </c>
      <c r="O182" s="17" t="s">
        <v>58</v>
      </c>
      <c r="P182" s="17" t="s">
        <v>188</v>
      </c>
      <c r="Q182" s="18"/>
      <c r="R182" s="49" t="s">
        <v>58</v>
      </c>
      <c r="S182" s="15" t="s">
        <v>232</v>
      </c>
      <c r="T182" s="15"/>
      <c r="U182" s="15"/>
      <c r="V182" s="76">
        <v>38</v>
      </c>
      <c r="W182" s="15">
        <f t="shared" si="41"/>
        <v>38</v>
      </c>
      <c r="X182" s="15">
        <f t="shared" si="42"/>
        <v>38</v>
      </c>
      <c r="Y182" s="15">
        <f>ROUNDDOWN(W182/HLOOKUP(D182,Table!$C$3:$D$4,2,0)*8,2)</f>
        <v>0.67</v>
      </c>
      <c r="Z182" s="15">
        <v>1</v>
      </c>
      <c r="AA182" s="15" t="s">
        <v>70</v>
      </c>
      <c r="AB182" s="19">
        <v>44007</v>
      </c>
      <c r="AC182" s="19">
        <v>43997</v>
      </c>
      <c r="AD182" s="19">
        <v>44007</v>
      </c>
      <c r="AE182" s="81">
        <v>44000</v>
      </c>
      <c r="AF182" s="19">
        <v>44000</v>
      </c>
      <c r="AG182" s="19" t="s">
        <v>164</v>
      </c>
      <c r="AH182" s="30">
        <v>1</v>
      </c>
      <c r="AI182" s="30">
        <v>1</v>
      </c>
      <c r="AJ182" s="30">
        <v>1</v>
      </c>
      <c r="AK182" s="19" t="s">
        <v>144</v>
      </c>
      <c r="AL182" s="15" t="s">
        <v>58</v>
      </c>
      <c r="AM182" s="15" t="s">
        <v>58</v>
      </c>
      <c r="AN182" s="15" t="s">
        <v>58</v>
      </c>
    </row>
    <row r="183" spans="2:40" hidden="1" x14ac:dyDescent="0.25">
      <c r="B183" s="40">
        <f t="shared" si="40"/>
        <v>124</v>
      </c>
      <c r="C183" s="16">
        <v>20200615</v>
      </c>
      <c r="D183" s="15" t="s">
        <v>3</v>
      </c>
      <c r="E183" s="76" t="s">
        <v>546</v>
      </c>
      <c r="F183" s="103" t="s">
        <v>582</v>
      </c>
      <c r="G183" s="76">
        <v>1518601</v>
      </c>
      <c r="H183" s="49" t="s">
        <v>58</v>
      </c>
      <c r="I183" s="96" t="s">
        <v>555</v>
      </c>
      <c r="J183" s="49" t="s">
        <v>58</v>
      </c>
      <c r="K183" s="15" t="s">
        <v>1075</v>
      </c>
      <c r="L183" s="15" t="s">
        <v>565</v>
      </c>
      <c r="M183" s="15" t="s">
        <v>564</v>
      </c>
      <c r="N183" s="15" t="s">
        <v>563</v>
      </c>
      <c r="O183" s="17" t="s">
        <v>58</v>
      </c>
      <c r="P183" s="17" t="s">
        <v>188</v>
      </c>
      <c r="Q183" s="18"/>
      <c r="R183" s="49" t="s">
        <v>58</v>
      </c>
      <c r="S183" s="15" t="s">
        <v>232</v>
      </c>
      <c r="T183" s="15"/>
      <c r="U183" s="15"/>
      <c r="V183" s="76">
        <v>115</v>
      </c>
      <c r="W183" s="15">
        <f t="shared" si="41"/>
        <v>115</v>
      </c>
      <c r="X183" s="15">
        <f t="shared" si="42"/>
        <v>115</v>
      </c>
      <c r="Y183" s="15">
        <f>ROUNDDOWN(W183/HLOOKUP(D183,Table!$C$3:$D$4,2,0)*8,2)</f>
        <v>2.04</v>
      </c>
      <c r="Z183" s="15">
        <v>2</v>
      </c>
      <c r="AA183" s="15" t="s">
        <v>70</v>
      </c>
      <c r="AB183" s="19">
        <v>44007</v>
      </c>
      <c r="AC183" s="19">
        <v>43997</v>
      </c>
      <c r="AD183" s="19">
        <v>44007</v>
      </c>
      <c r="AE183" s="81">
        <v>44000</v>
      </c>
      <c r="AF183" s="19">
        <v>44000</v>
      </c>
      <c r="AG183" s="19" t="s">
        <v>164</v>
      </c>
      <c r="AH183" s="30">
        <v>1</v>
      </c>
      <c r="AI183" s="30">
        <v>1</v>
      </c>
      <c r="AJ183" s="30">
        <v>1</v>
      </c>
      <c r="AK183" s="19" t="s">
        <v>144</v>
      </c>
      <c r="AL183" s="15" t="s">
        <v>58</v>
      </c>
      <c r="AM183" s="15" t="s">
        <v>58</v>
      </c>
      <c r="AN183" s="15" t="s">
        <v>58</v>
      </c>
    </row>
    <row r="184" spans="2:40" hidden="1" x14ac:dyDescent="0.25">
      <c r="B184" s="40">
        <f t="shared" si="40"/>
        <v>125</v>
      </c>
      <c r="C184" s="16">
        <v>20200615</v>
      </c>
      <c r="D184" s="15" t="s">
        <v>3</v>
      </c>
      <c r="E184" s="76" t="s">
        <v>546</v>
      </c>
      <c r="F184" s="103" t="s">
        <v>583</v>
      </c>
      <c r="G184" s="76">
        <v>1518601</v>
      </c>
      <c r="H184" s="49" t="s">
        <v>58</v>
      </c>
      <c r="I184" s="76" t="s">
        <v>196</v>
      </c>
      <c r="J184" s="49" t="s">
        <v>58</v>
      </c>
      <c r="K184" s="15" t="s">
        <v>1075</v>
      </c>
      <c r="L184" s="15" t="s">
        <v>565</v>
      </c>
      <c r="M184" s="15" t="s">
        <v>564</v>
      </c>
      <c r="N184" s="15" t="s">
        <v>563</v>
      </c>
      <c r="O184" s="17" t="s">
        <v>58</v>
      </c>
      <c r="P184" s="17" t="s">
        <v>188</v>
      </c>
      <c r="Q184" s="18"/>
      <c r="R184" s="49" t="s">
        <v>58</v>
      </c>
      <c r="S184" s="15" t="s">
        <v>234</v>
      </c>
      <c r="T184" s="15"/>
      <c r="U184" s="15"/>
      <c r="V184" s="76">
        <v>59</v>
      </c>
      <c r="W184" s="15">
        <f t="shared" si="41"/>
        <v>59</v>
      </c>
      <c r="X184" s="15">
        <f t="shared" si="42"/>
        <v>59</v>
      </c>
      <c r="Y184" s="15">
        <f>ROUNDDOWN(W184/HLOOKUP(D184,Table!$C$3:$D$4,2,0)*8,2)</f>
        <v>1.04</v>
      </c>
      <c r="Z184" s="15">
        <v>1</v>
      </c>
      <c r="AA184" s="15" t="s">
        <v>70</v>
      </c>
      <c r="AB184" s="19">
        <v>44007</v>
      </c>
      <c r="AC184" s="19">
        <v>43997</v>
      </c>
      <c r="AD184" s="19">
        <v>44007</v>
      </c>
      <c r="AE184" s="81">
        <v>44000</v>
      </c>
      <c r="AF184" s="19">
        <v>44000</v>
      </c>
      <c r="AG184" s="19" t="s">
        <v>164</v>
      </c>
      <c r="AH184" s="30">
        <v>1</v>
      </c>
      <c r="AI184" s="30">
        <v>1</v>
      </c>
      <c r="AJ184" s="30">
        <v>1</v>
      </c>
      <c r="AK184" s="19" t="s">
        <v>144</v>
      </c>
      <c r="AL184" s="15" t="s">
        <v>58</v>
      </c>
      <c r="AM184" s="15" t="s">
        <v>58</v>
      </c>
      <c r="AN184" s="15" t="s">
        <v>58</v>
      </c>
    </row>
    <row r="185" spans="2:40" hidden="1" x14ac:dyDescent="0.25">
      <c r="B185" s="40">
        <f t="shared" si="40"/>
        <v>126</v>
      </c>
      <c r="C185" s="16">
        <v>20200615</v>
      </c>
      <c r="D185" s="15" t="s">
        <v>3</v>
      </c>
      <c r="E185" s="76" t="s">
        <v>546</v>
      </c>
      <c r="F185" s="103" t="s">
        <v>584</v>
      </c>
      <c r="G185" s="76">
        <v>1518601</v>
      </c>
      <c r="H185" s="49" t="s">
        <v>58</v>
      </c>
      <c r="I185" s="76" t="s">
        <v>195</v>
      </c>
      <c r="J185" s="49" t="s">
        <v>58</v>
      </c>
      <c r="K185" s="15" t="s">
        <v>1075</v>
      </c>
      <c r="L185" s="15" t="s">
        <v>565</v>
      </c>
      <c r="M185" s="15" t="s">
        <v>564</v>
      </c>
      <c r="N185" s="15" t="s">
        <v>563</v>
      </c>
      <c r="O185" s="17" t="s">
        <v>58</v>
      </c>
      <c r="P185" s="17" t="s">
        <v>188</v>
      </c>
      <c r="Q185" s="18"/>
      <c r="R185" s="49" t="s">
        <v>58</v>
      </c>
      <c r="S185" s="15" t="s">
        <v>234</v>
      </c>
      <c r="T185" s="15"/>
      <c r="U185" s="15"/>
      <c r="V185" s="76">
        <v>59</v>
      </c>
      <c r="W185" s="15">
        <f t="shared" si="41"/>
        <v>59</v>
      </c>
      <c r="X185" s="15">
        <f t="shared" si="42"/>
        <v>59</v>
      </c>
      <c r="Y185" s="15">
        <f>ROUNDDOWN(W185/HLOOKUP(D185,Table!$C$3:$D$4,2,0)*8,2)</f>
        <v>1.04</v>
      </c>
      <c r="Z185" s="15">
        <v>1</v>
      </c>
      <c r="AA185" s="15" t="s">
        <v>70</v>
      </c>
      <c r="AB185" s="19">
        <v>44007</v>
      </c>
      <c r="AC185" s="19">
        <v>43997</v>
      </c>
      <c r="AD185" s="19">
        <v>44007</v>
      </c>
      <c r="AE185" s="81">
        <v>44000</v>
      </c>
      <c r="AF185" s="19">
        <v>44000</v>
      </c>
      <c r="AG185" s="19" t="s">
        <v>164</v>
      </c>
      <c r="AH185" s="30">
        <v>1</v>
      </c>
      <c r="AI185" s="30">
        <v>1</v>
      </c>
      <c r="AJ185" s="30">
        <v>1</v>
      </c>
      <c r="AK185" s="19" t="s">
        <v>144</v>
      </c>
      <c r="AL185" s="15" t="s">
        <v>58</v>
      </c>
      <c r="AM185" s="15" t="s">
        <v>58</v>
      </c>
      <c r="AN185" s="15" t="s">
        <v>58</v>
      </c>
    </row>
    <row r="186" spans="2:40" hidden="1" x14ac:dyDescent="0.25">
      <c r="B186" s="40">
        <f t="shared" si="40"/>
        <v>127</v>
      </c>
      <c r="C186" s="16">
        <v>20200615</v>
      </c>
      <c r="D186" s="15" t="s">
        <v>3</v>
      </c>
      <c r="E186" s="76" t="s">
        <v>546</v>
      </c>
      <c r="F186" s="103" t="s">
        <v>585</v>
      </c>
      <c r="G186" s="76">
        <v>1518601</v>
      </c>
      <c r="H186" s="49" t="s">
        <v>58</v>
      </c>
      <c r="I186" s="76" t="s">
        <v>192</v>
      </c>
      <c r="J186" s="49" t="s">
        <v>58</v>
      </c>
      <c r="K186" s="15" t="s">
        <v>1075</v>
      </c>
      <c r="L186" s="15" t="s">
        <v>565</v>
      </c>
      <c r="M186" s="15" t="s">
        <v>564</v>
      </c>
      <c r="N186" s="15" t="s">
        <v>563</v>
      </c>
      <c r="O186" s="17" t="s">
        <v>58</v>
      </c>
      <c r="P186" s="17" t="s">
        <v>188</v>
      </c>
      <c r="Q186" s="18"/>
      <c r="R186" s="49" t="s">
        <v>58</v>
      </c>
      <c r="S186" s="15" t="s">
        <v>234</v>
      </c>
      <c r="T186" s="15"/>
      <c r="U186" s="15"/>
      <c r="V186" s="76">
        <v>58</v>
      </c>
      <c r="W186" s="15">
        <f t="shared" si="41"/>
        <v>58</v>
      </c>
      <c r="X186" s="15">
        <f t="shared" si="42"/>
        <v>58</v>
      </c>
      <c r="Y186" s="15">
        <f>ROUNDDOWN(W186/HLOOKUP(D186,Table!$C$3:$D$4,2,0)*8,2)</f>
        <v>1.03</v>
      </c>
      <c r="Z186" s="15">
        <v>0.5</v>
      </c>
      <c r="AA186" s="15" t="s">
        <v>70</v>
      </c>
      <c r="AB186" s="19">
        <v>44007</v>
      </c>
      <c r="AC186" s="19">
        <v>43997</v>
      </c>
      <c r="AD186" s="19">
        <v>44007</v>
      </c>
      <c r="AE186" s="81">
        <v>44000</v>
      </c>
      <c r="AF186" s="19">
        <v>44000</v>
      </c>
      <c r="AG186" s="19" t="s">
        <v>164</v>
      </c>
      <c r="AH186" s="30">
        <v>1</v>
      </c>
      <c r="AI186" s="30">
        <v>1</v>
      </c>
      <c r="AJ186" s="30">
        <v>1</v>
      </c>
      <c r="AK186" s="19" t="s">
        <v>144</v>
      </c>
      <c r="AL186" s="15" t="s">
        <v>58</v>
      </c>
      <c r="AM186" s="15" t="s">
        <v>58</v>
      </c>
      <c r="AN186" s="15" t="s">
        <v>58</v>
      </c>
    </row>
    <row r="187" spans="2:40" hidden="1" x14ac:dyDescent="0.25">
      <c r="B187" s="40">
        <f t="shared" si="40"/>
        <v>128</v>
      </c>
      <c r="C187" s="16">
        <v>20200615</v>
      </c>
      <c r="D187" s="15" t="s">
        <v>3</v>
      </c>
      <c r="E187" s="76" t="s">
        <v>546</v>
      </c>
      <c r="F187" s="103" t="s">
        <v>586</v>
      </c>
      <c r="G187" s="76">
        <v>1518601</v>
      </c>
      <c r="H187" s="49" t="s">
        <v>58</v>
      </c>
      <c r="I187" s="76" t="s">
        <v>556</v>
      </c>
      <c r="J187" s="49" t="s">
        <v>58</v>
      </c>
      <c r="K187" s="15" t="s">
        <v>1075</v>
      </c>
      <c r="L187" s="15" t="s">
        <v>565</v>
      </c>
      <c r="M187" s="15" t="s">
        <v>564</v>
      </c>
      <c r="N187" s="15" t="s">
        <v>563</v>
      </c>
      <c r="O187" s="17" t="s">
        <v>58</v>
      </c>
      <c r="P187" s="17" t="s">
        <v>188</v>
      </c>
      <c r="Q187" s="18"/>
      <c r="R187" s="49" t="s">
        <v>58</v>
      </c>
      <c r="S187" s="15" t="s">
        <v>234</v>
      </c>
      <c r="T187" s="15"/>
      <c r="U187" s="15"/>
      <c r="V187" s="76">
        <v>40</v>
      </c>
      <c r="W187" s="15">
        <f t="shared" si="41"/>
        <v>40</v>
      </c>
      <c r="X187" s="15">
        <f t="shared" si="42"/>
        <v>40</v>
      </c>
      <c r="Y187" s="15">
        <f>ROUNDDOWN(W187/HLOOKUP(D187,Table!$C$3:$D$4,2,0)*8,2)</f>
        <v>0.71</v>
      </c>
      <c r="Z187" s="15">
        <v>0.5</v>
      </c>
      <c r="AA187" s="15" t="s">
        <v>70</v>
      </c>
      <c r="AB187" s="19">
        <v>44007</v>
      </c>
      <c r="AC187" s="19">
        <v>43997</v>
      </c>
      <c r="AD187" s="19">
        <v>44007</v>
      </c>
      <c r="AE187" s="81">
        <v>44000</v>
      </c>
      <c r="AF187" s="19">
        <v>44000</v>
      </c>
      <c r="AG187" s="19" t="s">
        <v>164</v>
      </c>
      <c r="AH187" s="30">
        <v>1</v>
      </c>
      <c r="AI187" s="30">
        <v>1</v>
      </c>
      <c r="AJ187" s="30">
        <v>1</v>
      </c>
      <c r="AK187" s="19" t="s">
        <v>144</v>
      </c>
      <c r="AL187" s="15" t="s">
        <v>58</v>
      </c>
      <c r="AM187" s="15" t="s">
        <v>58</v>
      </c>
      <c r="AN187" s="15" t="s">
        <v>58</v>
      </c>
    </row>
    <row r="188" spans="2:40" hidden="1" x14ac:dyDescent="0.25">
      <c r="B188" s="40">
        <f t="shared" si="40"/>
        <v>129</v>
      </c>
      <c r="C188" s="16">
        <v>20200615</v>
      </c>
      <c r="D188" s="15" t="s">
        <v>3</v>
      </c>
      <c r="E188" s="76" t="s">
        <v>546</v>
      </c>
      <c r="F188" s="103" t="s">
        <v>587</v>
      </c>
      <c r="G188" s="76">
        <v>1518601</v>
      </c>
      <c r="H188" s="49" t="s">
        <v>58</v>
      </c>
      <c r="I188" s="76" t="s">
        <v>191</v>
      </c>
      <c r="J188" s="49" t="s">
        <v>58</v>
      </c>
      <c r="K188" s="15" t="s">
        <v>1075</v>
      </c>
      <c r="L188" s="15" t="s">
        <v>565</v>
      </c>
      <c r="M188" s="15" t="s">
        <v>564</v>
      </c>
      <c r="N188" s="15" t="s">
        <v>563</v>
      </c>
      <c r="O188" s="17" t="s">
        <v>58</v>
      </c>
      <c r="P188" s="17" t="s">
        <v>188</v>
      </c>
      <c r="Q188" s="18"/>
      <c r="R188" s="49" t="s">
        <v>58</v>
      </c>
      <c r="S188" s="15" t="s">
        <v>234</v>
      </c>
      <c r="T188" s="15"/>
      <c r="U188" s="15"/>
      <c r="V188" s="76">
        <v>200</v>
      </c>
      <c r="W188" s="15">
        <f t="shared" si="41"/>
        <v>200</v>
      </c>
      <c r="X188" s="15">
        <f t="shared" si="42"/>
        <v>200</v>
      </c>
      <c r="Y188" s="15">
        <f>ROUNDDOWN(W188/HLOOKUP(D188,Table!$C$3:$D$4,2,0)*8,2)</f>
        <v>3.55</v>
      </c>
      <c r="Z188" s="15">
        <v>3</v>
      </c>
      <c r="AA188" s="15" t="s">
        <v>70</v>
      </c>
      <c r="AB188" s="19">
        <v>44007</v>
      </c>
      <c r="AC188" s="19">
        <v>43997</v>
      </c>
      <c r="AD188" s="19">
        <v>44007</v>
      </c>
      <c r="AE188" s="81">
        <v>44000</v>
      </c>
      <c r="AF188" s="19">
        <v>44000</v>
      </c>
      <c r="AG188" s="19" t="s">
        <v>164</v>
      </c>
      <c r="AH188" s="30">
        <v>1</v>
      </c>
      <c r="AI188" s="30">
        <v>1</v>
      </c>
      <c r="AJ188" s="30">
        <v>1</v>
      </c>
      <c r="AK188" s="19" t="s">
        <v>144</v>
      </c>
      <c r="AL188" s="15" t="s">
        <v>58</v>
      </c>
      <c r="AM188" s="15" t="s">
        <v>58</v>
      </c>
      <c r="AN188" s="15" t="s">
        <v>58</v>
      </c>
    </row>
    <row r="189" spans="2:40" hidden="1" x14ac:dyDescent="0.25">
      <c r="B189" s="40">
        <f t="shared" si="40"/>
        <v>130</v>
      </c>
      <c r="C189" s="16">
        <v>20200615</v>
      </c>
      <c r="D189" s="15" t="s">
        <v>3</v>
      </c>
      <c r="E189" s="76" t="s">
        <v>546</v>
      </c>
      <c r="F189" s="103" t="s">
        <v>588</v>
      </c>
      <c r="G189" s="76">
        <v>1518601</v>
      </c>
      <c r="H189" s="49" t="s">
        <v>58</v>
      </c>
      <c r="I189" s="76" t="s">
        <v>557</v>
      </c>
      <c r="J189" s="49" t="s">
        <v>58</v>
      </c>
      <c r="K189" s="15" t="s">
        <v>1075</v>
      </c>
      <c r="L189" s="15" t="s">
        <v>565</v>
      </c>
      <c r="M189" s="15" t="s">
        <v>564</v>
      </c>
      <c r="N189" s="15" t="s">
        <v>563</v>
      </c>
      <c r="O189" s="17" t="s">
        <v>58</v>
      </c>
      <c r="P189" s="17" t="s">
        <v>188</v>
      </c>
      <c r="Q189" s="18"/>
      <c r="R189" s="49" t="s">
        <v>58</v>
      </c>
      <c r="S189" s="15" t="s">
        <v>234</v>
      </c>
      <c r="T189" s="15"/>
      <c r="U189" s="15"/>
      <c r="V189" s="76">
        <v>90</v>
      </c>
      <c r="W189" s="15">
        <f t="shared" si="41"/>
        <v>90</v>
      </c>
      <c r="X189" s="15">
        <f t="shared" si="42"/>
        <v>90</v>
      </c>
      <c r="Y189" s="15">
        <f>ROUNDDOWN(W189/HLOOKUP(D189,Table!$C$3:$D$4,2,0)*8,2)</f>
        <v>1.6</v>
      </c>
      <c r="Z189" s="15">
        <v>1.5</v>
      </c>
      <c r="AA189" s="15" t="s">
        <v>70</v>
      </c>
      <c r="AB189" s="19">
        <v>44007</v>
      </c>
      <c r="AC189" s="19">
        <v>43997</v>
      </c>
      <c r="AD189" s="19">
        <v>44007</v>
      </c>
      <c r="AE189" s="81">
        <v>44001</v>
      </c>
      <c r="AF189" s="19">
        <v>44001</v>
      </c>
      <c r="AG189" s="19" t="s">
        <v>164</v>
      </c>
      <c r="AH189" s="30">
        <v>1</v>
      </c>
      <c r="AI189" s="30">
        <v>1</v>
      </c>
      <c r="AJ189" s="30">
        <v>1</v>
      </c>
      <c r="AK189" s="19" t="s">
        <v>144</v>
      </c>
      <c r="AL189" s="15" t="s">
        <v>58</v>
      </c>
      <c r="AM189" s="15" t="s">
        <v>58</v>
      </c>
      <c r="AN189" s="15" t="s">
        <v>58</v>
      </c>
    </row>
    <row r="190" spans="2:40" hidden="1" x14ac:dyDescent="0.25">
      <c r="B190" s="40">
        <f t="shared" si="40"/>
        <v>131</v>
      </c>
      <c r="C190" s="16">
        <v>20200615</v>
      </c>
      <c r="D190" s="15" t="s">
        <v>3</v>
      </c>
      <c r="E190" s="76" t="s">
        <v>546</v>
      </c>
      <c r="F190" s="103" t="s">
        <v>589</v>
      </c>
      <c r="G190" s="76">
        <v>1518601</v>
      </c>
      <c r="H190" s="49" t="s">
        <v>58</v>
      </c>
      <c r="I190" s="96" t="s">
        <v>558</v>
      </c>
      <c r="J190" s="49" t="s">
        <v>58</v>
      </c>
      <c r="K190" s="15" t="s">
        <v>1075</v>
      </c>
      <c r="L190" s="15" t="s">
        <v>565</v>
      </c>
      <c r="M190" s="15" t="s">
        <v>564</v>
      </c>
      <c r="N190" s="15" t="s">
        <v>563</v>
      </c>
      <c r="O190" s="17" t="s">
        <v>58</v>
      </c>
      <c r="P190" s="17" t="s">
        <v>188</v>
      </c>
      <c r="Q190" s="18"/>
      <c r="R190" s="49" t="s">
        <v>58</v>
      </c>
      <c r="S190" s="15" t="s">
        <v>232</v>
      </c>
      <c r="T190" s="15"/>
      <c r="U190" s="15"/>
      <c r="V190" s="76">
        <v>148</v>
      </c>
      <c r="W190" s="15">
        <f t="shared" si="41"/>
        <v>148</v>
      </c>
      <c r="X190" s="15">
        <f t="shared" si="42"/>
        <v>148</v>
      </c>
      <c r="Y190" s="15">
        <f>ROUNDDOWN(W190/HLOOKUP(D190,Table!$C$3:$D$4,2,0)*8,2)</f>
        <v>2.63</v>
      </c>
      <c r="Z190" s="15">
        <v>2.5</v>
      </c>
      <c r="AA190" s="15" t="s">
        <v>70</v>
      </c>
      <c r="AB190" s="19">
        <v>44007</v>
      </c>
      <c r="AC190" s="19">
        <v>43997</v>
      </c>
      <c r="AD190" s="19">
        <v>44007</v>
      </c>
      <c r="AE190" s="81">
        <v>44000</v>
      </c>
      <c r="AF190" s="19">
        <v>44000</v>
      </c>
      <c r="AG190" s="19" t="s">
        <v>164</v>
      </c>
      <c r="AH190" s="30">
        <v>1</v>
      </c>
      <c r="AI190" s="30">
        <v>1</v>
      </c>
      <c r="AJ190" s="30">
        <v>1</v>
      </c>
      <c r="AK190" s="19" t="s">
        <v>144</v>
      </c>
      <c r="AL190" s="15" t="s">
        <v>58</v>
      </c>
      <c r="AM190" s="15" t="s">
        <v>58</v>
      </c>
      <c r="AN190" s="15" t="s">
        <v>58</v>
      </c>
    </row>
    <row r="191" spans="2:40" hidden="1" x14ac:dyDescent="0.25">
      <c r="B191" s="40">
        <f t="shared" si="40"/>
        <v>132</v>
      </c>
      <c r="C191" s="16">
        <v>20200615</v>
      </c>
      <c r="D191" s="15" t="s">
        <v>3</v>
      </c>
      <c r="E191" s="76" t="s">
        <v>546</v>
      </c>
      <c r="F191" s="103" t="s">
        <v>590</v>
      </c>
      <c r="G191" s="76">
        <v>1518601</v>
      </c>
      <c r="H191" s="49" t="s">
        <v>58</v>
      </c>
      <c r="I191" s="76" t="s">
        <v>287</v>
      </c>
      <c r="J191" s="49" t="s">
        <v>58</v>
      </c>
      <c r="K191" s="15" t="s">
        <v>1075</v>
      </c>
      <c r="L191" s="15" t="s">
        <v>565</v>
      </c>
      <c r="M191" s="15" t="s">
        <v>564</v>
      </c>
      <c r="N191" s="15" t="s">
        <v>563</v>
      </c>
      <c r="O191" s="17" t="s">
        <v>58</v>
      </c>
      <c r="P191" s="17" t="s">
        <v>188</v>
      </c>
      <c r="Q191" s="18"/>
      <c r="R191" s="49" t="s">
        <v>58</v>
      </c>
      <c r="S191" s="15" t="s">
        <v>234</v>
      </c>
      <c r="T191" s="15"/>
      <c r="U191" s="15"/>
      <c r="V191" s="76">
        <v>330</v>
      </c>
      <c r="W191" s="15">
        <f t="shared" si="41"/>
        <v>330</v>
      </c>
      <c r="X191" s="15">
        <f t="shared" ref="X191:X198" si="43">W191</f>
        <v>330</v>
      </c>
      <c r="Y191" s="15">
        <f>ROUNDDOWN(W191/HLOOKUP(D191,Table!$C$3:$D$4,2,0)*8,2)</f>
        <v>5.86</v>
      </c>
      <c r="Z191" s="15">
        <v>5.5</v>
      </c>
      <c r="AA191" s="15" t="s">
        <v>70</v>
      </c>
      <c r="AB191" s="19">
        <v>44007</v>
      </c>
      <c r="AC191" s="19">
        <v>43997</v>
      </c>
      <c r="AD191" s="19">
        <v>44007</v>
      </c>
      <c r="AE191" s="81">
        <v>44001</v>
      </c>
      <c r="AF191" s="19">
        <v>44001</v>
      </c>
      <c r="AG191" s="19" t="s">
        <v>165</v>
      </c>
      <c r="AH191" s="30">
        <v>0.96</v>
      </c>
      <c r="AI191" s="30">
        <v>0.93</v>
      </c>
      <c r="AJ191" s="30">
        <v>0.41</v>
      </c>
      <c r="AK191" s="19" t="s">
        <v>134</v>
      </c>
      <c r="AL191" s="15" t="s">
        <v>882</v>
      </c>
      <c r="AM191" s="15"/>
      <c r="AN191" s="17" t="s">
        <v>883</v>
      </c>
    </row>
    <row r="192" spans="2:40" hidden="1" x14ac:dyDescent="0.25">
      <c r="B192" s="40">
        <f t="shared" si="40"/>
        <v>133</v>
      </c>
      <c r="C192" s="16">
        <v>20200615</v>
      </c>
      <c r="D192" s="15" t="s">
        <v>3</v>
      </c>
      <c r="E192" s="76" t="s">
        <v>546</v>
      </c>
      <c r="F192" s="103" t="s">
        <v>591</v>
      </c>
      <c r="G192" s="76">
        <v>1518601</v>
      </c>
      <c r="H192" s="49" t="s">
        <v>58</v>
      </c>
      <c r="I192" s="76" t="s">
        <v>190</v>
      </c>
      <c r="J192" s="49" t="s">
        <v>58</v>
      </c>
      <c r="K192" s="15" t="s">
        <v>1075</v>
      </c>
      <c r="L192" s="15" t="s">
        <v>565</v>
      </c>
      <c r="M192" s="15" t="s">
        <v>564</v>
      </c>
      <c r="N192" s="15" t="s">
        <v>563</v>
      </c>
      <c r="O192" s="17" t="s">
        <v>58</v>
      </c>
      <c r="P192" s="17" t="s">
        <v>188</v>
      </c>
      <c r="Q192" s="18"/>
      <c r="R192" s="49" t="s">
        <v>58</v>
      </c>
      <c r="S192" s="15" t="s">
        <v>137</v>
      </c>
      <c r="T192" s="15"/>
      <c r="U192" s="15"/>
      <c r="V192" s="76">
        <v>164</v>
      </c>
      <c r="W192" s="15">
        <f t="shared" si="41"/>
        <v>164</v>
      </c>
      <c r="X192" s="15">
        <f t="shared" si="43"/>
        <v>164</v>
      </c>
      <c r="Y192" s="15">
        <f>ROUNDDOWN(W192/HLOOKUP(D192,Table!$C$3:$D$4,2,0)*8,2)</f>
        <v>2.91</v>
      </c>
      <c r="Z192" s="15">
        <v>2</v>
      </c>
      <c r="AA192" s="15" t="s">
        <v>70</v>
      </c>
      <c r="AB192" s="19">
        <v>44007</v>
      </c>
      <c r="AC192" s="19">
        <v>43997</v>
      </c>
      <c r="AD192" s="19">
        <v>44007</v>
      </c>
      <c r="AE192" s="81">
        <v>43998</v>
      </c>
      <c r="AF192" s="19">
        <v>43998</v>
      </c>
      <c r="AG192" s="19" t="s">
        <v>164</v>
      </c>
      <c r="AH192" s="30">
        <v>1</v>
      </c>
      <c r="AI192" s="30">
        <v>1</v>
      </c>
      <c r="AJ192" s="30">
        <v>1</v>
      </c>
      <c r="AK192" s="19" t="s">
        <v>144</v>
      </c>
      <c r="AL192" s="17" t="s">
        <v>58</v>
      </c>
      <c r="AM192" s="17" t="s">
        <v>58</v>
      </c>
      <c r="AN192" s="17" t="s">
        <v>58</v>
      </c>
    </row>
    <row r="193" spans="2:40" hidden="1" x14ac:dyDescent="0.25">
      <c r="B193" s="40">
        <f t="shared" si="40"/>
        <v>134</v>
      </c>
      <c r="C193" s="16">
        <v>20200615</v>
      </c>
      <c r="D193" s="15" t="s">
        <v>3</v>
      </c>
      <c r="E193" s="76" t="s">
        <v>546</v>
      </c>
      <c r="F193" s="103" t="s">
        <v>592</v>
      </c>
      <c r="G193" s="76">
        <v>1518601</v>
      </c>
      <c r="H193" s="49" t="s">
        <v>58</v>
      </c>
      <c r="I193" s="76" t="s">
        <v>559</v>
      </c>
      <c r="J193" s="49" t="s">
        <v>58</v>
      </c>
      <c r="K193" s="15" t="s">
        <v>1075</v>
      </c>
      <c r="L193" s="15" t="s">
        <v>565</v>
      </c>
      <c r="M193" s="15" t="s">
        <v>564</v>
      </c>
      <c r="N193" s="15" t="s">
        <v>563</v>
      </c>
      <c r="O193" s="17" t="s">
        <v>58</v>
      </c>
      <c r="P193" s="17" t="s">
        <v>188</v>
      </c>
      <c r="Q193" s="18"/>
      <c r="R193" s="49" t="s">
        <v>58</v>
      </c>
      <c r="S193" s="15" t="s">
        <v>137</v>
      </c>
      <c r="T193" s="15"/>
      <c r="U193" s="15"/>
      <c r="V193" s="76">
        <v>825</v>
      </c>
      <c r="W193" s="15">
        <f t="shared" si="41"/>
        <v>825</v>
      </c>
      <c r="X193" s="15">
        <f t="shared" si="43"/>
        <v>825</v>
      </c>
      <c r="Y193" s="15">
        <f>ROUNDDOWN(W193/HLOOKUP(D193,Table!$C$3:$D$4,2,0)*8,2)</f>
        <v>14.66</v>
      </c>
      <c r="Z193" s="15">
        <v>6</v>
      </c>
      <c r="AA193" s="15" t="s">
        <v>70</v>
      </c>
      <c r="AB193" s="19">
        <v>44007</v>
      </c>
      <c r="AC193" s="19">
        <v>43997</v>
      </c>
      <c r="AD193" s="19">
        <v>44007</v>
      </c>
      <c r="AE193" s="81">
        <v>43998</v>
      </c>
      <c r="AF193" s="19">
        <v>43999</v>
      </c>
      <c r="AG193" s="19" t="s">
        <v>164</v>
      </c>
      <c r="AH193" s="30">
        <v>1</v>
      </c>
      <c r="AI193" s="30">
        <v>1</v>
      </c>
      <c r="AJ193" s="30">
        <v>1</v>
      </c>
      <c r="AK193" s="19" t="s">
        <v>144</v>
      </c>
      <c r="AL193" s="17" t="s">
        <v>58</v>
      </c>
      <c r="AM193" s="17" t="s">
        <v>58</v>
      </c>
      <c r="AN193" s="17" t="s">
        <v>58</v>
      </c>
    </row>
    <row r="194" spans="2:40" hidden="1" x14ac:dyDescent="0.25">
      <c r="B194" s="40">
        <f t="shared" si="40"/>
        <v>135</v>
      </c>
      <c r="C194" s="16">
        <v>20200615</v>
      </c>
      <c r="D194" s="15" t="s">
        <v>3</v>
      </c>
      <c r="E194" s="76" t="s">
        <v>546</v>
      </c>
      <c r="F194" s="103" t="s">
        <v>593</v>
      </c>
      <c r="G194" s="76">
        <v>1518601</v>
      </c>
      <c r="H194" s="49" t="s">
        <v>58</v>
      </c>
      <c r="I194" s="76" t="s">
        <v>560</v>
      </c>
      <c r="J194" s="49" t="s">
        <v>58</v>
      </c>
      <c r="K194" s="15" t="s">
        <v>1075</v>
      </c>
      <c r="L194" s="15" t="s">
        <v>565</v>
      </c>
      <c r="M194" s="15" t="s">
        <v>564</v>
      </c>
      <c r="N194" s="15" t="s">
        <v>563</v>
      </c>
      <c r="O194" s="17" t="s">
        <v>58</v>
      </c>
      <c r="P194" s="17" t="s">
        <v>188</v>
      </c>
      <c r="Q194" s="18"/>
      <c r="R194" s="49" t="s">
        <v>58</v>
      </c>
      <c r="S194" s="15" t="s">
        <v>234</v>
      </c>
      <c r="T194" s="15"/>
      <c r="U194" s="15"/>
      <c r="V194" s="76">
        <v>12</v>
      </c>
      <c r="W194" s="15">
        <f t="shared" si="41"/>
        <v>12</v>
      </c>
      <c r="X194" s="15">
        <f t="shared" si="43"/>
        <v>12</v>
      </c>
      <c r="Y194" s="15">
        <f>ROUNDDOWN(W194/HLOOKUP(D194,Table!$C$3:$D$4,2,0)*8,2)</f>
        <v>0.21</v>
      </c>
      <c r="Z194" s="15">
        <v>0.1</v>
      </c>
      <c r="AA194" s="15" t="s">
        <v>70</v>
      </c>
      <c r="AB194" s="19">
        <v>44007</v>
      </c>
      <c r="AC194" s="19">
        <v>43997</v>
      </c>
      <c r="AD194" s="19">
        <v>44007</v>
      </c>
      <c r="AE194" s="81">
        <v>43998</v>
      </c>
      <c r="AF194" s="19">
        <v>43998</v>
      </c>
      <c r="AG194" s="19" t="s">
        <v>164</v>
      </c>
      <c r="AH194" s="75" t="s">
        <v>58</v>
      </c>
      <c r="AI194" s="75" t="s">
        <v>58</v>
      </c>
      <c r="AJ194" s="75" t="s">
        <v>58</v>
      </c>
      <c r="AK194" s="19" t="s">
        <v>144</v>
      </c>
      <c r="AL194" s="17" t="s">
        <v>58</v>
      </c>
      <c r="AM194" s="17" t="s">
        <v>58</v>
      </c>
      <c r="AN194" s="17" t="s">
        <v>223</v>
      </c>
    </row>
    <row r="195" spans="2:40" hidden="1" x14ac:dyDescent="0.25">
      <c r="B195" s="40">
        <f t="shared" si="40"/>
        <v>136</v>
      </c>
      <c r="C195" s="16">
        <v>20200615</v>
      </c>
      <c r="D195" s="15" t="s">
        <v>3</v>
      </c>
      <c r="E195" s="76" t="s">
        <v>546</v>
      </c>
      <c r="F195" s="103" t="s">
        <v>594</v>
      </c>
      <c r="G195" s="76">
        <v>1518601</v>
      </c>
      <c r="H195" s="49" t="s">
        <v>58</v>
      </c>
      <c r="I195" s="76" t="s">
        <v>174</v>
      </c>
      <c r="J195" s="49" t="s">
        <v>58</v>
      </c>
      <c r="K195" s="15" t="s">
        <v>1075</v>
      </c>
      <c r="L195" s="15" t="s">
        <v>565</v>
      </c>
      <c r="M195" s="15" t="s">
        <v>564</v>
      </c>
      <c r="N195" s="15" t="s">
        <v>563</v>
      </c>
      <c r="O195" s="17" t="s">
        <v>58</v>
      </c>
      <c r="P195" s="17" t="s">
        <v>188</v>
      </c>
      <c r="Q195" s="18"/>
      <c r="R195" s="49" t="s">
        <v>58</v>
      </c>
      <c r="S195" s="15" t="s">
        <v>234</v>
      </c>
      <c r="T195" s="15"/>
      <c r="U195" s="15"/>
      <c r="V195" s="76">
        <v>18</v>
      </c>
      <c r="W195" s="15">
        <f t="shared" si="41"/>
        <v>18</v>
      </c>
      <c r="X195" s="15">
        <f t="shared" si="43"/>
        <v>18</v>
      </c>
      <c r="Y195" s="15">
        <f>ROUNDDOWN(W195/HLOOKUP(D195,Table!$C$3:$D$4,2,0)*8,2)</f>
        <v>0.32</v>
      </c>
      <c r="Z195" s="15">
        <v>0.1</v>
      </c>
      <c r="AA195" s="15" t="s">
        <v>70</v>
      </c>
      <c r="AB195" s="19">
        <v>44007</v>
      </c>
      <c r="AC195" s="19">
        <v>43997</v>
      </c>
      <c r="AD195" s="19">
        <v>44007</v>
      </c>
      <c r="AE195" s="81">
        <v>43998</v>
      </c>
      <c r="AF195" s="19">
        <v>43998</v>
      </c>
      <c r="AG195" s="19" t="s">
        <v>164</v>
      </c>
      <c r="AH195" s="30">
        <v>1</v>
      </c>
      <c r="AI195" s="30">
        <v>1</v>
      </c>
      <c r="AJ195" s="30">
        <v>1</v>
      </c>
      <c r="AK195" s="19" t="s">
        <v>144</v>
      </c>
      <c r="AL195" s="17" t="s">
        <v>58</v>
      </c>
      <c r="AM195" s="17" t="s">
        <v>58</v>
      </c>
      <c r="AN195" s="17" t="s">
        <v>58</v>
      </c>
    </row>
    <row r="196" spans="2:40" hidden="1" x14ac:dyDescent="0.25">
      <c r="B196" s="40">
        <f t="shared" ref="B196:B227" si="44">B195+1</f>
        <v>137</v>
      </c>
      <c r="C196" s="16">
        <v>20200615</v>
      </c>
      <c r="D196" s="15" t="s">
        <v>3</v>
      </c>
      <c r="E196" s="76" t="s">
        <v>546</v>
      </c>
      <c r="F196" s="103" t="s">
        <v>595</v>
      </c>
      <c r="G196" s="76">
        <v>1518601</v>
      </c>
      <c r="H196" s="49" t="s">
        <v>58</v>
      </c>
      <c r="I196" s="76" t="s">
        <v>221</v>
      </c>
      <c r="J196" s="49" t="s">
        <v>58</v>
      </c>
      <c r="K196" s="15" t="s">
        <v>1075</v>
      </c>
      <c r="L196" s="15" t="s">
        <v>565</v>
      </c>
      <c r="M196" s="15" t="s">
        <v>564</v>
      </c>
      <c r="N196" s="15" t="s">
        <v>563</v>
      </c>
      <c r="O196" s="17" t="s">
        <v>58</v>
      </c>
      <c r="P196" s="17" t="s">
        <v>188</v>
      </c>
      <c r="Q196" s="18"/>
      <c r="R196" s="49" t="s">
        <v>58</v>
      </c>
      <c r="S196" s="15" t="s">
        <v>234</v>
      </c>
      <c r="T196" s="15"/>
      <c r="U196" s="15"/>
      <c r="V196" s="76">
        <v>71</v>
      </c>
      <c r="W196" s="15">
        <f t="shared" si="41"/>
        <v>71</v>
      </c>
      <c r="X196" s="15">
        <f t="shared" si="43"/>
        <v>71</v>
      </c>
      <c r="Y196" s="15">
        <f>ROUNDDOWN(W196/HLOOKUP(D196,Table!$C$3:$D$4,2,0)*8,2)</f>
        <v>1.26</v>
      </c>
      <c r="Z196" s="15">
        <v>0.5</v>
      </c>
      <c r="AA196" s="15" t="s">
        <v>70</v>
      </c>
      <c r="AB196" s="19">
        <v>44007</v>
      </c>
      <c r="AC196" s="19">
        <v>43997</v>
      </c>
      <c r="AD196" s="19">
        <v>44007</v>
      </c>
      <c r="AE196" s="81">
        <v>43998</v>
      </c>
      <c r="AF196" s="19">
        <v>43998</v>
      </c>
      <c r="AG196" s="19" t="s">
        <v>164</v>
      </c>
      <c r="AH196" s="30">
        <v>1</v>
      </c>
      <c r="AI196" s="30">
        <v>1</v>
      </c>
      <c r="AJ196" s="30">
        <v>1</v>
      </c>
      <c r="AK196" s="19" t="s">
        <v>144</v>
      </c>
      <c r="AL196" s="17" t="s">
        <v>58</v>
      </c>
      <c r="AM196" s="17" t="s">
        <v>58</v>
      </c>
      <c r="AN196" s="17" t="s">
        <v>58</v>
      </c>
    </row>
    <row r="197" spans="2:40" hidden="1" x14ac:dyDescent="0.25">
      <c r="B197" s="40">
        <f t="shared" si="44"/>
        <v>138</v>
      </c>
      <c r="C197" s="16">
        <v>20200615</v>
      </c>
      <c r="D197" s="15" t="s">
        <v>3</v>
      </c>
      <c r="E197" s="76" t="s">
        <v>546</v>
      </c>
      <c r="F197" s="103" t="s">
        <v>596</v>
      </c>
      <c r="G197" s="76">
        <v>1518601</v>
      </c>
      <c r="H197" s="49" t="s">
        <v>58</v>
      </c>
      <c r="I197" s="76" t="s">
        <v>185</v>
      </c>
      <c r="J197" s="49" t="s">
        <v>58</v>
      </c>
      <c r="K197" s="15" t="s">
        <v>1075</v>
      </c>
      <c r="L197" s="15" t="s">
        <v>565</v>
      </c>
      <c r="M197" s="15" t="s">
        <v>564</v>
      </c>
      <c r="N197" s="15" t="s">
        <v>563</v>
      </c>
      <c r="O197" s="17" t="s">
        <v>58</v>
      </c>
      <c r="P197" s="17" t="s">
        <v>188</v>
      </c>
      <c r="Q197" s="18"/>
      <c r="R197" s="49" t="s">
        <v>58</v>
      </c>
      <c r="S197" s="15" t="s">
        <v>234</v>
      </c>
      <c r="T197" s="15"/>
      <c r="U197" s="15"/>
      <c r="V197" s="76">
        <v>109</v>
      </c>
      <c r="W197" s="80">
        <v>258</v>
      </c>
      <c r="X197" s="15">
        <f t="shared" si="43"/>
        <v>258</v>
      </c>
      <c r="Y197" s="15">
        <f>ROUNDDOWN(W197/HLOOKUP(D197,Table!$C$3:$D$4,2,0)*8,2)</f>
        <v>4.58</v>
      </c>
      <c r="Z197" s="15">
        <v>2</v>
      </c>
      <c r="AA197" s="15" t="s">
        <v>70</v>
      </c>
      <c r="AB197" s="19">
        <v>44007</v>
      </c>
      <c r="AC197" s="19">
        <v>43997</v>
      </c>
      <c r="AD197" s="19">
        <v>44007</v>
      </c>
      <c r="AE197" s="81">
        <v>44002</v>
      </c>
      <c r="AF197" s="19">
        <v>44002</v>
      </c>
      <c r="AG197" s="19" t="s">
        <v>164</v>
      </c>
      <c r="AH197" s="30">
        <v>1</v>
      </c>
      <c r="AI197" s="30">
        <v>1</v>
      </c>
      <c r="AJ197" s="30">
        <v>1</v>
      </c>
      <c r="AK197" s="19" t="s">
        <v>144</v>
      </c>
      <c r="AL197" s="15" t="s">
        <v>58</v>
      </c>
      <c r="AM197" s="15" t="s">
        <v>58</v>
      </c>
      <c r="AN197" s="17" t="s">
        <v>58</v>
      </c>
    </row>
    <row r="198" spans="2:40" hidden="1" x14ac:dyDescent="0.25">
      <c r="B198" s="40">
        <f t="shared" si="44"/>
        <v>139</v>
      </c>
      <c r="C198" s="16">
        <v>20200615</v>
      </c>
      <c r="D198" s="15" t="s">
        <v>3</v>
      </c>
      <c r="E198" s="76" t="s">
        <v>546</v>
      </c>
      <c r="F198" s="103" t="s">
        <v>597</v>
      </c>
      <c r="G198" s="76">
        <v>1518601</v>
      </c>
      <c r="H198" s="49" t="s">
        <v>58</v>
      </c>
      <c r="I198" s="76" t="s">
        <v>220</v>
      </c>
      <c r="J198" s="49" t="s">
        <v>58</v>
      </c>
      <c r="K198" s="15" t="s">
        <v>1075</v>
      </c>
      <c r="L198" s="15" t="s">
        <v>565</v>
      </c>
      <c r="M198" s="15" t="s">
        <v>564</v>
      </c>
      <c r="N198" s="15" t="s">
        <v>563</v>
      </c>
      <c r="O198" s="17" t="s">
        <v>58</v>
      </c>
      <c r="P198" s="74" t="s">
        <v>188</v>
      </c>
      <c r="Q198" s="18"/>
      <c r="R198" s="49" t="s">
        <v>58</v>
      </c>
      <c r="S198" s="15" t="s">
        <v>233</v>
      </c>
      <c r="T198" s="15"/>
      <c r="U198" s="15"/>
      <c r="V198" s="76">
        <v>51</v>
      </c>
      <c r="W198" s="18">
        <v>188</v>
      </c>
      <c r="X198" s="16">
        <f t="shared" si="43"/>
        <v>188</v>
      </c>
      <c r="Y198" s="15">
        <f>ROUNDDOWN(W198/HLOOKUP(D198,Table!$C$3:$D$4,2,0)*8,2)</f>
        <v>3.34</v>
      </c>
      <c r="Z198" s="15">
        <v>1</v>
      </c>
      <c r="AA198" s="15" t="s">
        <v>70</v>
      </c>
      <c r="AB198" s="19">
        <v>44007</v>
      </c>
      <c r="AC198" s="19">
        <v>43997</v>
      </c>
      <c r="AD198" s="19">
        <v>44007</v>
      </c>
      <c r="AE198" s="81">
        <v>43999</v>
      </c>
      <c r="AF198" s="19">
        <v>43999</v>
      </c>
      <c r="AG198" s="19" t="s">
        <v>164</v>
      </c>
      <c r="AH198" s="30">
        <v>1</v>
      </c>
      <c r="AI198" s="30">
        <v>1</v>
      </c>
      <c r="AJ198" s="30">
        <v>1</v>
      </c>
      <c r="AK198" s="19" t="s">
        <v>144</v>
      </c>
      <c r="AL198" s="15" t="s">
        <v>58</v>
      </c>
      <c r="AM198" s="15" t="s">
        <v>58</v>
      </c>
      <c r="AN198" s="15" t="s">
        <v>632</v>
      </c>
    </row>
    <row r="199" spans="2:40" hidden="1" x14ac:dyDescent="0.25">
      <c r="B199" s="40">
        <f t="shared" si="44"/>
        <v>140</v>
      </c>
      <c r="C199" s="16">
        <v>20200615</v>
      </c>
      <c r="D199" s="15" t="s">
        <v>3</v>
      </c>
      <c r="E199" s="76" t="s">
        <v>546</v>
      </c>
      <c r="F199" s="103" t="s">
        <v>633</v>
      </c>
      <c r="G199" s="76">
        <v>1518646</v>
      </c>
      <c r="H199" s="49" t="s">
        <v>58</v>
      </c>
      <c r="I199" s="76" t="s">
        <v>180</v>
      </c>
      <c r="J199" s="49" t="s">
        <v>58</v>
      </c>
      <c r="K199" s="15" t="s">
        <v>1075</v>
      </c>
      <c r="L199" s="15" t="s">
        <v>565</v>
      </c>
      <c r="M199" s="15" t="s">
        <v>564</v>
      </c>
      <c r="N199" s="15" t="s">
        <v>563</v>
      </c>
      <c r="O199" s="17" t="s">
        <v>58</v>
      </c>
      <c r="P199" s="74" t="s">
        <v>189</v>
      </c>
      <c r="Q199" s="18"/>
      <c r="R199" s="49" t="s">
        <v>58</v>
      </c>
      <c r="S199" s="15" t="s">
        <v>234</v>
      </c>
      <c r="T199" s="15"/>
      <c r="U199" s="15"/>
      <c r="V199" s="76">
        <v>259</v>
      </c>
      <c r="W199" s="15">
        <f t="shared" si="41"/>
        <v>259</v>
      </c>
      <c r="X199" s="15">
        <f>259</f>
        <v>259</v>
      </c>
      <c r="Y199" s="15">
        <f>ROUNDDOWN(W199/HLOOKUP(D199,Table!$C$3:$D$4,2,0)*8,2)</f>
        <v>4.5999999999999996</v>
      </c>
      <c r="Z199" s="15">
        <v>4</v>
      </c>
      <c r="AA199" s="15" t="s">
        <v>70</v>
      </c>
      <c r="AB199" s="19">
        <v>44007</v>
      </c>
      <c r="AC199" s="19">
        <v>43997</v>
      </c>
      <c r="AD199" s="19">
        <v>44007</v>
      </c>
      <c r="AE199" s="81">
        <v>44001</v>
      </c>
      <c r="AF199" s="81">
        <v>44001</v>
      </c>
      <c r="AG199" s="19" t="s">
        <v>165</v>
      </c>
      <c r="AH199" s="30">
        <v>1</v>
      </c>
      <c r="AI199" s="30">
        <v>1</v>
      </c>
      <c r="AJ199" s="30">
        <v>0.9</v>
      </c>
      <c r="AK199" s="19" t="s">
        <v>134</v>
      </c>
      <c r="AL199" s="15" t="s">
        <v>885</v>
      </c>
      <c r="AM199" s="15"/>
      <c r="AN199" s="17" t="s">
        <v>1031</v>
      </c>
    </row>
    <row r="200" spans="2:40" hidden="1" x14ac:dyDescent="0.25">
      <c r="B200" s="40">
        <f t="shared" si="44"/>
        <v>141</v>
      </c>
      <c r="C200" s="16">
        <v>20200615</v>
      </c>
      <c r="D200" s="15" t="s">
        <v>3</v>
      </c>
      <c r="E200" s="76" t="s">
        <v>546</v>
      </c>
      <c r="F200" s="103" t="s">
        <v>598</v>
      </c>
      <c r="G200" s="76">
        <v>1518646</v>
      </c>
      <c r="H200" s="49" t="s">
        <v>58</v>
      </c>
      <c r="I200" s="76" t="s">
        <v>561</v>
      </c>
      <c r="J200" s="49" t="s">
        <v>58</v>
      </c>
      <c r="K200" s="15" t="s">
        <v>1075</v>
      </c>
      <c r="L200" s="15" t="s">
        <v>565</v>
      </c>
      <c r="M200" s="15" t="s">
        <v>564</v>
      </c>
      <c r="N200" s="15" t="s">
        <v>563</v>
      </c>
      <c r="O200" s="17" t="s">
        <v>58</v>
      </c>
      <c r="P200" s="17" t="s">
        <v>189</v>
      </c>
      <c r="Q200" s="18"/>
      <c r="R200" s="49" t="s">
        <v>58</v>
      </c>
      <c r="S200" s="15" t="s">
        <v>233</v>
      </c>
      <c r="T200" s="15"/>
      <c r="U200" s="15"/>
      <c r="V200" s="76">
        <v>54</v>
      </c>
      <c r="W200" s="15">
        <f t="shared" si="41"/>
        <v>54</v>
      </c>
      <c r="X200" s="15">
        <f t="shared" si="41"/>
        <v>54</v>
      </c>
      <c r="Y200" s="15">
        <f>ROUNDDOWN(W200/HLOOKUP(D200,Table!$C$3:$D$4,2,0)*8,2)</f>
        <v>0.96</v>
      </c>
      <c r="Z200" s="15">
        <v>0.5</v>
      </c>
      <c r="AA200" s="15" t="s">
        <v>70</v>
      </c>
      <c r="AB200" s="19">
        <v>44007</v>
      </c>
      <c r="AC200" s="19">
        <v>43997</v>
      </c>
      <c r="AD200" s="19">
        <v>44007</v>
      </c>
      <c r="AE200" s="81">
        <v>43999</v>
      </c>
      <c r="AF200" s="19">
        <v>43999</v>
      </c>
      <c r="AG200" s="19" t="s">
        <v>164</v>
      </c>
      <c r="AH200" s="30">
        <v>1</v>
      </c>
      <c r="AI200" s="30">
        <v>1</v>
      </c>
      <c r="AJ200" s="30">
        <v>1</v>
      </c>
      <c r="AK200" s="19" t="s">
        <v>144</v>
      </c>
      <c r="AL200" s="15" t="s">
        <v>58</v>
      </c>
      <c r="AM200" s="15" t="s">
        <v>58</v>
      </c>
      <c r="AN200" s="17" t="s">
        <v>58</v>
      </c>
    </row>
    <row r="201" spans="2:40" hidden="1" x14ac:dyDescent="0.25">
      <c r="B201" s="40">
        <f t="shared" si="44"/>
        <v>142</v>
      </c>
      <c r="C201" s="16">
        <v>20200615</v>
      </c>
      <c r="D201" s="15" t="s">
        <v>3</v>
      </c>
      <c r="E201" s="76" t="s">
        <v>546</v>
      </c>
      <c r="F201" s="103" t="s">
        <v>599</v>
      </c>
      <c r="G201" s="76">
        <v>1518646</v>
      </c>
      <c r="H201" s="49" t="s">
        <v>58</v>
      </c>
      <c r="I201" s="76" t="s">
        <v>184</v>
      </c>
      <c r="J201" s="49" t="s">
        <v>58</v>
      </c>
      <c r="K201" s="15" t="s">
        <v>1075</v>
      </c>
      <c r="L201" s="15" t="s">
        <v>565</v>
      </c>
      <c r="M201" s="15" t="s">
        <v>564</v>
      </c>
      <c r="N201" s="15" t="s">
        <v>563</v>
      </c>
      <c r="O201" s="17" t="s">
        <v>58</v>
      </c>
      <c r="P201" s="17" t="s">
        <v>189</v>
      </c>
      <c r="Q201" s="18"/>
      <c r="R201" s="49" t="s">
        <v>58</v>
      </c>
      <c r="S201" s="15" t="s">
        <v>233</v>
      </c>
      <c r="T201" s="15"/>
      <c r="U201" s="15"/>
      <c r="V201" s="76">
        <v>162</v>
      </c>
      <c r="W201" s="18">
        <v>165</v>
      </c>
      <c r="X201" s="15">
        <f t="shared" ref="X201:X208" si="45">W201</f>
        <v>165</v>
      </c>
      <c r="Y201" s="15">
        <f>ROUNDDOWN(W201/HLOOKUP(D201,Table!$C$3:$D$4,2,0)*8,2)</f>
        <v>2.93</v>
      </c>
      <c r="Z201" s="15">
        <v>1</v>
      </c>
      <c r="AA201" s="15" t="s">
        <v>70</v>
      </c>
      <c r="AB201" s="19">
        <v>44007</v>
      </c>
      <c r="AC201" s="19">
        <v>43997</v>
      </c>
      <c r="AD201" s="19">
        <v>44007</v>
      </c>
      <c r="AE201" s="81">
        <v>44000</v>
      </c>
      <c r="AF201" s="19">
        <v>44000</v>
      </c>
      <c r="AG201" s="19" t="s">
        <v>164</v>
      </c>
      <c r="AH201" s="30">
        <v>1</v>
      </c>
      <c r="AI201" s="30">
        <v>1</v>
      </c>
      <c r="AJ201" s="30">
        <v>1</v>
      </c>
      <c r="AK201" s="19" t="s">
        <v>144</v>
      </c>
      <c r="AL201" s="15" t="s">
        <v>58</v>
      </c>
      <c r="AM201" s="15" t="s">
        <v>58</v>
      </c>
      <c r="AN201" s="15" t="s">
        <v>638</v>
      </c>
    </row>
    <row r="202" spans="2:40" hidden="1" x14ac:dyDescent="0.25">
      <c r="B202" s="40">
        <f t="shared" si="44"/>
        <v>143</v>
      </c>
      <c r="C202" s="16">
        <v>20200615</v>
      </c>
      <c r="D202" s="15" t="s">
        <v>3</v>
      </c>
      <c r="E202" s="76" t="s">
        <v>546</v>
      </c>
      <c r="F202" s="103" t="s">
        <v>600</v>
      </c>
      <c r="G202" s="76">
        <v>1518646</v>
      </c>
      <c r="H202" s="49" t="s">
        <v>58</v>
      </c>
      <c r="I202" s="76" t="s">
        <v>562</v>
      </c>
      <c r="J202" s="49" t="s">
        <v>58</v>
      </c>
      <c r="K202" s="15" t="s">
        <v>1075</v>
      </c>
      <c r="L202" s="15" t="s">
        <v>565</v>
      </c>
      <c r="M202" s="15" t="s">
        <v>564</v>
      </c>
      <c r="N202" s="15" t="s">
        <v>563</v>
      </c>
      <c r="O202" s="17" t="s">
        <v>58</v>
      </c>
      <c r="P202" s="17" t="s">
        <v>189</v>
      </c>
      <c r="Q202" s="18"/>
      <c r="R202" s="49" t="s">
        <v>58</v>
      </c>
      <c r="S202" s="15" t="s">
        <v>233</v>
      </c>
      <c r="T202" s="15"/>
      <c r="U202" s="15"/>
      <c r="V202" s="76">
        <v>141</v>
      </c>
      <c r="W202" s="15">
        <f t="shared" ref="W202:W209" si="46">V202</f>
        <v>141</v>
      </c>
      <c r="X202" s="15">
        <f t="shared" si="45"/>
        <v>141</v>
      </c>
      <c r="Y202" s="15">
        <f>ROUNDDOWN(W202/HLOOKUP(D202,Table!$C$3:$D$4,2,0)*8,2)</f>
        <v>2.5</v>
      </c>
      <c r="Z202" s="15">
        <v>1.2</v>
      </c>
      <c r="AA202" s="15" t="s">
        <v>70</v>
      </c>
      <c r="AB202" s="19">
        <v>44007</v>
      </c>
      <c r="AC202" s="19">
        <v>43997</v>
      </c>
      <c r="AD202" s="19">
        <v>44007</v>
      </c>
      <c r="AE202" s="81">
        <v>44000</v>
      </c>
      <c r="AF202" s="19">
        <v>44000</v>
      </c>
      <c r="AG202" s="19" t="s">
        <v>164</v>
      </c>
      <c r="AH202" s="30">
        <v>1</v>
      </c>
      <c r="AI202" s="30">
        <v>1</v>
      </c>
      <c r="AJ202" s="30">
        <v>1</v>
      </c>
      <c r="AK202" s="19" t="s">
        <v>144</v>
      </c>
      <c r="AL202" s="15" t="s">
        <v>58</v>
      </c>
      <c r="AM202" s="15" t="s">
        <v>58</v>
      </c>
      <c r="AN202" s="17" t="s">
        <v>58</v>
      </c>
    </row>
    <row r="203" spans="2:40" hidden="1" x14ac:dyDescent="0.25">
      <c r="B203" s="40">
        <f t="shared" si="44"/>
        <v>144</v>
      </c>
      <c r="C203" s="16">
        <v>20200615</v>
      </c>
      <c r="D203" s="15" t="s">
        <v>3</v>
      </c>
      <c r="E203" s="76" t="s">
        <v>546</v>
      </c>
      <c r="F203" s="103" t="s">
        <v>601</v>
      </c>
      <c r="G203" s="76">
        <v>1518646</v>
      </c>
      <c r="H203" s="49" t="s">
        <v>58</v>
      </c>
      <c r="I203" s="76" t="s">
        <v>334</v>
      </c>
      <c r="J203" s="49" t="s">
        <v>58</v>
      </c>
      <c r="K203" s="15" t="s">
        <v>1075</v>
      </c>
      <c r="L203" s="15" t="s">
        <v>565</v>
      </c>
      <c r="M203" s="15" t="s">
        <v>564</v>
      </c>
      <c r="N203" s="15" t="s">
        <v>563</v>
      </c>
      <c r="O203" s="17" t="s">
        <v>58</v>
      </c>
      <c r="P203" s="17" t="s">
        <v>189</v>
      </c>
      <c r="Q203" s="18"/>
      <c r="R203" s="49" t="s">
        <v>58</v>
      </c>
      <c r="S203" s="15" t="s">
        <v>233</v>
      </c>
      <c r="T203" s="15"/>
      <c r="U203" s="15"/>
      <c r="V203" s="76">
        <v>28</v>
      </c>
      <c r="W203" s="18">
        <v>30</v>
      </c>
      <c r="X203" s="15">
        <f t="shared" si="45"/>
        <v>30</v>
      </c>
      <c r="Y203" s="15">
        <f>ROUNDDOWN(W203/HLOOKUP(D203,Table!$C$3:$D$4,2,0)*8,2)</f>
        <v>0.53</v>
      </c>
      <c r="Z203" s="15">
        <v>0.5</v>
      </c>
      <c r="AA203" s="15" t="s">
        <v>70</v>
      </c>
      <c r="AB203" s="19">
        <v>44007</v>
      </c>
      <c r="AC203" s="19">
        <v>43997</v>
      </c>
      <c r="AD203" s="19">
        <v>44007</v>
      </c>
      <c r="AE203" s="81">
        <v>44000</v>
      </c>
      <c r="AF203" s="19">
        <v>44000</v>
      </c>
      <c r="AG203" s="19" t="s">
        <v>164</v>
      </c>
      <c r="AH203" s="30">
        <v>1</v>
      </c>
      <c r="AI203" s="30">
        <v>1</v>
      </c>
      <c r="AJ203" s="30">
        <v>1</v>
      </c>
      <c r="AK203" s="19" t="s">
        <v>144</v>
      </c>
      <c r="AL203" s="15" t="s">
        <v>58</v>
      </c>
      <c r="AM203" s="15" t="s">
        <v>58</v>
      </c>
      <c r="AN203" s="15" t="s">
        <v>639</v>
      </c>
    </row>
    <row r="204" spans="2:40" hidden="1" x14ac:dyDescent="0.25">
      <c r="B204" s="40">
        <f t="shared" si="44"/>
        <v>145</v>
      </c>
      <c r="C204" s="16">
        <v>20200615</v>
      </c>
      <c r="D204" s="15" t="s">
        <v>3</v>
      </c>
      <c r="E204" s="76" t="s">
        <v>546</v>
      </c>
      <c r="F204" s="103" t="s">
        <v>602</v>
      </c>
      <c r="G204" s="76">
        <v>1518646</v>
      </c>
      <c r="H204" s="49" t="s">
        <v>58</v>
      </c>
      <c r="I204" s="76" t="s">
        <v>211</v>
      </c>
      <c r="J204" s="49" t="s">
        <v>58</v>
      </c>
      <c r="K204" s="15" t="s">
        <v>1075</v>
      </c>
      <c r="L204" s="15" t="s">
        <v>565</v>
      </c>
      <c r="M204" s="15" t="s">
        <v>564</v>
      </c>
      <c r="N204" s="15" t="s">
        <v>563</v>
      </c>
      <c r="O204" s="17" t="s">
        <v>58</v>
      </c>
      <c r="P204" s="17" t="s">
        <v>189</v>
      </c>
      <c r="Q204" s="18"/>
      <c r="R204" s="49" t="s">
        <v>58</v>
      </c>
      <c r="S204" s="15" t="s">
        <v>233</v>
      </c>
      <c r="T204" s="15"/>
      <c r="U204" s="15"/>
      <c r="V204" s="76">
        <v>175</v>
      </c>
      <c r="W204" s="18">
        <v>199</v>
      </c>
      <c r="X204" s="15">
        <f t="shared" si="45"/>
        <v>199</v>
      </c>
      <c r="Y204" s="15">
        <f>ROUNDDOWN(W204/HLOOKUP(D204,Table!$C$3:$D$4,2,0)*8,2)</f>
        <v>3.53</v>
      </c>
      <c r="Z204" s="15">
        <v>1</v>
      </c>
      <c r="AA204" s="15" t="s">
        <v>70</v>
      </c>
      <c r="AB204" s="19">
        <v>44007</v>
      </c>
      <c r="AC204" s="19">
        <v>43997</v>
      </c>
      <c r="AD204" s="19">
        <v>44007</v>
      </c>
      <c r="AE204" s="81">
        <v>44000</v>
      </c>
      <c r="AF204" s="19">
        <v>44000</v>
      </c>
      <c r="AG204" s="19" t="s">
        <v>164</v>
      </c>
      <c r="AH204" s="30">
        <v>1</v>
      </c>
      <c r="AI204" s="30">
        <v>1</v>
      </c>
      <c r="AJ204" s="30">
        <v>1</v>
      </c>
      <c r="AK204" s="19" t="s">
        <v>144</v>
      </c>
      <c r="AL204" s="15" t="s">
        <v>58</v>
      </c>
      <c r="AM204" s="15" t="s">
        <v>58</v>
      </c>
      <c r="AN204" s="15" t="s">
        <v>640</v>
      </c>
    </row>
    <row r="205" spans="2:40" hidden="1" x14ac:dyDescent="0.25">
      <c r="B205" s="40">
        <f t="shared" si="44"/>
        <v>146</v>
      </c>
      <c r="C205" s="16">
        <v>20200615</v>
      </c>
      <c r="D205" s="15" t="s">
        <v>3</v>
      </c>
      <c r="E205" s="76" t="s">
        <v>546</v>
      </c>
      <c r="F205" s="103" t="s">
        <v>603</v>
      </c>
      <c r="G205" s="76">
        <v>1518646</v>
      </c>
      <c r="H205" s="49" t="s">
        <v>58</v>
      </c>
      <c r="I205" s="76" t="s">
        <v>212</v>
      </c>
      <c r="J205" s="49" t="s">
        <v>58</v>
      </c>
      <c r="K205" s="15" t="s">
        <v>1075</v>
      </c>
      <c r="L205" s="15" t="s">
        <v>565</v>
      </c>
      <c r="M205" s="15" t="s">
        <v>564</v>
      </c>
      <c r="N205" s="15" t="s">
        <v>563</v>
      </c>
      <c r="O205" s="17" t="s">
        <v>58</v>
      </c>
      <c r="P205" s="17" t="s">
        <v>189</v>
      </c>
      <c r="Q205" s="18"/>
      <c r="R205" s="49" t="s">
        <v>58</v>
      </c>
      <c r="S205" s="15" t="s">
        <v>233</v>
      </c>
      <c r="T205" s="15"/>
      <c r="U205" s="15"/>
      <c r="V205" s="76">
        <v>6</v>
      </c>
      <c r="W205" s="15">
        <f t="shared" si="46"/>
        <v>6</v>
      </c>
      <c r="X205" s="15">
        <f t="shared" si="45"/>
        <v>6</v>
      </c>
      <c r="Y205" s="15">
        <f>ROUNDDOWN(W205/HLOOKUP(D205,Table!$C$3:$D$4,2,0)*8,2)</f>
        <v>0.1</v>
      </c>
      <c r="Z205" s="15">
        <v>0.1</v>
      </c>
      <c r="AA205" s="15" t="s">
        <v>70</v>
      </c>
      <c r="AB205" s="19">
        <v>44007</v>
      </c>
      <c r="AC205" s="19">
        <v>43997</v>
      </c>
      <c r="AD205" s="19">
        <v>44007</v>
      </c>
      <c r="AE205" s="81">
        <v>44000</v>
      </c>
      <c r="AF205" s="19">
        <v>44000</v>
      </c>
      <c r="AG205" s="19" t="s">
        <v>164</v>
      </c>
      <c r="AH205" s="75" t="s">
        <v>58</v>
      </c>
      <c r="AI205" s="75" t="s">
        <v>58</v>
      </c>
      <c r="AJ205" s="75" t="s">
        <v>58</v>
      </c>
      <c r="AK205" s="19" t="s">
        <v>144</v>
      </c>
      <c r="AL205" s="15" t="s">
        <v>58</v>
      </c>
      <c r="AM205" s="15" t="s">
        <v>58</v>
      </c>
      <c r="AN205" s="50" t="s">
        <v>408</v>
      </c>
    </row>
    <row r="206" spans="2:40" hidden="1" x14ac:dyDescent="0.25">
      <c r="B206" s="40">
        <f t="shared" si="44"/>
        <v>147</v>
      </c>
      <c r="C206" s="16">
        <v>20200615</v>
      </c>
      <c r="D206" s="15" t="s">
        <v>3</v>
      </c>
      <c r="E206" s="76" t="s">
        <v>546</v>
      </c>
      <c r="F206" s="103" t="s">
        <v>604</v>
      </c>
      <c r="G206" s="76">
        <v>1518969</v>
      </c>
      <c r="H206" s="49" t="s">
        <v>58</v>
      </c>
      <c r="I206" s="76" t="s">
        <v>222</v>
      </c>
      <c r="J206" s="49" t="s">
        <v>58</v>
      </c>
      <c r="K206" s="15" t="s">
        <v>1075</v>
      </c>
      <c r="L206" s="15" t="s">
        <v>565</v>
      </c>
      <c r="M206" s="15" t="s">
        <v>564</v>
      </c>
      <c r="N206" s="15" t="s">
        <v>563</v>
      </c>
      <c r="O206" s="17" t="s">
        <v>58</v>
      </c>
      <c r="P206" s="74" t="s">
        <v>566</v>
      </c>
      <c r="Q206" s="18"/>
      <c r="R206" s="49" t="s">
        <v>58</v>
      </c>
      <c r="S206" s="15" t="s">
        <v>233</v>
      </c>
      <c r="T206" s="15"/>
      <c r="U206" s="15"/>
      <c r="V206" s="76">
        <v>12</v>
      </c>
      <c r="W206" s="15">
        <f t="shared" si="46"/>
        <v>12</v>
      </c>
      <c r="X206" s="15">
        <f t="shared" si="45"/>
        <v>12</v>
      </c>
      <c r="Y206" s="15">
        <f>ROUNDDOWN(W206/HLOOKUP(D206,Table!$C$3:$D$4,2,0)*8,2)</f>
        <v>0.21</v>
      </c>
      <c r="Z206" s="15">
        <v>0.15</v>
      </c>
      <c r="AA206" s="15" t="s">
        <v>70</v>
      </c>
      <c r="AB206" s="19">
        <v>44007</v>
      </c>
      <c r="AC206" s="19">
        <v>43997</v>
      </c>
      <c r="AD206" s="19">
        <v>44007</v>
      </c>
      <c r="AE206" s="81">
        <v>43999</v>
      </c>
      <c r="AF206" s="19">
        <v>43999</v>
      </c>
      <c r="AG206" s="19" t="s">
        <v>164</v>
      </c>
      <c r="AH206" s="30">
        <v>1</v>
      </c>
      <c r="AI206" s="30">
        <v>1</v>
      </c>
      <c r="AJ206" s="30">
        <v>1</v>
      </c>
      <c r="AK206" s="19" t="s">
        <v>144</v>
      </c>
      <c r="AL206" s="15" t="s">
        <v>58</v>
      </c>
      <c r="AM206" s="15" t="s">
        <v>58</v>
      </c>
      <c r="AN206" s="17" t="s">
        <v>58</v>
      </c>
    </row>
    <row r="207" spans="2:40" hidden="1" x14ac:dyDescent="0.25">
      <c r="B207" s="40">
        <f t="shared" si="44"/>
        <v>148</v>
      </c>
      <c r="C207" s="16">
        <v>20200615</v>
      </c>
      <c r="D207" s="15" t="s">
        <v>3</v>
      </c>
      <c r="E207" s="76" t="s">
        <v>546</v>
      </c>
      <c r="F207" s="103" t="s">
        <v>605</v>
      </c>
      <c r="G207" s="76">
        <v>1518969</v>
      </c>
      <c r="H207" s="49" t="s">
        <v>58</v>
      </c>
      <c r="I207" s="76" t="s">
        <v>182</v>
      </c>
      <c r="J207" s="49" t="s">
        <v>58</v>
      </c>
      <c r="K207" s="15" t="s">
        <v>1075</v>
      </c>
      <c r="L207" s="15" t="s">
        <v>565</v>
      </c>
      <c r="M207" s="15" t="s">
        <v>564</v>
      </c>
      <c r="N207" s="15" t="s">
        <v>563</v>
      </c>
      <c r="O207" s="17" t="s">
        <v>58</v>
      </c>
      <c r="P207" s="17" t="s">
        <v>566</v>
      </c>
      <c r="Q207" s="18"/>
      <c r="R207" s="49" t="s">
        <v>58</v>
      </c>
      <c r="S207" s="15" t="s">
        <v>233</v>
      </c>
      <c r="T207" s="15"/>
      <c r="U207" s="15"/>
      <c r="V207" s="76">
        <v>280</v>
      </c>
      <c r="W207" s="15">
        <f t="shared" si="46"/>
        <v>280</v>
      </c>
      <c r="X207" s="15">
        <f t="shared" si="45"/>
        <v>280</v>
      </c>
      <c r="Y207" s="15">
        <f>ROUNDDOWN(W207/HLOOKUP(D207,Table!$C$3:$D$4,2,0)*8,2)</f>
        <v>4.97</v>
      </c>
      <c r="Z207" s="15">
        <v>1.5</v>
      </c>
      <c r="AA207" s="15" t="s">
        <v>70</v>
      </c>
      <c r="AB207" s="19">
        <v>44007</v>
      </c>
      <c r="AC207" s="19">
        <v>43997</v>
      </c>
      <c r="AD207" s="19">
        <v>44007</v>
      </c>
      <c r="AE207" s="81">
        <v>44000</v>
      </c>
      <c r="AF207" s="19">
        <v>44000</v>
      </c>
      <c r="AG207" s="19" t="s">
        <v>164</v>
      </c>
      <c r="AH207" s="30">
        <v>1</v>
      </c>
      <c r="AI207" s="30">
        <v>1</v>
      </c>
      <c r="AJ207" s="30">
        <v>1</v>
      </c>
      <c r="AK207" s="19" t="s">
        <v>144</v>
      </c>
      <c r="AL207" s="15" t="s">
        <v>58</v>
      </c>
      <c r="AM207" s="15" t="s">
        <v>58</v>
      </c>
      <c r="AN207" s="17" t="s">
        <v>58</v>
      </c>
    </row>
    <row r="208" spans="2:40" hidden="1" x14ac:dyDescent="0.25">
      <c r="B208" s="40">
        <f t="shared" si="44"/>
        <v>149</v>
      </c>
      <c r="C208" s="16">
        <v>20200615</v>
      </c>
      <c r="D208" s="15" t="s">
        <v>3</v>
      </c>
      <c r="E208" s="76" t="s">
        <v>546</v>
      </c>
      <c r="F208" s="103" t="s">
        <v>606</v>
      </c>
      <c r="G208" s="76">
        <v>1518969</v>
      </c>
      <c r="H208" s="49" t="s">
        <v>58</v>
      </c>
      <c r="I208" s="76" t="s">
        <v>152</v>
      </c>
      <c r="J208" s="49" t="s">
        <v>58</v>
      </c>
      <c r="K208" s="15" t="s">
        <v>1075</v>
      </c>
      <c r="L208" s="15" t="s">
        <v>565</v>
      </c>
      <c r="M208" s="15" t="s">
        <v>564</v>
      </c>
      <c r="N208" s="15" t="s">
        <v>563</v>
      </c>
      <c r="O208" s="17" t="s">
        <v>58</v>
      </c>
      <c r="P208" s="17" t="s">
        <v>566</v>
      </c>
      <c r="Q208" s="18"/>
      <c r="R208" s="49" t="s">
        <v>58</v>
      </c>
      <c r="S208" s="15" t="s">
        <v>233</v>
      </c>
      <c r="T208" s="15"/>
      <c r="U208" s="15"/>
      <c r="V208" s="76">
        <v>65</v>
      </c>
      <c r="W208" s="15">
        <f t="shared" si="46"/>
        <v>65</v>
      </c>
      <c r="X208" s="15">
        <f t="shared" si="45"/>
        <v>65</v>
      </c>
      <c r="Y208" s="15">
        <f>ROUNDDOWN(W208/HLOOKUP(D208,Table!$C$3:$D$4,2,0)*8,2)</f>
        <v>1.1499999999999999</v>
      </c>
      <c r="Z208" s="15">
        <v>1.5</v>
      </c>
      <c r="AA208" s="15" t="s">
        <v>70</v>
      </c>
      <c r="AB208" s="19">
        <v>44007</v>
      </c>
      <c r="AC208" s="19">
        <v>43997</v>
      </c>
      <c r="AD208" s="19">
        <v>44007</v>
      </c>
      <c r="AE208" s="81">
        <v>44000</v>
      </c>
      <c r="AF208" s="19">
        <v>44000</v>
      </c>
      <c r="AG208" s="19" t="s">
        <v>164</v>
      </c>
      <c r="AH208" s="30">
        <v>1</v>
      </c>
      <c r="AI208" s="30">
        <v>1</v>
      </c>
      <c r="AJ208" s="30">
        <v>1</v>
      </c>
      <c r="AK208" s="19" t="s">
        <v>144</v>
      </c>
      <c r="AL208" s="15" t="s">
        <v>58</v>
      </c>
      <c r="AM208" s="15" t="s">
        <v>58</v>
      </c>
      <c r="AN208" s="17" t="s">
        <v>58</v>
      </c>
    </row>
    <row r="209" spans="2:40" hidden="1" x14ac:dyDescent="0.25">
      <c r="B209" s="40">
        <f t="shared" si="44"/>
        <v>150</v>
      </c>
      <c r="C209" s="16">
        <v>20200615</v>
      </c>
      <c r="D209" s="15" t="s">
        <v>3</v>
      </c>
      <c r="E209" s="76" t="s">
        <v>546</v>
      </c>
      <c r="F209" s="103" t="s">
        <v>607</v>
      </c>
      <c r="G209" s="76">
        <v>1518969</v>
      </c>
      <c r="H209" s="49" t="s">
        <v>58</v>
      </c>
      <c r="I209" s="76" t="s">
        <v>146</v>
      </c>
      <c r="J209" s="49" t="s">
        <v>58</v>
      </c>
      <c r="K209" s="15" t="s">
        <v>1075</v>
      </c>
      <c r="L209" s="15" t="s">
        <v>565</v>
      </c>
      <c r="M209" s="15" t="s">
        <v>564</v>
      </c>
      <c r="N209" s="15" t="s">
        <v>563</v>
      </c>
      <c r="O209" s="17" t="s">
        <v>58</v>
      </c>
      <c r="P209" s="17" t="s">
        <v>566</v>
      </c>
      <c r="Q209" s="18"/>
      <c r="R209" s="49" t="s">
        <v>58</v>
      </c>
      <c r="S209" s="76" t="s">
        <v>933</v>
      </c>
      <c r="T209" s="15"/>
      <c r="U209" s="15"/>
      <c r="V209" s="76">
        <v>175</v>
      </c>
      <c r="W209" s="15">
        <f t="shared" si="46"/>
        <v>175</v>
      </c>
      <c r="X209" s="15">
        <f>W209</f>
        <v>175</v>
      </c>
      <c r="Y209" s="15">
        <f>ROUNDDOWN(W209/HLOOKUP(D209,Table!$C$3:$D$4,2,0)*8,2)</f>
        <v>3.11</v>
      </c>
      <c r="Z209" s="15">
        <v>2</v>
      </c>
      <c r="AA209" s="15" t="s">
        <v>70</v>
      </c>
      <c r="AB209" s="19">
        <v>44007</v>
      </c>
      <c r="AC209" s="19">
        <v>43997</v>
      </c>
      <c r="AD209" s="19">
        <v>44007</v>
      </c>
      <c r="AE209" s="81">
        <v>44006</v>
      </c>
      <c r="AF209" s="19">
        <v>44006</v>
      </c>
      <c r="AG209" s="19" t="s">
        <v>164</v>
      </c>
      <c r="AH209" s="30">
        <v>1</v>
      </c>
      <c r="AI209" s="30">
        <v>1</v>
      </c>
      <c r="AJ209" s="30">
        <v>1</v>
      </c>
      <c r="AK209" s="19" t="s">
        <v>144</v>
      </c>
      <c r="AL209" s="15" t="s">
        <v>58</v>
      </c>
      <c r="AM209" s="15" t="s">
        <v>58</v>
      </c>
      <c r="AN209" s="17" t="s">
        <v>58</v>
      </c>
    </row>
    <row r="210" spans="2:40" hidden="1" x14ac:dyDescent="0.25">
      <c r="B210" s="40">
        <f t="shared" si="44"/>
        <v>151</v>
      </c>
      <c r="C210" s="16">
        <v>20200615</v>
      </c>
      <c r="D210" s="15" t="s">
        <v>3</v>
      </c>
      <c r="E210" s="76" t="s">
        <v>546</v>
      </c>
      <c r="F210" s="103" t="s">
        <v>608</v>
      </c>
      <c r="G210" s="76">
        <v>1518969</v>
      </c>
      <c r="H210" s="49" t="s">
        <v>58</v>
      </c>
      <c r="I210" s="76" t="s">
        <v>175</v>
      </c>
      <c r="J210" s="49" t="s">
        <v>58</v>
      </c>
      <c r="K210" s="15" t="s">
        <v>1075</v>
      </c>
      <c r="L210" s="15" t="s">
        <v>565</v>
      </c>
      <c r="M210" s="15" t="s">
        <v>564</v>
      </c>
      <c r="N210" s="15" t="s">
        <v>563</v>
      </c>
      <c r="O210" s="17" t="s">
        <v>58</v>
      </c>
      <c r="P210" s="17" t="s">
        <v>566</v>
      </c>
      <c r="Q210" s="18"/>
      <c r="R210" s="49" t="s">
        <v>58</v>
      </c>
      <c r="S210" s="76" t="s">
        <v>933</v>
      </c>
      <c r="T210" s="15"/>
      <c r="U210" s="15"/>
      <c r="V210" s="76">
        <v>220</v>
      </c>
      <c r="W210" s="80">
        <f>V210-V210+280</f>
        <v>280</v>
      </c>
      <c r="X210" s="15">
        <f>W210</f>
        <v>280</v>
      </c>
      <c r="Y210" s="15">
        <f>ROUNDDOWN(W210/HLOOKUP(D210,Table!$C$3:$D$4,2,0)*8,2)</f>
        <v>4.97</v>
      </c>
      <c r="Z210" s="15">
        <v>2</v>
      </c>
      <c r="AA210" s="15" t="s">
        <v>70</v>
      </c>
      <c r="AB210" s="19">
        <v>44007</v>
      </c>
      <c r="AC210" s="19">
        <v>43997</v>
      </c>
      <c r="AD210" s="19">
        <v>44007</v>
      </c>
      <c r="AE210" s="81">
        <v>44006</v>
      </c>
      <c r="AF210" s="19">
        <v>44006</v>
      </c>
      <c r="AG210" s="19" t="s">
        <v>164</v>
      </c>
      <c r="AH210" s="30">
        <v>1</v>
      </c>
      <c r="AI210" s="30">
        <v>1</v>
      </c>
      <c r="AJ210" s="30">
        <v>1</v>
      </c>
      <c r="AK210" s="19" t="s">
        <v>144</v>
      </c>
      <c r="AL210" s="15" t="s">
        <v>58</v>
      </c>
      <c r="AM210" s="15" t="s">
        <v>58</v>
      </c>
      <c r="AN210" s="17" t="s">
        <v>58</v>
      </c>
    </row>
    <row r="211" spans="2:40" hidden="1" x14ac:dyDescent="0.25">
      <c r="B211" s="100">
        <f t="shared" si="44"/>
        <v>152</v>
      </c>
      <c r="C211" s="16">
        <v>20200618</v>
      </c>
      <c r="D211" s="15" t="s">
        <v>3</v>
      </c>
      <c r="E211" s="76" t="s">
        <v>641</v>
      </c>
      <c r="F211" s="103" t="s">
        <v>936</v>
      </c>
      <c r="G211" s="17">
        <v>1517707</v>
      </c>
      <c r="H211" s="49" t="s">
        <v>58</v>
      </c>
      <c r="I211" s="15" t="s">
        <v>216</v>
      </c>
      <c r="J211" s="49" t="s">
        <v>58</v>
      </c>
      <c r="K211" s="15" t="s">
        <v>1075</v>
      </c>
      <c r="L211" s="15" t="s">
        <v>664</v>
      </c>
      <c r="M211" s="15" t="s">
        <v>410</v>
      </c>
      <c r="N211" s="15" t="s">
        <v>656</v>
      </c>
      <c r="O211" s="17" t="s">
        <v>58</v>
      </c>
      <c r="P211" s="17" t="s">
        <v>669</v>
      </c>
      <c r="Q211" s="18"/>
      <c r="R211" s="49" t="s">
        <v>58</v>
      </c>
      <c r="S211" s="76" t="s">
        <v>233</v>
      </c>
      <c r="T211" s="15"/>
      <c r="U211" s="15"/>
      <c r="V211" s="15">
        <v>66</v>
      </c>
      <c r="W211" s="15">
        <f t="shared" ref="W211:X223" si="47">V211</f>
        <v>66</v>
      </c>
      <c r="X211" s="15">
        <f t="shared" si="47"/>
        <v>66</v>
      </c>
      <c r="Y211" s="15">
        <f>ROUNDDOWN(W211/HLOOKUP(D211,Table!$C$3:$D$4,2,0)*8,2)</f>
        <v>1.17</v>
      </c>
      <c r="Z211" s="15">
        <v>1</v>
      </c>
      <c r="AA211" s="15" t="s">
        <v>70</v>
      </c>
      <c r="AB211" s="19">
        <v>44004</v>
      </c>
      <c r="AC211" s="19">
        <v>44001</v>
      </c>
      <c r="AD211" s="86">
        <v>44005</v>
      </c>
      <c r="AE211" s="19">
        <v>44001</v>
      </c>
      <c r="AF211" s="19">
        <v>44001</v>
      </c>
      <c r="AG211" s="19" t="s">
        <v>164</v>
      </c>
      <c r="AH211" s="30">
        <v>1</v>
      </c>
      <c r="AI211" s="30">
        <v>1</v>
      </c>
      <c r="AJ211" s="30">
        <v>1</v>
      </c>
      <c r="AK211" s="19" t="s">
        <v>144</v>
      </c>
      <c r="AL211" s="17" t="s">
        <v>58</v>
      </c>
      <c r="AM211" s="17" t="s">
        <v>58</v>
      </c>
      <c r="AN211" s="17" t="s">
        <v>58</v>
      </c>
    </row>
    <row r="212" spans="2:40" hidden="1" x14ac:dyDescent="0.25">
      <c r="B212" s="100">
        <f t="shared" si="44"/>
        <v>153</v>
      </c>
      <c r="C212" s="16">
        <v>20200618</v>
      </c>
      <c r="D212" s="15" t="s">
        <v>3</v>
      </c>
      <c r="E212" s="76" t="s">
        <v>642</v>
      </c>
      <c r="F212" s="103" t="s">
        <v>935</v>
      </c>
      <c r="G212" s="17">
        <v>1514322</v>
      </c>
      <c r="H212" s="49" t="s">
        <v>58</v>
      </c>
      <c r="I212" s="15" t="s">
        <v>177</v>
      </c>
      <c r="J212" s="49" t="s">
        <v>58</v>
      </c>
      <c r="K212" s="15" t="s">
        <v>1075</v>
      </c>
      <c r="L212" s="15" t="s">
        <v>144</v>
      </c>
      <c r="M212" s="15" t="s">
        <v>658</v>
      </c>
      <c r="N212" s="15" t="s">
        <v>657</v>
      </c>
      <c r="O212" s="17" t="s">
        <v>58</v>
      </c>
      <c r="P212" s="17" t="s">
        <v>670</v>
      </c>
      <c r="Q212" s="18"/>
      <c r="R212" s="49" t="s">
        <v>58</v>
      </c>
      <c r="S212" s="76" t="s">
        <v>233</v>
      </c>
      <c r="T212" s="15"/>
      <c r="U212" s="15"/>
      <c r="V212" s="15">
        <v>454</v>
      </c>
      <c r="W212" s="80">
        <v>577</v>
      </c>
      <c r="X212" s="15">
        <f t="shared" si="47"/>
        <v>577</v>
      </c>
      <c r="Y212" s="15">
        <f>ROUNDDOWN(W212/HLOOKUP(D212,Table!$C$3:$D$4,2,0)*8,2)</f>
        <v>10.25</v>
      </c>
      <c r="Z212" s="15">
        <v>3</v>
      </c>
      <c r="AA212" s="15" t="s">
        <v>70</v>
      </c>
      <c r="AB212" s="19">
        <v>44005</v>
      </c>
      <c r="AC212" s="19">
        <v>44001</v>
      </c>
      <c r="AD212" s="86">
        <v>44005</v>
      </c>
      <c r="AE212" s="19">
        <v>44001</v>
      </c>
      <c r="AF212" s="19">
        <v>44001</v>
      </c>
      <c r="AG212" s="19" t="s">
        <v>164</v>
      </c>
      <c r="AH212" s="30">
        <v>1</v>
      </c>
      <c r="AI212" s="30">
        <v>1</v>
      </c>
      <c r="AJ212" s="30">
        <v>1</v>
      </c>
      <c r="AK212" s="19" t="s">
        <v>144</v>
      </c>
      <c r="AL212" s="17"/>
      <c r="AM212" s="17"/>
      <c r="AN212" s="17"/>
    </row>
    <row r="213" spans="2:40" hidden="1" x14ac:dyDescent="0.25">
      <c r="B213" s="100">
        <f t="shared" si="44"/>
        <v>154</v>
      </c>
      <c r="C213" s="16">
        <v>20200618</v>
      </c>
      <c r="D213" s="15" t="s">
        <v>3</v>
      </c>
      <c r="E213" s="76" t="s">
        <v>643</v>
      </c>
      <c r="F213" s="103" t="s">
        <v>941</v>
      </c>
      <c r="G213" s="17">
        <v>1509318</v>
      </c>
      <c r="H213" s="49" t="s">
        <v>58</v>
      </c>
      <c r="I213" s="15" t="s">
        <v>648</v>
      </c>
      <c r="J213" s="49" t="s">
        <v>58</v>
      </c>
      <c r="K213" s="15" t="s">
        <v>1075</v>
      </c>
      <c r="L213" s="15" t="s">
        <v>665</v>
      </c>
      <c r="M213" s="15" t="s">
        <v>200</v>
      </c>
      <c r="N213" s="15" t="s">
        <v>219</v>
      </c>
      <c r="O213" s="17" t="s">
        <v>58</v>
      </c>
      <c r="P213" s="17" t="s">
        <v>289</v>
      </c>
      <c r="Q213" s="18"/>
      <c r="R213" s="49" t="s">
        <v>58</v>
      </c>
      <c r="S213" s="76" t="s">
        <v>233</v>
      </c>
      <c r="T213" s="15"/>
      <c r="U213" s="15"/>
      <c r="V213" s="15">
        <v>70</v>
      </c>
      <c r="W213" s="15">
        <f t="shared" si="47"/>
        <v>70</v>
      </c>
      <c r="X213" s="15">
        <f t="shared" ref="X213:X233" si="48">W213</f>
        <v>70</v>
      </c>
      <c r="Y213" s="15">
        <f>ROUNDDOWN(W213/HLOOKUP(D213,Table!$C$3:$D$4,2,0)*8,2)</f>
        <v>1.24</v>
      </c>
      <c r="Z213" s="15">
        <v>1</v>
      </c>
      <c r="AA213" s="15" t="s">
        <v>70</v>
      </c>
      <c r="AB213" s="19">
        <v>44005</v>
      </c>
      <c r="AC213" s="19">
        <v>44001</v>
      </c>
      <c r="AD213" s="86">
        <v>44005</v>
      </c>
      <c r="AE213" s="19">
        <v>44001</v>
      </c>
      <c r="AF213" s="19">
        <v>44001</v>
      </c>
      <c r="AG213" s="19" t="s">
        <v>164</v>
      </c>
      <c r="AH213" s="30">
        <v>1</v>
      </c>
      <c r="AI213" s="30">
        <v>1</v>
      </c>
      <c r="AJ213" s="30">
        <v>1</v>
      </c>
      <c r="AK213" s="19" t="s">
        <v>144</v>
      </c>
      <c r="AL213" s="17" t="s">
        <v>58</v>
      </c>
      <c r="AM213" s="17" t="s">
        <v>58</v>
      </c>
      <c r="AN213" s="17" t="s">
        <v>58</v>
      </c>
    </row>
    <row r="214" spans="2:40" hidden="1" x14ac:dyDescent="0.25">
      <c r="B214" s="100">
        <f t="shared" si="44"/>
        <v>155</v>
      </c>
      <c r="C214" s="16">
        <v>20200618</v>
      </c>
      <c r="D214" s="15" t="s">
        <v>3</v>
      </c>
      <c r="E214" s="76" t="s">
        <v>643</v>
      </c>
      <c r="F214" s="103" t="s">
        <v>941</v>
      </c>
      <c r="G214" s="17">
        <v>1509318</v>
      </c>
      <c r="H214" s="49" t="s">
        <v>58</v>
      </c>
      <c r="I214" s="147" t="s">
        <v>288</v>
      </c>
      <c r="J214" s="49" t="s">
        <v>58</v>
      </c>
      <c r="K214" s="15" t="s">
        <v>1075</v>
      </c>
      <c r="L214" s="15" t="s">
        <v>665</v>
      </c>
      <c r="M214" s="15" t="s">
        <v>200</v>
      </c>
      <c r="N214" s="15" t="s">
        <v>219</v>
      </c>
      <c r="O214" s="17" t="s">
        <v>58</v>
      </c>
      <c r="P214" s="17" t="s">
        <v>289</v>
      </c>
      <c r="Q214" s="18"/>
      <c r="R214" s="49" t="s">
        <v>58</v>
      </c>
      <c r="S214" s="76" t="s">
        <v>232</v>
      </c>
      <c r="T214" s="15"/>
      <c r="U214" s="15"/>
      <c r="V214" s="15">
        <v>715</v>
      </c>
      <c r="W214" s="15">
        <f>V214</f>
        <v>715</v>
      </c>
      <c r="X214" s="15">
        <f t="shared" si="48"/>
        <v>715</v>
      </c>
      <c r="Y214" s="15">
        <f>ROUNDDOWN(W214/HLOOKUP(D214,Table!$C$3:$D$4,2,0)*8,2)</f>
        <v>12.71</v>
      </c>
      <c r="Z214" s="15">
        <v>10</v>
      </c>
      <c r="AA214" s="15" t="s">
        <v>70</v>
      </c>
      <c r="AB214" s="19">
        <v>44005</v>
      </c>
      <c r="AC214" s="19">
        <v>44001</v>
      </c>
      <c r="AD214" s="86">
        <v>44005</v>
      </c>
      <c r="AE214" s="19">
        <v>44001</v>
      </c>
      <c r="AF214" s="19">
        <v>44001</v>
      </c>
      <c r="AG214" s="19" t="s">
        <v>164</v>
      </c>
      <c r="AH214" s="30">
        <v>1</v>
      </c>
      <c r="AI214" s="30">
        <v>1</v>
      </c>
      <c r="AJ214" s="30">
        <v>1</v>
      </c>
      <c r="AK214" s="19" t="s">
        <v>144</v>
      </c>
      <c r="AL214" s="17" t="s">
        <v>58</v>
      </c>
      <c r="AM214" s="17" t="s">
        <v>58</v>
      </c>
      <c r="AN214" s="17" t="s">
        <v>58</v>
      </c>
    </row>
    <row r="215" spans="2:40" hidden="1" x14ac:dyDescent="0.25">
      <c r="B215" s="100">
        <f t="shared" si="44"/>
        <v>156</v>
      </c>
      <c r="C215" s="16">
        <v>20200618</v>
      </c>
      <c r="D215" s="15" t="s">
        <v>3</v>
      </c>
      <c r="E215" s="76" t="s">
        <v>643</v>
      </c>
      <c r="F215" s="103" t="s">
        <v>941</v>
      </c>
      <c r="G215" s="17">
        <v>1514585</v>
      </c>
      <c r="H215" s="49" t="s">
        <v>58</v>
      </c>
      <c r="I215" s="15" t="s">
        <v>287</v>
      </c>
      <c r="J215" s="49" t="s">
        <v>58</v>
      </c>
      <c r="K215" s="15" t="s">
        <v>1075</v>
      </c>
      <c r="L215" s="15" t="s">
        <v>665</v>
      </c>
      <c r="M215" s="15" t="s">
        <v>200</v>
      </c>
      <c r="N215" s="15" t="s">
        <v>219</v>
      </c>
      <c r="O215" s="17" t="s">
        <v>58</v>
      </c>
      <c r="P215" s="17" t="s">
        <v>289</v>
      </c>
      <c r="Q215" s="18"/>
      <c r="R215" s="49" t="s">
        <v>58</v>
      </c>
      <c r="S215" s="76" t="s">
        <v>234</v>
      </c>
      <c r="T215" s="15"/>
      <c r="U215" s="15"/>
      <c r="V215" s="15">
        <v>675</v>
      </c>
      <c r="W215" s="15">
        <f t="shared" si="47"/>
        <v>675</v>
      </c>
      <c r="X215" s="15">
        <f t="shared" si="48"/>
        <v>675</v>
      </c>
      <c r="Y215" s="15">
        <f>ROUNDDOWN(W215/HLOOKUP(D215,Table!$C$3:$D$4,2,0)*8,2)</f>
        <v>12</v>
      </c>
      <c r="Z215" s="15">
        <v>2</v>
      </c>
      <c r="AA215" s="15" t="s">
        <v>70</v>
      </c>
      <c r="AB215" s="19">
        <v>44005</v>
      </c>
      <c r="AC215" s="19">
        <v>44001</v>
      </c>
      <c r="AD215" s="86">
        <v>44005</v>
      </c>
      <c r="AE215" s="19">
        <v>44002</v>
      </c>
      <c r="AF215" s="19">
        <v>44002</v>
      </c>
      <c r="AG215" s="19" t="s">
        <v>164</v>
      </c>
      <c r="AH215" s="30">
        <v>1</v>
      </c>
      <c r="AI215" s="30">
        <v>1</v>
      </c>
      <c r="AJ215" s="30">
        <v>1</v>
      </c>
      <c r="AK215" s="19" t="s">
        <v>144</v>
      </c>
      <c r="AL215" s="17" t="s">
        <v>58</v>
      </c>
      <c r="AM215" s="17" t="s">
        <v>58</v>
      </c>
      <c r="AN215" s="17" t="s">
        <v>58</v>
      </c>
    </row>
    <row r="216" spans="2:40" hidden="1" x14ac:dyDescent="0.25">
      <c r="B216" s="100">
        <f t="shared" si="44"/>
        <v>157</v>
      </c>
      <c r="C216" s="16">
        <v>20200618</v>
      </c>
      <c r="D216" s="15" t="s">
        <v>2</v>
      </c>
      <c r="E216" s="76" t="s">
        <v>644</v>
      </c>
      <c r="F216" s="17" t="s">
        <v>58</v>
      </c>
      <c r="G216" s="85">
        <v>1524212</v>
      </c>
      <c r="H216" s="49" t="s">
        <v>58</v>
      </c>
      <c r="I216" s="15" t="s">
        <v>649</v>
      </c>
      <c r="J216" s="49" t="s">
        <v>58</v>
      </c>
      <c r="K216" s="15" t="s">
        <v>1075</v>
      </c>
      <c r="L216" s="15" t="s">
        <v>144</v>
      </c>
      <c r="M216" s="15" t="s">
        <v>659</v>
      </c>
      <c r="N216" s="15" t="s">
        <v>365</v>
      </c>
      <c r="O216" s="17" t="s">
        <v>653</v>
      </c>
      <c r="P216" s="17" t="s">
        <v>294</v>
      </c>
      <c r="Q216" s="18"/>
      <c r="R216" s="49" t="s">
        <v>58</v>
      </c>
      <c r="S216" s="76" t="s">
        <v>234</v>
      </c>
      <c r="T216" s="15"/>
      <c r="U216" s="15"/>
      <c r="V216" s="15">
        <v>12</v>
      </c>
      <c r="W216" s="15">
        <f t="shared" si="47"/>
        <v>12</v>
      </c>
      <c r="X216" s="15">
        <f t="shared" si="48"/>
        <v>12</v>
      </c>
      <c r="Y216" s="15">
        <f>ROUNDDOWN(W216/HLOOKUP(D216,Table!$C$3:$D$4,2,0)*8,2)</f>
        <v>0.73</v>
      </c>
      <c r="Z216" s="15">
        <v>3</v>
      </c>
      <c r="AA216" s="15" t="s">
        <v>70</v>
      </c>
      <c r="AB216" s="19">
        <v>44005</v>
      </c>
      <c r="AC216" s="19">
        <v>44001</v>
      </c>
      <c r="AD216" s="86">
        <v>44005</v>
      </c>
      <c r="AE216" s="19">
        <v>44004</v>
      </c>
      <c r="AF216" s="19">
        <v>44004</v>
      </c>
      <c r="AG216" s="19" t="s">
        <v>165</v>
      </c>
      <c r="AH216" s="30">
        <v>1</v>
      </c>
      <c r="AI216" s="30">
        <v>1</v>
      </c>
      <c r="AJ216" s="30">
        <v>0.97099999999999997</v>
      </c>
      <c r="AK216" s="19" t="s">
        <v>134</v>
      </c>
      <c r="AL216" s="15" t="s">
        <v>928</v>
      </c>
      <c r="AM216" s="17" t="s">
        <v>58</v>
      </c>
      <c r="AN216" s="17" t="s">
        <v>883</v>
      </c>
    </row>
    <row r="217" spans="2:40" hidden="1" x14ac:dyDescent="0.25">
      <c r="B217" s="100">
        <f t="shared" si="44"/>
        <v>158</v>
      </c>
      <c r="C217" s="16">
        <v>20200618</v>
      </c>
      <c r="D217" s="15" t="s">
        <v>2</v>
      </c>
      <c r="E217" s="76" t="s">
        <v>644</v>
      </c>
      <c r="F217" s="17" t="s">
        <v>58</v>
      </c>
      <c r="G217" s="85">
        <v>1524212</v>
      </c>
      <c r="H217" s="49" t="s">
        <v>58</v>
      </c>
      <c r="I217" s="147" t="s">
        <v>650</v>
      </c>
      <c r="J217" s="49" t="s">
        <v>58</v>
      </c>
      <c r="K217" s="15" t="s">
        <v>1075</v>
      </c>
      <c r="L217" s="15" t="s">
        <v>144</v>
      </c>
      <c r="M217" s="15" t="s">
        <v>659</v>
      </c>
      <c r="N217" s="15" t="s">
        <v>655</v>
      </c>
      <c r="O217" s="17" t="s">
        <v>654</v>
      </c>
      <c r="P217" s="17" t="s">
        <v>294</v>
      </c>
      <c r="Q217" s="18"/>
      <c r="R217" s="49" t="s">
        <v>58</v>
      </c>
      <c r="S217" s="76" t="s">
        <v>232</v>
      </c>
      <c r="T217" s="15"/>
      <c r="U217" s="15"/>
      <c r="V217" s="15">
        <v>20</v>
      </c>
      <c r="W217" s="15">
        <f t="shared" si="47"/>
        <v>20</v>
      </c>
      <c r="X217" s="15">
        <f t="shared" si="48"/>
        <v>20</v>
      </c>
      <c r="Y217" s="15">
        <f>ROUNDDOWN(W217/HLOOKUP(D217,Table!$C$3:$D$4,2,0)*8,2)</f>
        <v>1.23</v>
      </c>
      <c r="Z217" s="15">
        <f>4</f>
        <v>4</v>
      </c>
      <c r="AA217" s="15" t="s">
        <v>70</v>
      </c>
      <c r="AB217" s="19">
        <v>44005</v>
      </c>
      <c r="AC217" s="19">
        <v>44001</v>
      </c>
      <c r="AD217" s="86">
        <v>44005</v>
      </c>
      <c r="AE217" s="19">
        <v>44004</v>
      </c>
      <c r="AF217" s="19">
        <v>44004</v>
      </c>
      <c r="AG217" s="19" t="s">
        <v>164</v>
      </c>
      <c r="AH217" s="30">
        <v>1</v>
      </c>
      <c r="AI217" s="30">
        <v>1</v>
      </c>
      <c r="AJ217" s="30">
        <v>1</v>
      </c>
      <c r="AK217" s="19" t="s">
        <v>144</v>
      </c>
      <c r="AL217" s="15" t="s">
        <v>58</v>
      </c>
      <c r="AM217" s="15" t="s">
        <v>58</v>
      </c>
      <c r="AN217" s="17" t="s">
        <v>58</v>
      </c>
    </row>
    <row r="218" spans="2:40" hidden="1" x14ac:dyDescent="0.25">
      <c r="B218" s="100">
        <f t="shared" si="44"/>
        <v>159</v>
      </c>
      <c r="C218" s="16">
        <v>20200618</v>
      </c>
      <c r="D218" s="15" t="s">
        <v>3</v>
      </c>
      <c r="E218" s="76" t="s">
        <v>645</v>
      </c>
      <c r="F218" s="103" t="s">
        <v>937</v>
      </c>
      <c r="G218" s="17">
        <v>1520778</v>
      </c>
      <c r="H218" s="49" t="s">
        <v>58</v>
      </c>
      <c r="I218" s="15" t="s">
        <v>146</v>
      </c>
      <c r="J218" s="49" t="s">
        <v>58</v>
      </c>
      <c r="K218" s="15" t="s">
        <v>1076</v>
      </c>
      <c r="L218" s="15" t="s">
        <v>666</v>
      </c>
      <c r="M218" s="15" t="s">
        <v>660</v>
      </c>
      <c r="N218" s="15" t="s">
        <v>193</v>
      </c>
      <c r="O218" s="17" t="s">
        <v>58</v>
      </c>
      <c r="P218" s="17" t="s">
        <v>671</v>
      </c>
      <c r="Q218" s="18"/>
      <c r="R218" s="49" t="s">
        <v>58</v>
      </c>
      <c r="S218" s="76" t="s">
        <v>65</v>
      </c>
      <c r="T218" s="15"/>
      <c r="U218" s="15"/>
      <c r="V218" s="15">
        <v>34</v>
      </c>
      <c r="W218" s="80">
        <f>V218+101-34</f>
        <v>101</v>
      </c>
      <c r="X218" s="15">
        <f t="shared" si="48"/>
        <v>101</v>
      </c>
      <c r="Y218" s="15">
        <f>ROUNDDOWN(W218/HLOOKUP(D218,Table!$C$3:$D$4,2,0)*8,2)</f>
        <v>1.79</v>
      </c>
      <c r="Z218" s="15">
        <v>1</v>
      </c>
      <c r="AA218" s="15" t="s">
        <v>70</v>
      </c>
      <c r="AB218" s="19">
        <v>44005</v>
      </c>
      <c r="AC218" s="19">
        <v>44001</v>
      </c>
      <c r="AD218" s="86">
        <v>44005</v>
      </c>
      <c r="AE218" s="19">
        <v>44001</v>
      </c>
      <c r="AF218" s="19">
        <v>44001</v>
      </c>
      <c r="AG218" s="19" t="s">
        <v>164</v>
      </c>
      <c r="AH218" s="30">
        <v>1</v>
      </c>
      <c r="AI218" s="30">
        <v>1</v>
      </c>
      <c r="AJ218" s="30">
        <v>1</v>
      </c>
      <c r="AK218" s="19" t="s">
        <v>144</v>
      </c>
      <c r="AL218" s="15" t="s">
        <v>58</v>
      </c>
      <c r="AM218" s="15" t="s">
        <v>58</v>
      </c>
      <c r="AN218" s="17" t="s">
        <v>58</v>
      </c>
    </row>
    <row r="219" spans="2:40" hidden="1" x14ac:dyDescent="0.25">
      <c r="B219" s="100">
        <f t="shared" si="44"/>
        <v>160</v>
      </c>
      <c r="C219" s="16">
        <v>20200618</v>
      </c>
      <c r="D219" s="15" t="s">
        <v>3</v>
      </c>
      <c r="E219" s="76" t="s">
        <v>645</v>
      </c>
      <c r="F219" s="103" t="s">
        <v>938</v>
      </c>
      <c r="G219" s="17">
        <v>1520778</v>
      </c>
      <c r="H219" s="49" t="s">
        <v>58</v>
      </c>
      <c r="I219" s="15" t="s">
        <v>651</v>
      </c>
      <c r="J219" s="49" t="s">
        <v>58</v>
      </c>
      <c r="K219" s="15" t="s">
        <v>1076</v>
      </c>
      <c r="L219" s="15" t="s">
        <v>666</v>
      </c>
      <c r="M219" s="15" t="s">
        <v>660</v>
      </c>
      <c r="N219" s="15" t="s">
        <v>193</v>
      </c>
      <c r="O219" s="17" t="s">
        <v>58</v>
      </c>
      <c r="P219" s="17" t="s">
        <v>671</v>
      </c>
      <c r="Q219" s="18"/>
      <c r="R219" s="49" t="s">
        <v>58</v>
      </c>
      <c r="S219" s="76" t="s">
        <v>65</v>
      </c>
      <c r="T219" s="15"/>
      <c r="U219" s="15"/>
      <c r="V219" s="15">
        <v>83</v>
      </c>
      <c r="W219" s="80">
        <f>V219+144-83</f>
        <v>144</v>
      </c>
      <c r="X219" s="15">
        <f t="shared" si="48"/>
        <v>144</v>
      </c>
      <c r="Y219" s="15">
        <f>ROUNDDOWN(W219/HLOOKUP(D219,Table!$C$3:$D$4,2,0)*8,2)</f>
        <v>2.56</v>
      </c>
      <c r="Z219" s="15">
        <v>2</v>
      </c>
      <c r="AA219" s="15" t="s">
        <v>70</v>
      </c>
      <c r="AB219" s="19">
        <v>44005</v>
      </c>
      <c r="AC219" s="19">
        <v>44001</v>
      </c>
      <c r="AD219" s="86">
        <v>44005</v>
      </c>
      <c r="AE219" s="19">
        <v>44001</v>
      </c>
      <c r="AF219" s="19">
        <v>44001</v>
      </c>
      <c r="AG219" s="19" t="s">
        <v>164</v>
      </c>
      <c r="AH219" s="30">
        <v>1</v>
      </c>
      <c r="AI219" s="30">
        <v>1</v>
      </c>
      <c r="AJ219" s="30">
        <v>1</v>
      </c>
      <c r="AK219" s="19" t="s">
        <v>144</v>
      </c>
      <c r="AL219" s="15" t="s">
        <v>58</v>
      </c>
      <c r="AM219" s="15" t="s">
        <v>58</v>
      </c>
      <c r="AN219" s="17" t="s">
        <v>58</v>
      </c>
    </row>
    <row r="220" spans="2:40" hidden="1" x14ac:dyDescent="0.25">
      <c r="B220" s="100">
        <f t="shared" si="44"/>
        <v>161</v>
      </c>
      <c r="C220" s="16">
        <v>20200618</v>
      </c>
      <c r="D220" s="15" t="s">
        <v>3</v>
      </c>
      <c r="E220" s="76" t="s">
        <v>646</v>
      </c>
      <c r="F220" s="103" t="s">
        <v>942</v>
      </c>
      <c r="G220" s="17">
        <v>1522028</v>
      </c>
      <c r="H220" s="49" t="s">
        <v>58</v>
      </c>
      <c r="I220" s="15" t="s">
        <v>651</v>
      </c>
      <c r="J220" s="49" t="s">
        <v>58</v>
      </c>
      <c r="K220" s="15" t="s">
        <v>1075</v>
      </c>
      <c r="L220" s="15" t="s">
        <v>667</v>
      </c>
      <c r="M220" s="15" t="s">
        <v>661</v>
      </c>
      <c r="N220" s="15" t="s">
        <v>663</v>
      </c>
      <c r="O220" s="17" t="s">
        <v>58</v>
      </c>
      <c r="P220" s="17" t="s">
        <v>194</v>
      </c>
      <c r="Q220" s="18"/>
      <c r="R220" s="49" t="s">
        <v>58</v>
      </c>
      <c r="S220" s="76" t="s">
        <v>233</v>
      </c>
      <c r="T220" s="15"/>
      <c r="U220" s="15"/>
      <c r="V220" s="15">
        <v>83</v>
      </c>
      <c r="W220" s="15">
        <f t="shared" si="47"/>
        <v>83</v>
      </c>
      <c r="X220" s="15">
        <f t="shared" si="48"/>
        <v>83</v>
      </c>
      <c r="Y220" s="15">
        <f>ROUNDDOWN(W220/HLOOKUP(D220,Table!$C$3:$D$4,2,0)*8,2)</f>
        <v>1.47</v>
      </c>
      <c r="Z220" s="15">
        <v>2.5</v>
      </c>
      <c r="AA220" s="15" t="s">
        <v>70</v>
      </c>
      <c r="AB220" s="19">
        <v>44005</v>
      </c>
      <c r="AC220" s="19">
        <v>44001</v>
      </c>
      <c r="AD220" s="86">
        <v>44006</v>
      </c>
      <c r="AE220" s="19">
        <v>44001</v>
      </c>
      <c r="AF220" s="19">
        <v>44001</v>
      </c>
      <c r="AG220" s="19" t="s">
        <v>164</v>
      </c>
      <c r="AH220" s="30">
        <v>1</v>
      </c>
      <c r="AI220" s="30">
        <v>1</v>
      </c>
      <c r="AJ220" s="30">
        <v>1</v>
      </c>
      <c r="AK220" s="19" t="s">
        <v>144</v>
      </c>
      <c r="AL220" s="17" t="s">
        <v>58</v>
      </c>
      <c r="AM220" s="17" t="s">
        <v>58</v>
      </c>
      <c r="AN220" s="17" t="s">
        <v>58</v>
      </c>
    </row>
    <row r="221" spans="2:40" hidden="1" x14ac:dyDescent="0.25">
      <c r="B221" s="100">
        <f t="shared" si="44"/>
        <v>162</v>
      </c>
      <c r="C221" s="16">
        <v>20200618</v>
      </c>
      <c r="D221" s="15" t="s">
        <v>3</v>
      </c>
      <c r="E221" s="76" t="s">
        <v>647</v>
      </c>
      <c r="F221" s="103" t="s">
        <v>904</v>
      </c>
      <c r="G221" s="85">
        <v>1521385</v>
      </c>
      <c r="H221" s="49" t="s">
        <v>58</v>
      </c>
      <c r="I221" s="15" t="s">
        <v>346</v>
      </c>
      <c r="J221" s="49" t="s">
        <v>58</v>
      </c>
      <c r="K221" s="15" t="s">
        <v>1075</v>
      </c>
      <c r="L221" s="15" t="s">
        <v>666</v>
      </c>
      <c r="M221" s="15" t="s">
        <v>662</v>
      </c>
      <c r="N221" s="15" t="s">
        <v>193</v>
      </c>
      <c r="O221" s="17" t="s">
        <v>58</v>
      </c>
      <c r="P221" s="17" t="s">
        <v>671</v>
      </c>
      <c r="Q221" s="18"/>
      <c r="R221" s="49" t="s">
        <v>58</v>
      </c>
      <c r="S221" s="76" t="s">
        <v>933</v>
      </c>
      <c r="T221" s="15"/>
      <c r="U221" s="15"/>
      <c r="V221" s="15">
        <v>235</v>
      </c>
      <c r="W221" s="15">
        <f t="shared" si="47"/>
        <v>235</v>
      </c>
      <c r="X221" s="15">
        <f t="shared" si="48"/>
        <v>235</v>
      </c>
      <c r="Y221" s="15">
        <f>ROUNDDOWN(W221/HLOOKUP(D221,Table!$C$3:$D$4,2,0)*8,2)</f>
        <v>4.17</v>
      </c>
      <c r="Z221" s="15">
        <v>3</v>
      </c>
      <c r="AA221" s="15" t="s">
        <v>70</v>
      </c>
      <c r="AB221" s="19">
        <v>44005</v>
      </c>
      <c r="AC221" s="19">
        <v>44001</v>
      </c>
      <c r="AD221" s="86">
        <v>44005</v>
      </c>
      <c r="AE221" s="19">
        <v>44005</v>
      </c>
      <c r="AF221" s="19">
        <v>44005</v>
      </c>
      <c r="AG221" s="19" t="s">
        <v>164</v>
      </c>
      <c r="AH221" s="30">
        <v>1</v>
      </c>
      <c r="AI221" s="30">
        <v>1</v>
      </c>
      <c r="AJ221" s="30">
        <v>1</v>
      </c>
      <c r="AK221" s="19" t="s">
        <v>144</v>
      </c>
      <c r="AL221" s="15" t="s">
        <v>58</v>
      </c>
      <c r="AM221" s="15" t="s">
        <v>58</v>
      </c>
      <c r="AN221" s="17" t="s">
        <v>58</v>
      </c>
    </row>
    <row r="222" spans="2:40" hidden="1" x14ac:dyDescent="0.25">
      <c r="B222" s="100">
        <f t="shared" si="44"/>
        <v>163</v>
      </c>
      <c r="C222" s="16">
        <v>20200618</v>
      </c>
      <c r="D222" s="15" t="s">
        <v>3</v>
      </c>
      <c r="E222" s="76" t="s">
        <v>647</v>
      </c>
      <c r="F222" s="103" t="s">
        <v>939</v>
      </c>
      <c r="G222" s="17">
        <v>1499734</v>
      </c>
      <c r="H222" s="49" t="s">
        <v>58</v>
      </c>
      <c r="I222" s="15" t="s">
        <v>218</v>
      </c>
      <c r="J222" s="49" t="s">
        <v>58</v>
      </c>
      <c r="K222" s="15" t="s">
        <v>1076</v>
      </c>
      <c r="L222" s="15" t="s">
        <v>668</v>
      </c>
      <c r="M222" s="15" t="s">
        <v>662</v>
      </c>
      <c r="N222" s="15" t="s">
        <v>193</v>
      </c>
      <c r="O222" s="17" t="s">
        <v>58</v>
      </c>
      <c r="P222" s="17" t="s">
        <v>189</v>
      </c>
      <c r="Q222" s="18"/>
      <c r="R222" s="49" t="s">
        <v>58</v>
      </c>
      <c r="S222" s="76" t="s">
        <v>65</v>
      </c>
      <c r="T222" s="15"/>
      <c r="U222" s="15"/>
      <c r="V222" s="15">
        <v>300</v>
      </c>
      <c r="W222" s="15">
        <f t="shared" si="47"/>
        <v>300</v>
      </c>
      <c r="X222" s="15">
        <f t="shared" si="48"/>
        <v>300</v>
      </c>
      <c r="Y222" s="15">
        <f>ROUNDDOWN(W222/HLOOKUP(D222,Table!$C$3:$D$4,2,0)*8,2)</f>
        <v>5.33</v>
      </c>
      <c r="Z222" s="15">
        <v>5</v>
      </c>
      <c r="AA222" s="15" t="s">
        <v>89</v>
      </c>
      <c r="AB222" s="19">
        <v>44005</v>
      </c>
      <c r="AC222" s="19">
        <v>44001</v>
      </c>
      <c r="AD222" s="86">
        <v>44005</v>
      </c>
      <c r="AE222" s="19">
        <v>44001</v>
      </c>
      <c r="AF222" s="19">
        <v>44001</v>
      </c>
      <c r="AG222" s="19" t="s">
        <v>165</v>
      </c>
      <c r="AH222" s="30">
        <v>0.98</v>
      </c>
      <c r="AI222" s="30">
        <v>0.98</v>
      </c>
      <c r="AJ222" s="30">
        <v>1</v>
      </c>
      <c r="AK222" s="19" t="s">
        <v>134</v>
      </c>
      <c r="AL222" s="17" t="s">
        <v>865</v>
      </c>
      <c r="AM222" s="15" t="s">
        <v>58</v>
      </c>
      <c r="AN222" s="17" t="s">
        <v>466</v>
      </c>
    </row>
    <row r="223" spans="2:40" hidden="1" x14ac:dyDescent="0.25">
      <c r="B223" s="100">
        <f t="shared" si="44"/>
        <v>164</v>
      </c>
      <c r="C223" s="16">
        <v>20200618</v>
      </c>
      <c r="D223" s="15" t="s">
        <v>3</v>
      </c>
      <c r="E223" s="76" t="s">
        <v>647</v>
      </c>
      <c r="F223" s="103" t="s">
        <v>927</v>
      </c>
      <c r="G223" s="17">
        <v>1499734</v>
      </c>
      <c r="H223" s="49" t="s">
        <v>58</v>
      </c>
      <c r="I223" s="15" t="s">
        <v>352</v>
      </c>
      <c r="J223" s="49" t="s">
        <v>58</v>
      </c>
      <c r="K223" s="15" t="s">
        <v>1075</v>
      </c>
      <c r="L223" s="15" t="s">
        <v>668</v>
      </c>
      <c r="M223" s="15" t="s">
        <v>662</v>
      </c>
      <c r="N223" s="15" t="s">
        <v>193</v>
      </c>
      <c r="O223" s="17" t="s">
        <v>58</v>
      </c>
      <c r="P223" s="17" t="s">
        <v>189</v>
      </c>
      <c r="Q223" s="18"/>
      <c r="R223" s="49" t="s">
        <v>58</v>
      </c>
      <c r="S223" s="76" t="s">
        <v>933</v>
      </c>
      <c r="T223" s="15"/>
      <c r="U223" s="15"/>
      <c r="V223" s="15">
        <v>97</v>
      </c>
      <c r="W223" s="15">
        <f t="shared" si="47"/>
        <v>97</v>
      </c>
      <c r="X223" s="15">
        <f t="shared" si="48"/>
        <v>97</v>
      </c>
      <c r="Y223" s="15">
        <f>ROUNDDOWN(W223/HLOOKUP(D223,Table!$C$3:$D$4,2,0)*8,2)</f>
        <v>1.72</v>
      </c>
      <c r="Z223" s="15">
        <v>1</v>
      </c>
      <c r="AA223" s="15" t="s">
        <v>70</v>
      </c>
      <c r="AB223" s="19">
        <v>44005</v>
      </c>
      <c r="AC223" s="19">
        <v>44001</v>
      </c>
      <c r="AD223" s="86">
        <v>44005</v>
      </c>
      <c r="AE223" s="19">
        <v>44005</v>
      </c>
      <c r="AF223" s="19">
        <v>44005</v>
      </c>
      <c r="AG223" s="19" t="s">
        <v>164</v>
      </c>
      <c r="AH223" s="30">
        <v>1</v>
      </c>
      <c r="AI223" s="30">
        <v>1</v>
      </c>
      <c r="AJ223" s="30">
        <v>1</v>
      </c>
      <c r="AK223" s="19" t="s">
        <v>144</v>
      </c>
      <c r="AL223" s="15" t="s">
        <v>58</v>
      </c>
      <c r="AM223" s="15" t="s">
        <v>58</v>
      </c>
      <c r="AN223" s="17" t="s">
        <v>58</v>
      </c>
    </row>
    <row r="224" spans="2:40" hidden="1" x14ac:dyDescent="0.25">
      <c r="B224" s="100">
        <f t="shared" si="44"/>
        <v>165</v>
      </c>
      <c r="C224" s="16">
        <v>20200618</v>
      </c>
      <c r="D224" s="15" t="s">
        <v>3</v>
      </c>
      <c r="E224" s="76" t="s">
        <v>647</v>
      </c>
      <c r="F224" s="103" t="s">
        <v>940</v>
      </c>
      <c r="G224" s="17">
        <v>1499734</v>
      </c>
      <c r="H224" s="49" t="s">
        <v>58</v>
      </c>
      <c r="I224" s="15" t="s">
        <v>652</v>
      </c>
      <c r="J224" s="49" t="s">
        <v>58</v>
      </c>
      <c r="K224" s="15" t="s">
        <v>1076</v>
      </c>
      <c r="L224" s="15" t="s">
        <v>668</v>
      </c>
      <c r="M224" s="15" t="s">
        <v>662</v>
      </c>
      <c r="N224" s="15" t="s">
        <v>193</v>
      </c>
      <c r="O224" s="17" t="s">
        <v>58</v>
      </c>
      <c r="P224" s="17" t="s">
        <v>189</v>
      </c>
      <c r="Q224" s="18"/>
      <c r="R224" s="49" t="s">
        <v>58</v>
      </c>
      <c r="S224" s="76" t="s">
        <v>65</v>
      </c>
      <c r="T224" s="15"/>
      <c r="U224" s="15"/>
      <c r="V224" s="15">
        <v>110</v>
      </c>
      <c r="W224" s="80">
        <f>V224+229-110</f>
        <v>229</v>
      </c>
      <c r="X224" s="15">
        <f t="shared" si="48"/>
        <v>229</v>
      </c>
      <c r="Y224" s="15">
        <f>ROUNDDOWN(W224/HLOOKUP(D224,Table!$C$3:$D$4,2,0)*8,2)</f>
        <v>4.07</v>
      </c>
      <c r="Z224" s="15">
        <v>4</v>
      </c>
      <c r="AA224" s="15" t="s">
        <v>70</v>
      </c>
      <c r="AB224" s="19">
        <v>44005</v>
      </c>
      <c r="AC224" s="19">
        <v>44001</v>
      </c>
      <c r="AD224" s="86">
        <v>44005</v>
      </c>
      <c r="AE224" s="19">
        <v>44001</v>
      </c>
      <c r="AF224" s="19">
        <v>44001</v>
      </c>
      <c r="AG224" s="19" t="s">
        <v>164</v>
      </c>
      <c r="AH224" s="30">
        <v>1</v>
      </c>
      <c r="AI224" s="30">
        <v>1</v>
      </c>
      <c r="AJ224" s="30">
        <v>1</v>
      </c>
      <c r="AK224" s="19" t="s">
        <v>144</v>
      </c>
      <c r="AL224" s="15" t="s">
        <v>58</v>
      </c>
      <c r="AM224" s="15" t="s">
        <v>58</v>
      </c>
      <c r="AN224" s="17" t="s">
        <v>58</v>
      </c>
    </row>
    <row r="225" spans="2:40" hidden="1" x14ac:dyDescent="0.25">
      <c r="B225" s="116">
        <f t="shared" si="44"/>
        <v>166</v>
      </c>
      <c r="C225" s="16">
        <v>20200618</v>
      </c>
      <c r="D225" s="15" t="s">
        <v>3</v>
      </c>
      <c r="E225" s="76" t="s">
        <v>672</v>
      </c>
      <c r="F225" s="103" t="s">
        <v>954</v>
      </c>
      <c r="G225" s="17">
        <v>1473080</v>
      </c>
      <c r="H225" s="49" t="s">
        <v>58</v>
      </c>
      <c r="I225" s="15" t="s">
        <v>185</v>
      </c>
      <c r="J225" s="49" t="s">
        <v>58</v>
      </c>
      <c r="K225" s="54" t="s">
        <v>1077</v>
      </c>
      <c r="L225" s="15" t="s">
        <v>144</v>
      </c>
      <c r="M225" s="15" t="s">
        <v>291</v>
      </c>
      <c r="N225" s="76" t="s">
        <v>962</v>
      </c>
      <c r="O225" s="17" t="s">
        <v>58</v>
      </c>
      <c r="P225" s="17" t="s">
        <v>199</v>
      </c>
      <c r="Q225" s="18"/>
      <c r="R225" s="49" t="s">
        <v>58</v>
      </c>
      <c r="S225" s="76" t="s">
        <v>66</v>
      </c>
      <c r="T225" s="15"/>
      <c r="U225" s="15"/>
      <c r="V225" s="15">
        <v>82</v>
      </c>
      <c r="W225" s="80">
        <f>(82-V225+119)*2</f>
        <v>238</v>
      </c>
      <c r="X225" s="15">
        <f t="shared" si="48"/>
        <v>238</v>
      </c>
      <c r="Y225" s="15">
        <f>ROUNDDOWN(W225/HLOOKUP(D225,Table!$C$3:$D$4,2,0)*8,2)</f>
        <v>4.2300000000000004</v>
      </c>
      <c r="Z225" s="15">
        <v>2</v>
      </c>
      <c r="AA225" s="15" t="s">
        <v>70</v>
      </c>
      <c r="AB225" s="19">
        <v>44006</v>
      </c>
      <c r="AC225" s="19">
        <v>44001</v>
      </c>
      <c r="AD225" s="19">
        <v>44007</v>
      </c>
      <c r="AE225" s="19">
        <v>44005</v>
      </c>
      <c r="AF225" s="19">
        <v>44005</v>
      </c>
      <c r="AG225" s="19" t="s">
        <v>164</v>
      </c>
      <c r="AH225" s="30">
        <v>1</v>
      </c>
      <c r="AI225" s="30">
        <v>1</v>
      </c>
      <c r="AJ225" s="30">
        <v>1</v>
      </c>
      <c r="AK225" s="19" t="s">
        <v>144</v>
      </c>
      <c r="AL225" s="15" t="s">
        <v>58</v>
      </c>
      <c r="AM225" s="15" t="s">
        <v>58</v>
      </c>
      <c r="AN225" s="80" t="s">
        <v>930</v>
      </c>
    </row>
    <row r="226" spans="2:40" hidden="1" x14ac:dyDescent="0.25">
      <c r="B226" s="116">
        <f t="shared" si="44"/>
        <v>167</v>
      </c>
      <c r="C226" s="16">
        <v>20200618</v>
      </c>
      <c r="D226" s="15" t="s">
        <v>3</v>
      </c>
      <c r="E226" s="76" t="s">
        <v>672</v>
      </c>
      <c r="F226" s="103" t="s">
        <v>955</v>
      </c>
      <c r="G226" s="17">
        <v>1473080</v>
      </c>
      <c r="H226" s="49" t="s">
        <v>58</v>
      </c>
      <c r="I226" s="15" t="s">
        <v>198</v>
      </c>
      <c r="J226" s="49" t="s">
        <v>58</v>
      </c>
      <c r="K226" s="54" t="s">
        <v>1077</v>
      </c>
      <c r="L226" s="15" t="s">
        <v>144</v>
      </c>
      <c r="M226" s="15" t="s">
        <v>291</v>
      </c>
      <c r="N226" s="15" t="s">
        <v>956</v>
      </c>
      <c r="O226" s="17" t="s">
        <v>58</v>
      </c>
      <c r="P226" s="17" t="s">
        <v>199</v>
      </c>
      <c r="Q226" s="18"/>
      <c r="R226" s="49" t="s">
        <v>58</v>
      </c>
      <c r="S226" s="76" t="s">
        <v>66</v>
      </c>
      <c r="T226" s="15"/>
      <c r="U226" s="15"/>
      <c r="V226" s="15">
        <v>362</v>
      </c>
      <c r="W226" s="15">
        <f t="shared" ref="W226:W234" si="49">V226*2</f>
        <v>724</v>
      </c>
      <c r="X226" s="15">
        <f t="shared" si="48"/>
        <v>724</v>
      </c>
      <c r="Y226" s="15">
        <f>ROUNDDOWN(W226/HLOOKUP(D226,Table!$C$3:$D$4,2,0)*8,2)</f>
        <v>12.87</v>
      </c>
      <c r="Z226" s="15">
        <v>4</v>
      </c>
      <c r="AA226" s="15" t="s">
        <v>70</v>
      </c>
      <c r="AB226" s="19">
        <v>44006</v>
      </c>
      <c r="AC226" s="19">
        <v>44001</v>
      </c>
      <c r="AD226" s="19">
        <v>44007</v>
      </c>
      <c r="AE226" s="19">
        <v>44005</v>
      </c>
      <c r="AF226" s="19">
        <v>44005</v>
      </c>
      <c r="AG226" s="19" t="s">
        <v>164</v>
      </c>
      <c r="AH226" s="30">
        <v>1</v>
      </c>
      <c r="AI226" s="30">
        <v>1</v>
      </c>
      <c r="AJ226" s="30">
        <v>1</v>
      </c>
      <c r="AK226" s="19" t="s">
        <v>144</v>
      </c>
      <c r="AL226" s="15" t="s">
        <v>58</v>
      </c>
      <c r="AM226" s="15" t="s">
        <v>58</v>
      </c>
      <c r="AN226" s="80" t="s">
        <v>930</v>
      </c>
    </row>
    <row r="227" spans="2:40" hidden="1" x14ac:dyDescent="0.25">
      <c r="B227" s="116">
        <f t="shared" si="44"/>
        <v>168</v>
      </c>
      <c r="C227" s="16">
        <v>20200618</v>
      </c>
      <c r="D227" s="15" t="s">
        <v>3</v>
      </c>
      <c r="E227" s="76" t="s">
        <v>672</v>
      </c>
      <c r="F227" s="103" t="s">
        <v>1032</v>
      </c>
      <c r="G227" s="17">
        <v>1473080</v>
      </c>
      <c r="H227" s="49" t="s">
        <v>58</v>
      </c>
      <c r="I227" s="15" t="s">
        <v>215</v>
      </c>
      <c r="J227" s="49" t="s">
        <v>58</v>
      </c>
      <c r="K227" s="54" t="s">
        <v>1077</v>
      </c>
      <c r="L227" s="15" t="s">
        <v>144</v>
      </c>
      <c r="M227" s="15" t="s">
        <v>291</v>
      </c>
      <c r="N227" s="15" t="s">
        <v>956</v>
      </c>
      <c r="O227" s="17" t="s">
        <v>58</v>
      </c>
      <c r="P227" s="17" t="s">
        <v>199</v>
      </c>
      <c r="Q227" s="18"/>
      <c r="R227" s="49" t="s">
        <v>58</v>
      </c>
      <c r="S227" s="76" t="s">
        <v>66</v>
      </c>
      <c r="T227" s="15"/>
      <c r="U227" s="15"/>
      <c r="V227" s="15">
        <v>54</v>
      </c>
      <c r="W227" s="15">
        <f t="shared" si="49"/>
        <v>108</v>
      </c>
      <c r="X227" s="15">
        <f t="shared" si="48"/>
        <v>108</v>
      </c>
      <c r="Y227" s="15">
        <f>ROUNDDOWN(W227/HLOOKUP(D227,Table!$C$3:$D$4,2,0)*8,2)</f>
        <v>1.92</v>
      </c>
      <c r="Z227" s="15">
        <v>0.5</v>
      </c>
      <c r="AA227" s="15" t="s">
        <v>70</v>
      </c>
      <c r="AB227" s="19">
        <v>44006</v>
      </c>
      <c r="AC227" s="19">
        <v>44001</v>
      </c>
      <c r="AD227" s="19">
        <v>44007</v>
      </c>
      <c r="AE227" s="19">
        <v>44005</v>
      </c>
      <c r="AF227" s="19">
        <v>44005</v>
      </c>
      <c r="AG227" s="19" t="s">
        <v>164</v>
      </c>
      <c r="AH227" s="30" t="s">
        <v>58</v>
      </c>
      <c r="AI227" s="30" t="s">
        <v>58</v>
      </c>
      <c r="AJ227" s="30" t="s">
        <v>58</v>
      </c>
      <c r="AK227" s="19" t="s">
        <v>144</v>
      </c>
      <c r="AL227" s="17" t="s">
        <v>953</v>
      </c>
      <c r="AM227" s="15" t="s">
        <v>58</v>
      </c>
      <c r="AN227" s="80" t="s">
        <v>930</v>
      </c>
    </row>
    <row r="228" spans="2:40" hidden="1" x14ac:dyDescent="0.25">
      <c r="B228" s="116">
        <f t="shared" ref="B228:B234" si="50">B227+1</f>
        <v>169</v>
      </c>
      <c r="C228" s="16">
        <v>20200618</v>
      </c>
      <c r="D228" s="15" t="s">
        <v>3</v>
      </c>
      <c r="E228" s="76" t="s">
        <v>672</v>
      </c>
      <c r="F228" s="103" t="s">
        <v>1034</v>
      </c>
      <c r="G228" s="17">
        <v>1473080</v>
      </c>
      <c r="H228" s="49" t="s">
        <v>58</v>
      </c>
      <c r="I228" s="15" t="s">
        <v>177</v>
      </c>
      <c r="J228" s="49" t="s">
        <v>58</v>
      </c>
      <c r="K228" s="54" t="s">
        <v>1077</v>
      </c>
      <c r="L228" s="15" t="s">
        <v>144</v>
      </c>
      <c r="M228" s="15" t="s">
        <v>291</v>
      </c>
      <c r="N228" s="15" t="s">
        <v>956</v>
      </c>
      <c r="O228" s="17" t="s">
        <v>58</v>
      </c>
      <c r="P228" s="17" t="s">
        <v>199</v>
      </c>
      <c r="Q228" s="18"/>
      <c r="R228" s="49" t="s">
        <v>58</v>
      </c>
      <c r="S228" s="76" t="s">
        <v>233</v>
      </c>
      <c r="T228" s="15"/>
      <c r="U228" s="15"/>
      <c r="V228" s="15">
        <v>446</v>
      </c>
      <c r="W228" s="15">
        <f t="shared" si="49"/>
        <v>892</v>
      </c>
      <c r="X228" s="15">
        <f t="shared" si="48"/>
        <v>892</v>
      </c>
      <c r="Y228" s="15">
        <f>ROUNDDOWN(W228/HLOOKUP(D228,Table!$C$3:$D$4,2,0)*8,2)</f>
        <v>15.85</v>
      </c>
      <c r="Z228" s="15">
        <v>12</v>
      </c>
      <c r="AA228" s="15" t="s">
        <v>70</v>
      </c>
      <c r="AB228" s="19">
        <v>44006</v>
      </c>
      <c r="AC228" s="19">
        <v>44001</v>
      </c>
      <c r="AD228" s="19">
        <v>44007</v>
      </c>
      <c r="AE228" s="19">
        <v>44005</v>
      </c>
      <c r="AF228" s="19">
        <v>44005</v>
      </c>
      <c r="AG228" s="19" t="s">
        <v>164</v>
      </c>
      <c r="AH228" s="30">
        <v>1</v>
      </c>
      <c r="AI228" s="30">
        <v>1</v>
      </c>
      <c r="AJ228" s="30">
        <v>1</v>
      </c>
      <c r="AK228" s="19" t="s">
        <v>144</v>
      </c>
      <c r="AL228" s="15" t="s">
        <v>58</v>
      </c>
      <c r="AM228" s="15" t="s">
        <v>58</v>
      </c>
      <c r="AN228" s="80" t="s">
        <v>930</v>
      </c>
    </row>
    <row r="229" spans="2:40" hidden="1" x14ac:dyDescent="0.25">
      <c r="B229" s="116">
        <f t="shared" si="50"/>
        <v>170</v>
      </c>
      <c r="C229" s="16">
        <v>20200618</v>
      </c>
      <c r="D229" s="15" t="s">
        <v>3</v>
      </c>
      <c r="E229" s="76" t="s">
        <v>672</v>
      </c>
      <c r="F229" s="103" t="s">
        <v>866</v>
      </c>
      <c r="G229" s="17">
        <v>1473080</v>
      </c>
      <c r="H229" s="49" t="s">
        <v>58</v>
      </c>
      <c r="I229" s="147" t="s">
        <v>676</v>
      </c>
      <c r="J229" s="49" t="s">
        <v>58</v>
      </c>
      <c r="K229" s="54" t="s">
        <v>1077</v>
      </c>
      <c r="L229" s="15" t="s">
        <v>144</v>
      </c>
      <c r="M229" s="15" t="s">
        <v>291</v>
      </c>
      <c r="N229" s="15" t="s">
        <v>956</v>
      </c>
      <c r="O229" s="17" t="s">
        <v>58</v>
      </c>
      <c r="P229" s="17" t="s">
        <v>199</v>
      </c>
      <c r="Q229" s="18"/>
      <c r="R229" s="49" t="s">
        <v>58</v>
      </c>
      <c r="S229" s="76" t="s">
        <v>232</v>
      </c>
      <c r="T229" s="15"/>
      <c r="U229" s="15"/>
      <c r="V229" s="15">
        <v>152</v>
      </c>
      <c r="W229" s="15">
        <f t="shared" si="49"/>
        <v>304</v>
      </c>
      <c r="X229" s="15">
        <f t="shared" si="48"/>
        <v>304</v>
      </c>
      <c r="Y229" s="15">
        <f>ROUNDDOWN(W229/HLOOKUP(D229,Table!$C$3:$D$4,2,0)*8,2)</f>
        <v>5.4</v>
      </c>
      <c r="Z229" s="15">
        <v>6</v>
      </c>
      <c r="AA229" s="15" t="s">
        <v>70</v>
      </c>
      <c r="AB229" s="19">
        <v>44006</v>
      </c>
      <c r="AC229" s="19">
        <v>44001</v>
      </c>
      <c r="AD229" s="19">
        <v>44007</v>
      </c>
      <c r="AE229" s="19">
        <v>44005</v>
      </c>
      <c r="AF229" s="19">
        <v>44005</v>
      </c>
      <c r="AG229" s="19" t="s">
        <v>164</v>
      </c>
      <c r="AH229" s="30">
        <v>1</v>
      </c>
      <c r="AI229" s="30">
        <v>1</v>
      </c>
      <c r="AJ229" s="30">
        <v>1</v>
      </c>
      <c r="AK229" s="19" t="s">
        <v>144</v>
      </c>
      <c r="AL229" s="15" t="s">
        <v>58</v>
      </c>
      <c r="AM229" s="15" t="s">
        <v>58</v>
      </c>
      <c r="AN229" s="80" t="s">
        <v>930</v>
      </c>
    </row>
    <row r="230" spans="2:40" hidden="1" x14ac:dyDescent="0.25">
      <c r="B230" s="116">
        <f t="shared" si="50"/>
        <v>171</v>
      </c>
      <c r="C230" s="16">
        <v>20200618</v>
      </c>
      <c r="D230" s="15" t="s">
        <v>3</v>
      </c>
      <c r="E230" s="76" t="s">
        <v>672</v>
      </c>
      <c r="F230" s="103" t="s">
        <v>1544</v>
      </c>
      <c r="G230" s="17">
        <v>1473080</v>
      </c>
      <c r="H230" s="49" t="s">
        <v>58</v>
      </c>
      <c r="I230" s="147" t="s">
        <v>293</v>
      </c>
      <c r="J230" s="49" t="s">
        <v>58</v>
      </c>
      <c r="K230" s="54" t="s">
        <v>1077</v>
      </c>
      <c r="L230" s="15" t="s">
        <v>144</v>
      </c>
      <c r="M230" s="15" t="s">
        <v>291</v>
      </c>
      <c r="N230" s="15" t="s">
        <v>956</v>
      </c>
      <c r="O230" s="17" t="s">
        <v>58</v>
      </c>
      <c r="P230" s="17" t="s">
        <v>199</v>
      </c>
      <c r="Q230" s="18"/>
      <c r="R230" s="49" t="s">
        <v>58</v>
      </c>
      <c r="S230" s="76" t="s">
        <v>232</v>
      </c>
      <c r="T230" s="15"/>
      <c r="U230" s="15"/>
      <c r="V230" s="15">
        <v>86</v>
      </c>
      <c r="W230" s="15">
        <f t="shared" si="49"/>
        <v>172</v>
      </c>
      <c r="X230" s="15">
        <f t="shared" si="48"/>
        <v>172</v>
      </c>
      <c r="Y230" s="15">
        <f>ROUNDDOWN(W230/HLOOKUP(D230,Table!$C$3:$D$4,2,0)*8,2)</f>
        <v>3.05</v>
      </c>
      <c r="Z230" s="15">
        <v>3</v>
      </c>
      <c r="AA230" s="15" t="s">
        <v>70</v>
      </c>
      <c r="AB230" s="19">
        <v>44006</v>
      </c>
      <c r="AC230" s="19">
        <v>44001</v>
      </c>
      <c r="AD230" s="19">
        <v>44007</v>
      </c>
      <c r="AE230" s="19">
        <v>44005</v>
      </c>
      <c r="AF230" s="19">
        <v>44005</v>
      </c>
      <c r="AG230" s="19" t="s">
        <v>164</v>
      </c>
      <c r="AH230" s="30">
        <v>1</v>
      </c>
      <c r="AI230" s="30">
        <v>1</v>
      </c>
      <c r="AJ230" s="30">
        <v>1</v>
      </c>
      <c r="AK230" s="19" t="s">
        <v>144</v>
      </c>
      <c r="AL230" s="15" t="s">
        <v>58</v>
      </c>
      <c r="AM230" s="15" t="s">
        <v>58</v>
      </c>
      <c r="AN230" s="80" t="s">
        <v>930</v>
      </c>
    </row>
    <row r="231" spans="2:40" hidden="1" x14ac:dyDescent="0.25">
      <c r="B231" s="116">
        <f t="shared" si="50"/>
        <v>172</v>
      </c>
      <c r="C231" s="16">
        <v>20200618</v>
      </c>
      <c r="D231" s="15" t="s">
        <v>3</v>
      </c>
      <c r="E231" s="76" t="s">
        <v>672</v>
      </c>
      <c r="F231" s="103" t="s">
        <v>1545</v>
      </c>
      <c r="G231" s="17">
        <v>1473080</v>
      </c>
      <c r="H231" s="49" t="s">
        <v>58</v>
      </c>
      <c r="I231" s="147" t="s">
        <v>677</v>
      </c>
      <c r="J231" s="49" t="s">
        <v>58</v>
      </c>
      <c r="K231" s="54" t="s">
        <v>1077</v>
      </c>
      <c r="L231" s="15" t="s">
        <v>144</v>
      </c>
      <c r="M231" s="15" t="s">
        <v>291</v>
      </c>
      <c r="N231" s="15" t="s">
        <v>956</v>
      </c>
      <c r="O231" s="17" t="s">
        <v>58</v>
      </c>
      <c r="P231" s="17" t="s">
        <v>199</v>
      </c>
      <c r="Q231" s="18"/>
      <c r="R231" s="49" t="s">
        <v>58</v>
      </c>
      <c r="S231" s="76" t="s">
        <v>232</v>
      </c>
      <c r="T231" s="15"/>
      <c r="U231" s="15"/>
      <c r="V231" s="15">
        <v>72</v>
      </c>
      <c r="W231" s="15">
        <f t="shared" si="49"/>
        <v>144</v>
      </c>
      <c r="X231" s="15">
        <f t="shared" si="48"/>
        <v>144</v>
      </c>
      <c r="Y231" s="15">
        <f>ROUNDDOWN(W231/HLOOKUP(D231,Table!$C$3:$D$4,2,0)*8,2)</f>
        <v>2.56</v>
      </c>
      <c r="Z231" s="15">
        <v>0.5</v>
      </c>
      <c r="AA231" s="15" t="s">
        <v>70</v>
      </c>
      <c r="AB231" s="19">
        <v>44006</v>
      </c>
      <c r="AC231" s="19">
        <v>44001</v>
      </c>
      <c r="AD231" s="19">
        <v>44007</v>
      </c>
      <c r="AE231" s="19">
        <v>44001</v>
      </c>
      <c r="AF231" s="19">
        <v>44001</v>
      </c>
      <c r="AG231" s="19" t="s">
        <v>164</v>
      </c>
      <c r="AH231" s="75" t="s">
        <v>58</v>
      </c>
      <c r="AI231" s="75" t="s">
        <v>58</v>
      </c>
      <c r="AJ231" s="75" t="s">
        <v>58</v>
      </c>
      <c r="AK231" s="19" t="s">
        <v>144</v>
      </c>
      <c r="AL231" s="15" t="s">
        <v>58</v>
      </c>
      <c r="AM231" s="15" t="s">
        <v>58</v>
      </c>
      <c r="AN231" s="80" t="s">
        <v>929</v>
      </c>
    </row>
    <row r="232" spans="2:40" hidden="1" x14ac:dyDescent="0.25">
      <c r="B232" s="116">
        <f t="shared" si="50"/>
        <v>173</v>
      </c>
      <c r="C232" s="16">
        <v>20200618</v>
      </c>
      <c r="D232" s="15" t="s">
        <v>3</v>
      </c>
      <c r="E232" s="76" t="s">
        <v>672</v>
      </c>
      <c r="F232" s="103" t="s">
        <v>1543</v>
      </c>
      <c r="G232" s="17">
        <v>1473080</v>
      </c>
      <c r="H232" s="49" t="s">
        <v>58</v>
      </c>
      <c r="I232" s="15" t="s">
        <v>678</v>
      </c>
      <c r="J232" s="49" t="s">
        <v>58</v>
      </c>
      <c r="K232" s="54" t="s">
        <v>1077</v>
      </c>
      <c r="L232" s="15" t="s">
        <v>144</v>
      </c>
      <c r="M232" s="15" t="s">
        <v>291</v>
      </c>
      <c r="N232" s="15" t="s">
        <v>956</v>
      </c>
      <c r="O232" s="17" t="s">
        <v>58</v>
      </c>
      <c r="P232" s="17" t="s">
        <v>199</v>
      </c>
      <c r="Q232" s="18"/>
      <c r="R232" s="49" t="s">
        <v>58</v>
      </c>
      <c r="S232" s="76" t="s">
        <v>234</v>
      </c>
      <c r="T232" s="15"/>
      <c r="U232" s="15"/>
      <c r="V232" s="15">
        <v>20</v>
      </c>
      <c r="W232" s="15">
        <f t="shared" si="49"/>
        <v>40</v>
      </c>
      <c r="X232" s="15">
        <f t="shared" si="48"/>
        <v>40</v>
      </c>
      <c r="Y232" s="15">
        <f>ROUNDDOWN(W232/HLOOKUP(D232,Table!$C$3:$D$4,2,0)*8,2)</f>
        <v>0.71</v>
      </c>
      <c r="Z232" s="15">
        <v>0.5</v>
      </c>
      <c r="AA232" s="15" t="s">
        <v>70</v>
      </c>
      <c r="AB232" s="19">
        <v>44006</v>
      </c>
      <c r="AC232" s="19">
        <v>44001</v>
      </c>
      <c r="AD232" s="19">
        <v>44007</v>
      </c>
      <c r="AE232" s="19">
        <v>44005</v>
      </c>
      <c r="AF232" s="19">
        <v>44005</v>
      </c>
      <c r="AG232" s="19" t="s">
        <v>164</v>
      </c>
      <c r="AH232" s="30">
        <v>1</v>
      </c>
      <c r="AI232" s="30">
        <v>1</v>
      </c>
      <c r="AJ232" s="30">
        <v>1</v>
      </c>
      <c r="AK232" s="19" t="s">
        <v>144</v>
      </c>
      <c r="AL232" s="15" t="s">
        <v>58</v>
      </c>
      <c r="AM232" s="15" t="s">
        <v>58</v>
      </c>
      <c r="AN232" s="80" t="s">
        <v>930</v>
      </c>
    </row>
    <row r="233" spans="2:40" hidden="1" x14ac:dyDescent="0.25">
      <c r="B233" s="116">
        <f t="shared" si="50"/>
        <v>174</v>
      </c>
      <c r="C233" s="16">
        <v>20200618</v>
      </c>
      <c r="D233" s="15" t="s">
        <v>3</v>
      </c>
      <c r="E233" s="76" t="s">
        <v>673</v>
      </c>
      <c r="F233" s="103" t="s">
        <v>1546</v>
      </c>
      <c r="G233" s="17">
        <v>1497391</v>
      </c>
      <c r="H233" s="49" t="s">
        <v>58</v>
      </c>
      <c r="I233" s="15" t="s">
        <v>679</v>
      </c>
      <c r="J233" s="49" t="s">
        <v>58</v>
      </c>
      <c r="K233" s="54" t="s">
        <v>1077</v>
      </c>
      <c r="L233" s="15" t="s">
        <v>144</v>
      </c>
      <c r="M233" s="15" t="s">
        <v>291</v>
      </c>
      <c r="N233" s="15" t="s">
        <v>956</v>
      </c>
      <c r="O233" s="17" t="s">
        <v>58</v>
      </c>
      <c r="P233" s="17" t="s">
        <v>680</v>
      </c>
      <c r="Q233" s="18"/>
      <c r="R233" s="49" t="s">
        <v>58</v>
      </c>
      <c r="S233" s="76" t="s">
        <v>234</v>
      </c>
      <c r="T233" s="15"/>
      <c r="U233" s="15"/>
      <c r="V233" s="15">
        <v>248</v>
      </c>
      <c r="W233" s="15">
        <f t="shared" si="49"/>
        <v>496</v>
      </c>
      <c r="X233" s="15">
        <f t="shared" si="48"/>
        <v>496</v>
      </c>
      <c r="Y233" s="15">
        <f>ROUNDDOWN(W233/HLOOKUP(D233,Table!$C$3:$D$4,2,0)*8,2)</f>
        <v>8.81</v>
      </c>
      <c r="Z233" s="15">
        <v>3</v>
      </c>
      <c r="AA233" s="15" t="s">
        <v>70</v>
      </c>
      <c r="AB233" s="19">
        <v>44006</v>
      </c>
      <c r="AC233" s="19">
        <v>44001</v>
      </c>
      <c r="AD233" s="19">
        <v>44007</v>
      </c>
      <c r="AE233" s="19">
        <v>44005</v>
      </c>
      <c r="AF233" s="19">
        <v>44005</v>
      </c>
      <c r="AG233" s="19" t="s">
        <v>164</v>
      </c>
      <c r="AH233" s="30">
        <v>1</v>
      </c>
      <c r="AI233" s="30">
        <v>1</v>
      </c>
      <c r="AJ233" s="30">
        <v>1</v>
      </c>
      <c r="AK233" s="19" t="s">
        <v>144</v>
      </c>
      <c r="AL233" s="15" t="s">
        <v>58</v>
      </c>
      <c r="AM233" s="15"/>
      <c r="AN233" s="80" t="s">
        <v>930</v>
      </c>
    </row>
    <row r="234" spans="2:40" hidden="1" x14ac:dyDescent="0.25">
      <c r="B234" s="116">
        <f t="shared" si="50"/>
        <v>175</v>
      </c>
      <c r="C234" s="16">
        <v>20200618</v>
      </c>
      <c r="D234" s="15" t="s">
        <v>2</v>
      </c>
      <c r="E234" s="76" t="s">
        <v>674</v>
      </c>
      <c r="F234" s="17" t="s">
        <v>58</v>
      </c>
      <c r="G234" s="17">
        <v>1502509</v>
      </c>
      <c r="H234" s="49" t="s">
        <v>58</v>
      </c>
      <c r="I234" s="15" t="s">
        <v>675</v>
      </c>
      <c r="J234" s="49" t="s">
        <v>58</v>
      </c>
      <c r="K234" s="54" t="s">
        <v>1077</v>
      </c>
      <c r="L234" s="15" t="s">
        <v>144</v>
      </c>
      <c r="M234" s="15" t="s">
        <v>681</v>
      </c>
      <c r="N234" s="15" t="s">
        <v>682</v>
      </c>
      <c r="O234" s="74" t="s">
        <v>683</v>
      </c>
      <c r="P234" s="17" t="s">
        <v>292</v>
      </c>
      <c r="Q234" s="18"/>
      <c r="R234" s="49" t="s">
        <v>58</v>
      </c>
      <c r="S234" s="76" t="s">
        <v>234</v>
      </c>
      <c r="T234" s="15"/>
      <c r="U234" s="15"/>
      <c r="V234" s="15">
        <v>40</v>
      </c>
      <c r="W234" s="15">
        <f t="shared" si="49"/>
        <v>80</v>
      </c>
      <c r="X234" s="15">
        <f t="shared" ref="X234:X244" si="51">W234</f>
        <v>80</v>
      </c>
      <c r="Y234" s="15">
        <f>ROUNDDOWN(W234/HLOOKUP(D234,Table!$C$3:$D$4,2,0)*8,2)</f>
        <v>4.92</v>
      </c>
      <c r="Z234" s="15">
        <v>6</v>
      </c>
      <c r="AA234" s="15" t="s">
        <v>70</v>
      </c>
      <c r="AB234" s="19">
        <v>44006</v>
      </c>
      <c r="AC234" s="19">
        <v>44001</v>
      </c>
      <c r="AD234" s="19">
        <v>44007</v>
      </c>
      <c r="AE234" s="19">
        <v>44006</v>
      </c>
      <c r="AF234" s="19">
        <v>44006</v>
      </c>
      <c r="AG234" s="19" t="s">
        <v>165</v>
      </c>
      <c r="AH234" s="30">
        <v>0.95799999999999996</v>
      </c>
      <c r="AI234" s="30">
        <v>0.96</v>
      </c>
      <c r="AJ234" s="30" t="s">
        <v>58</v>
      </c>
      <c r="AK234" s="19" t="s">
        <v>134</v>
      </c>
      <c r="AL234" s="17" t="s">
        <v>968</v>
      </c>
      <c r="AM234" s="15" t="s">
        <v>58</v>
      </c>
      <c r="AN234" s="80" t="s">
        <v>930</v>
      </c>
    </row>
    <row r="235" spans="2:40" hidden="1" x14ac:dyDescent="0.25">
      <c r="B235" s="149">
        <f t="shared" ref="B235:B252" si="52">B234+1</f>
        <v>176</v>
      </c>
      <c r="C235" s="16">
        <v>20200619</v>
      </c>
      <c r="D235" s="15" t="s">
        <v>3</v>
      </c>
      <c r="E235" s="76" t="s">
        <v>867</v>
      </c>
      <c r="F235" s="103" t="s">
        <v>910</v>
      </c>
      <c r="G235" s="76">
        <v>1516276</v>
      </c>
      <c r="H235" s="49" t="s">
        <v>58</v>
      </c>
      <c r="I235" s="76" t="s">
        <v>872</v>
      </c>
      <c r="J235" s="49" t="s">
        <v>58</v>
      </c>
      <c r="K235" s="15" t="s">
        <v>1075</v>
      </c>
      <c r="L235" s="76" t="s">
        <v>886</v>
      </c>
      <c r="M235" s="76" t="s">
        <v>891</v>
      </c>
      <c r="N235" s="76" t="s">
        <v>897</v>
      </c>
      <c r="O235" s="17" t="s">
        <v>58</v>
      </c>
      <c r="P235" s="74" t="s">
        <v>903</v>
      </c>
      <c r="Q235" s="18"/>
      <c r="R235" s="49" t="s">
        <v>58</v>
      </c>
      <c r="S235" s="76" t="s">
        <v>6</v>
      </c>
      <c r="T235" s="15"/>
      <c r="U235" s="15"/>
      <c r="V235" s="76">
        <v>433</v>
      </c>
      <c r="W235" s="80">
        <v>442</v>
      </c>
      <c r="X235" s="15">
        <f t="shared" si="51"/>
        <v>442</v>
      </c>
      <c r="Y235" s="15">
        <f>ROUNDDOWN(W235/HLOOKUP(D235,Table!$C$3:$D$4,2,0)*8,2)</f>
        <v>7.85</v>
      </c>
      <c r="Z235" s="15">
        <v>1</v>
      </c>
      <c r="AA235" s="15" t="s">
        <v>70</v>
      </c>
      <c r="AB235" s="19">
        <v>44005</v>
      </c>
      <c r="AC235" s="19">
        <v>44004</v>
      </c>
      <c r="AD235" s="19">
        <v>44006</v>
      </c>
      <c r="AE235" s="19">
        <v>44004</v>
      </c>
      <c r="AF235" s="19">
        <v>44004</v>
      </c>
      <c r="AG235" s="19" t="s">
        <v>164</v>
      </c>
      <c r="AH235" s="30">
        <v>1</v>
      </c>
      <c r="AI235" s="30">
        <v>1</v>
      </c>
      <c r="AJ235" s="30">
        <v>1</v>
      </c>
      <c r="AK235" s="19" t="s">
        <v>144</v>
      </c>
      <c r="AL235" s="17" t="s">
        <v>58</v>
      </c>
      <c r="AM235" s="17" t="s">
        <v>58</v>
      </c>
      <c r="AN235" s="17" t="s">
        <v>912</v>
      </c>
    </row>
    <row r="236" spans="2:40" hidden="1" x14ac:dyDescent="0.25">
      <c r="B236" s="149">
        <f t="shared" si="52"/>
        <v>177</v>
      </c>
      <c r="C236" s="16">
        <v>20200619</v>
      </c>
      <c r="D236" s="15" t="s">
        <v>3</v>
      </c>
      <c r="E236" s="76" t="s">
        <v>867</v>
      </c>
      <c r="F236" s="103" t="s">
        <v>911</v>
      </c>
      <c r="G236" s="76">
        <v>1516276</v>
      </c>
      <c r="H236" s="49" t="s">
        <v>58</v>
      </c>
      <c r="I236" s="76" t="s">
        <v>559</v>
      </c>
      <c r="J236" s="49" t="s">
        <v>58</v>
      </c>
      <c r="K236" s="15" t="s">
        <v>1075</v>
      </c>
      <c r="L236" s="76" t="s">
        <v>886</v>
      </c>
      <c r="M236" s="76" t="s">
        <v>891</v>
      </c>
      <c r="N236" s="76" t="s">
        <v>897</v>
      </c>
      <c r="O236" s="17" t="s">
        <v>58</v>
      </c>
      <c r="P236" s="74" t="s">
        <v>903</v>
      </c>
      <c r="Q236" s="18"/>
      <c r="R236" s="49" t="s">
        <v>58</v>
      </c>
      <c r="S236" s="76" t="s">
        <v>6</v>
      </c>
      <c r="T236" s="15"/>
      <c r="U236" s="15"/>
      <c r="V236" s="76">
        <v>666</v>
      </c>
      <c r="W236" s="80">
        <v>678</v>
      </c>
      <c r="X236" s="15">
        <f t="shared" si="51"/>
        <v>678</v>
      </c>
      <c r="Y236" s="15">
        <f>ROUNDDOWN(W236/HLOOKUP(D236,Table!$C$3:$D$4,2,0)*8,2)</f>
        <v>12.05</v>
      </c>
      <c r="Z236" s="15">
        <v>8</v>
      </c>
      <c r="AA236" s="15" t="s">
        <v>70</v>
      </c>
      <c r="AB236" s="19">
        <v>44005</v>
      </c>
      <c r="AC236" s="19">
        <v>44004</v>
      </c>
      <c r="AD236" s="19">
        <v>44006</v>
      </c>
      <c r="AE236" s="19">
        <v>44004</v>
      </c>
      <c r="AF236" s="19">
        <v>44004</v>
      </c>
      <c r="AG236" s="19" t="s">
        <v>164</v>
      </c>
      <c r="AH236" s="30">
        <v>1</v>
      </c>
      <c r="AI236" s="30">
        <v>1</v>
      </c>
      <c r="AJ236" s="30">
        <v>1</v>
      </c>
      <c r="AK236" s="19" t="s">
        <v>144</v>
      </c>
      <c r="AL236" s="17" t="s">
        <v>58</v>
      </c>
      <c r="AM236" s="17" t="s">
        <v>58</v>
      </c>
      <c r="AN236" s="17" t="s">
        <v>913</v>
      </c>
    </row>
    <row r="237" spans="2:40" hidden="1" x14ac:dyDescent="0.25">
      <c r="B237" s="149">
        <f t="shared" si="52"/>
        <v>178</v>
      </c>
      <c r="C237" s="16">
        <v>20200619</v>
      </c>
      <c r="D237" s="15" t="s">
        <v>2</v>
      </c>
      <c r="E237" s="76" t="s">
        <v>868</v>
      </c>
      <c r="F237" s="74" t="s">
        <v>58</v>
      </c>
      <c r="G237" s="76">
        <v>1527593</v>
      </c>
      <c r="H237" s="49" t="s">
        <v>58</v>
      </c>
      <c r="I237" s="76" t="s">
        <v>873</v>
      </c>
      <c r="J237" s="49" t="s">
        <v>58</v>
      </c>
      <c r="K237" s="15" t="s">
        <v>1076</v>
      </c>
      <c r="L237" s="76" t="s">
        <v>144</v>
      </c>
      <c r="M237" s="76" t="s">
        <v>890</v>
      </c>
      <c r="N237" s="76" t="s">
        <v>896</v>
      </c>
      <c r="O237" s="74" t="s">
        <v>898</v>
      </c>
      <c r="P237" s="74" t="s">
        <v>902</v>
      </c>
      <c r="Q237" s="18"/>
      <c r="R237" s="49" t="s">
        <v>58</v>
      </c>
      <c r="S237" s="76" t="s">
        <v>65</v>
      </c>
      <c r="T237" s="15"/>
      <c r="U237" s="15"/>
      <c r="V237" s="76">
        <v>60</v>
      </c>
      <c r="W237" s="15">
        <f t="shared" ref="W237:W250" si="53">V237</f>
        <v>60</v>
      </c>
      <c r="X237" s="15">
        <f t="shared" si="51"/>
        <v>60</v>
      </c>
      <c r="Y237" s="15">
        <f>ROUNDDOWN(W237/HLOOKUP(D237,Table!$C$3:$D$4,2,0)*8,2)</f>
        <v>3.69</v>
      </c>
      <c r="Z237" s="15">
        <v>3</v>
      </c>
      <c r="AA237" s="15" t="s">
        <v>70</v>
      </c>
      <c r="AB237" s="19">
        <v>44005</v>
      </c>
      <c r="AC237" s="19">
        <v>44004</v>
      </c>
      <c r="AD237" s="19">
        <v>44006</v>
      </c>
      <c r="AE237" s="19">
        <v>44005</v>
      </c>
      <c r="AF237" s="19">
        <v>44005</v>
      </c>
      <c r="AG237" s="19" t="s">
        <v>164</v>
      </c>
      <c r="AH237" s="30">
        <v>1</v>
      </c>
      <c r="AI237" s="30">
        <v>1</v>
      </c>
      <c r="AJ237" s="30">
        <v>1</v>
      </c>
      <c r="AK237" s="19" t="s">
        <v>144</v>
      </c>
      <c r="AL237" s="17" t="s">
        <v>58</v>
      </c>
      <c r="AM237" s="17" t="s">
        <v>58</v>
      </c>
      <c r="AN237" s="17" t="s">
        <v>58</v>
      </c>
    </row>
    <row r="238" spans="2:40" hidden="1" x14ac:dyDescent="0.25">
      <c r="B238" s="149">
        <f t="shared" si="52"/>
        <v>179</v>
      </c>
      <c r="C238" s="16">
        <v>20200619</v>
      </c>
      <c r="D238" s="15" t="s">
        <v>3</v>
      </c>
      <c r="E238" s="76" t="s">
        <v>869</v>
      </c>
      <c r="F238" s="103" t="s">
        <v>943</v>
      </c>
      <c r="G238" s="76">
        <v>1530427</v>
      </c>
      <c r="H238" s="49" t="s">
        <v>58</v>
      </c>
      <c r="I238" s="76" t="s">
        <v>874</v>
      </c>
      <c r="J238" s="49" t="s">
        <v>58</v>
      </c>
      <c r="K238" s="15" t="s">
        <v>1075</v>
      </c>
      <c r="L238" s="76" t="s">
        <v>887</v>
      </c>
      <c r="M238" s="15" t="s">
        <v>144</v>
      </c>
      <c r="N238" s="15" t="s">
        <v>895</v>
      </c>
      <c r="O238" s="17" t="s">
        <v>58</v>
      </c>
      <c r="P238" s="17" t="s">
        <v>901</v>
      </c>
      <c r="Q238" s="18"/>
      <c r="R238" s="49" t="s">
        <v>58</v>
      </c>
      <c r="S238" s="76" t="s">
        <v>64</v>
      </c>
      <c r="T238" s="15"/>
      <c r="U238" s="15"/>
      <c r="V238" s="76">
        <v>265</v>
      </c>
      <c r="W238" s="15">
        <f t="shared" si="53"/>
        <v>265</v>
      </c>
      <c r="X238" s="15">
        <f t="shared" si="51"/>
        <v>265</v>
      </c>
      <c r="Y238" s="15">
        <f>ROUNDDOWN(W238/HLOOKUP(D238,Table!$C$3:$D$4,2,0)*8,2)</f>
        <v>4.71</v>
      </c>
      <c r="Z238" s="15">
        <v>4</v>
      </c>
      <c r="AA238" s="15" t="s">
        <v>21</v>
      </c>
      <c r="AB238" s="19">
        <v>44008</v>
      </c>
      <c r="AC238" s="19">
        <v>44004</v>
      </c>
      <c r="AD238" s="19">
        <v>44008</v>
      </c>
      <c r="AE238" s="19">
        <v>44004</v>
      </c>
      <c r="AF238" s="19">
        <v>44004</v>
      </c>
      <c r="AG238" s="19" t="s">
        <v>164</v>
      </c>
      <c r="AH238" s="30">
        <v>1</v>
      </c>
      <c r="AI238" s="30">
        <v>1</v>
      </c>
      <c r="AJ238" s="30">
        <v>1</v>
      </c>
      <c r="AK238" s="19" t="s">
        <v>144</v>
      </c>
      <c r="AL238" s="17" t="s">
        <v>58</v>
      </c>
      <c r="AM238" s="17" t="s">
        <v>58</v>
      </c>
      <c r="AN238" s="17" t="s">
        <v>58</v>
      </c>
    </row>
    <row r="239" spans="2:40" hidden="1" x14ac:dyDescent="0.25">
      <c r="B239" s="149">
        <f t="shared" si="52"/>
        <v>180</v>
      </c>
      <c r="C239" s="16">
        <v>20200619</v>
      </c>
      <c r="D239" s="15" t="s">
        <v>3</v>
      </c>
      <c r="E239" s="76" t="s">
        <v>869</v>
      </c>
      <c r="F239" s="103" t="s">
        <v>944</v>
      </c>
      <c r="G239" s="76">
        <v>1530427</v>
      </c>
      <c r="H239" s="49" t="s">
        <v>58</v>
      </c>
      <c r="I239" s="76" t="s">
        <v>182</v>
      </c>
      <c r="J239" s="49" t="s">
        <v>58</v>
      </c>
      <c r="K239" s="15" t="s">
        <v>1075</v>
      </c>
      <c r="L239" s="15" t="s">
        <v>887</v>
      </c>
      <c r="M239" s="15" t="s">
        <v>144</v>
      </c>
      <c r="N239" s="15" t="s">
        <v>895</v>
      </c>
      <c r="O239" s="17" t="s">
        <v>58</v>
      </c>
      <c r="P239" s="17" t="s">
        <v>901</v>
      </c>
      <c r="Q239" s="18"/>
      <c r="R239" s="49" t="s">
        <v>58</v>
      </c>
      <c r="S239" s="76" t="s">
        <v>66</v>
      </c>
      <c r="T239" s="15"/>
      <c r="U239" s="15"/>
      <c r="V239" s="76">
        <v>115</v>
      </c>
      <c r="W239" s="80">
        <v>282</v>
      </c>
      <c r="X239" s="15">
        <f t="shared" si="51"/>
        <v>282</v>
      </c>
      <c r="Y239" s="15">
        <f>ROUNDDOWN(W239/HLOOKUP(D239,Table!$C$3:$D$4,2,0)*8,2)</f>
        <v>5.01</v>
      </c>
      <c r="Z239" s="15">
        <v>2</v>
      </c>
      <c r="AA239" s="15" t="s">
        <v>21</v>
      </c>
      <c r="AB239" s="19">
        <v>44008</v>
      </c>
      <c r="AC239" s="19">
        <v>44004</v>
      </c>
      <c r="AD239" s="19">
        <v>44008</v>
      </c>
      <c r="AE239" s="19">
        <v>44006</v>
      </c>
      <c r="AF239" s="19">
        <v>44006</v>
      </c>
      <c r="AG239" s="19" t="s">
        <v>164</v>
      </c>
      <c r="AH239" s="30">
        <v>1</v>
      </c>
      <c r="AI239" s="30">
        <v>1</v>
      </c>
      <c r="AJ239" s="30">
        <v>1</v>
      </c>
      <c r="AK239" s="19" t="s">
        <v>144</v>
      </c>
      <c r="AL239" s="17" t="s">
        <v>58</v>
      </c>
      <c r="AM239" s="17" t="s">
        <v>58</v>
      </c>
      <c r="AN239" s="17" t="s">
        <v>58</v>
      </c>
    </row>
    <row r="240" spans="2:40" hidden="1" x14ac:dyDescent="0.25">
      <c r="B240" s="149">
        <f t="shared" si="52"/>
        <v>181</v>
      </c>
      <c r="C240" s="16">
        <v>20200619</v>
      </c>
      <c r="D240" s="15" t="s">
        <v>3</v>
      </c>
      <c r="E240" s="76" t="s">
        <v>869</v>
      </c>
      <c r="F240" s="103" t="s">
        <v>945</v>
      </c>
      <c r="G240" s="76">
        <v>1530427</v>
      </c>
      <c r="H240" s="49" t="s">
        <v>58</v>
      </c>
      <c r="I240" s="76" t="s">
        <v>152</v>
      </c>
      <c r="J240" s="49" t="s">
        <v>58</v>
      </c>
      <c r="K240" s="15" t="s">
        <v>1075</v>
      </c>
      <c r="L240" s="15" t="s">
        <v>887</v>
      </c>
      <c r="M240" s="15" t="s">
        <v>144</v>
      </c>
      <c r="N240" s="15" t="s">
        <v>895</v>
      </c>
      <c r="O240" s="17" t="s">
        <v>58</v>
      </c>
      <c r="P240" s="17" t="s">
        <v>901</v>
      </c>
      <c r="Q240" s="18"/>
      <c r="R240" s="49" t="s">
        <v>58</v>
      </c>
      <c r="S240" s="76" t="s">
        <v>66</v>
      </c>
      <c r="T240" s="15"/>
      <c r="U240" s="15"/>
      <c r="V240" s="76">
        <v>280</v>
      </c>
      <c r="W240" s="15">
        <f t="shared" si="53"/>
        <v>280</v>
      </c>
      <c r="X240" s="15">
        <f t="shared" si="51"/>
        <v>280</v>
      </c>
      <c r="Y240" s="15">
        <f>ROUNDDOWN(W240/HLOOKUP(D240,Table!$C$3:$D$4,2,0)*8,2)</f>
        <v>4.97</v>
      </c>
      <c r="Z240" s="15">
        <v>4</v>
      </c>
      <c r="AA240" s="15" t="s">
        <v>21</v>
      </c>
      <c r="AB240" s="19">
        <v>44008</v>
      </c>
      <c r="AC240" s="19">
        <v>44004</v>
      </c>
      <c r="AD240" s="19">
        <v>44008</v>
      </c>
      <c r="AE240" s="19">
        <v>44006</v>
      </c>
      <c r="AF240" s="19">
        <v>44006</v>
      </c>
      <c r="AG240" s="19" t="s">
        <v>164</v>
      </c>
      <c r="AH240" s="30">
        <v>1</v>
      </c>
      <c r="AI240" s="30">
        <v>1</v>
      </c>
      <c r="AJ240" s="30">
        <v>1</v>
      </c>
      <c r="AK240" s="19" t="s">
        <v>144</v>
      </c>
      <c r="AL240" s="17" t="s">
        <v>58</v>
      </c>
      <c r="AM240" s="17" t="s">
        <v>58</v>
      </c>
      <c r="AN240" s="17" t="s">
        <v>58</v>
      </c>
    </row>
    <row r="241" spans="2:40" hidden="1" x14ac:dyDescent="0.25">
      <c r="B241" s="149">
        <f t="shared" si="52"/>
        <v>182</v>
      </c>
      <c r="C241" s="16">
        <v>20200619</v>
      </c>
      <c r="D241" s="15" t="s">
        <v>3</v>
      </c>
      <c r="E241" s="76" t="s">
        <v>869</v>
      </c>
      <c r="F241" s="103" t="s">
        <v>946</v>
      </c>
      <c r="G241" s="76">
        <v>1530427</v>
      </c>
      <c r="H241" s="49" t="s">
        <v>58</v>
      </c>
      <c r="I241" s="76" t="s">
        <v>875</v>
      </c>
      <c r="J241" s="49" t="s">
        <v>58</v>
      </c>
      <c r="K241" s="15" t="s">
        <v>1075</v>
      </c>
      <c r="L241" s="15" t="s">
        <v>887</v>
      </c>
      <c r="M241" s="15" t="s">
        <v>144</v>
      </c>
      <c r="N241" s="15" t="s">
        <v>895</v>
      </c>
      <c r="O241" s="17" t="s">
        <v>58</v>
      </c>
      <c r="P241" s="17" t="s">
        <v>901</v>
      </c>
      <c r="Q241" s="18"/>
      <c r="R241" s="49" t="s">
        <v>58</v>
      </c>
      <c r="S241" s="76" t="s">
        <v>64</v>
      </c>
      <c r="T241" s="15"/>
      <c r="U241" s="15"/>
      <c r="V241" s="76">
        <v>65</v>
      </c>
      <c r="W241" s="15">
        <f t="shared" si="53"/>
        <v>65</v>
      </c>
      <c r="X241" s="15">
        <f t="shared" si="51"/>
        <v>65</v>
      </c>
      <c r="Y241" s="15">
        <f>ROUNDDOWN(W241/HLOOKUP(D241,Table!$C$3:$D$4,2,0)*8,2)</f>
        <v>1.1499999999999999</v>
      </c>
      <c r="Z241" s="15">
        <v>1</v>
      </c>
      <c r="AA241" s="15" t="s">
        <v>21</v>
      </c>
      <c r="AB241" s="19">
        <v>44008</v>
      </c>
      <c r="AC241" s="19">
        <v>44004</v>
      </c>
      <c r="AD241" s="19">
        <v>44008</v>
      </c>
      <c r="AE241" s="19">
        <v>44004</v>
      </c>
      <c r="AF241" s="19">
        <v>44004</v>
      </c>
      <c r="AG241" s="19" t="s">
        <v>164</v>
      </c>
      <c r="AH241" s="30">
        <v>1</v>
      </c>
      <c r="AI241" s="30">
        <v>1</v>
      </c>
      <c r="AJ241" s="30">
        <v>1</v>
      </c>
      <c r="AK241" s="19" t="s">
        <v>144</v>
      </c>
      <c r="AL241" s="17" t="s">
        <v>58</v>
      </c>
      <c r="AM241" s="17" t="s">
        <v>58</v>
      </c>
      <c r="AN241" s="17" t="s">
        <v>58</v>
      </c>
    </row>
    <row r="242" spans="2:40" hidden="1" x14ac:dyDescent="0.25">
      <c r="B242" s="149">
        <f t="shared" si="52"/>
        <v>183</v>
      </c>
      <c r="C242" s="16">
        <v>20200619</v>
      </c>
      <c r="D242" s="15" t="s">
        <v>3</v>
      </c>
      <c r="E242" s="76" t="s">
        <v>869</v>
      </c>
      <c r="F242" s="103" t="s">
        <v>947</v>
      </c>
      <c r="G242" s="76">
        <v>1530427</v>
      </c>
      <c r="H242" s="49" t="s">
        <v>58</v>
      </c>
      <c r="I242" s="76" t="s">
        <v>876</v>
      </c>
      <c r="J242" s="49" t="s">
        <v>58</v>
      </c>
      <c r="K242" s="15" t="s">
        <v>1075</v>
      </c>
      <c r="L242" s="15" t="s">
        <v>887</v>
      </c>
      <c r="M242" s="15" t="s">
        <v>144</v>
      </c>
      <c r="N242" s="15" t="s">
        <v>895</v>
      </c>
      <c r="O242" s="17" t="s">
        <v>58</v>
      </c>
      <c r="P242" s="17" t="s">
        <v>901</v>
      </c>
      <c r="Q242" s="18"/>
      <c r="R242" s="49" t="s">
        <v>58</v>
      </c>
      <c r="S242" s="76" t="s">
        <v>66</v>
      </c>
      <c r="T242" s="15"/>
      <c r="U242" s="15"/>
      <c r="V242" s="76">
        <v>33</v>
      </c>
      <c r="W242" s="80">
        <v>265</v>
      </c>
      <c r="X242" s="15">
        <f t="shared" si="51"/>
        <v>265</v>
      </c>
      <c r="Y242" s="15">
        <f>ROUNDDOWN(W242/HLOOKUP(D242,Table!$C$3:$D$4,2,0)*8,2)</f>
        <v>4.71</v>
      </c>
      <c r="Z242" s="15">
        <v>1</v>
      </c>
      <c r="AA242" s="15" t="s">
        <v>21</v>
      </c>
      <c r="AB242" s="19">
        <v>44008</v>
      </c>
      <c r="AC242" s="19">
        <v>44004</v>
      </c>
      <c r="AD242" s="19">
        <v>44008</v>
      </c>
      <c r="AE242" s="19">
        <v>44006</v>
      </c>
      <c r="AF242" s="19">
        <v>44006</v>
      </c>
      <c r="AG242" s="19" t="s">
        <v>164</v>
      </c>
      <c r="AH242" s="30">
        <v>1</v>
      </c>
      <c r="AI242" s="30">
        <v>1</v>
      </c>
      <c r="AJ242" s="30">
        <v>1</v>
      </c>
      <c r="AK242" s="19" t="s">
        <v>144</v>
      </c>
      <c r="AL242" s="17" t="s">
        <v>58</v>
      </c>
      <c r="AM242" s="17" t="s">
        <v>58</v>
      </c>
      <c r="AN242" s="17" t="s">
        <v>58</v>
      </c>
    </row>
    <row r="243" spans="2:40" hidden="1" x14ac:dyDescent="0.25">
      <c r="B243" s="149">
        <f t="shared" si="52"/>
        <v>184</v>
      </c>
      <c r="C243" s="16">
        <v>20200619</v>
      </c>
      <c r="D243" s="15" t="s">
        <v>3</v>
      </c>
      <c r="E243" s="76" t="s">
        <v>869</v>
      </c>
      <c r="F243" s="103" t="s">
        <v>948</v>
      </c>
      <c r="G243" s="76">
        <v>1530427</v>
      </c>
      <c r="H243" s="49" t="s">
        <v>58</v>
      </c>
      <c r="I243" s="76" t="s">
        <v>877</v>
      </c>
      <c r="J243" s="49" t="s">
        <v>58</v>
      </c>
      <c r="K243" s="15" t="s">
        <v>1075</v>
      </c>
      <c r="L243" s="15" t="s">
        <v>887</v>
      </c>
      <c r="M243" s="15" t="s">
        <v>144</v>
      </c>
      <c r="N243" s="15" t="s">
        <v>895</v>
      </c>
      <c r="O243" s="17" t="s">
        <v>58</v>
      </c>
      <c r="P243" s="17" t="s">
        <v>901</v>
      </c>
      <c r="Q243" s="18"/>
      <c r="R243" s="49" t="s">
        <v>58</v>
      </c>
      <c r="S243" s="76" t="s">
        <v>64</v>
      </c>
      <c r="T243" s="15"/>
      <c r="U243" s="15"/>
      <c r="V243" s="76">
        <v>65</v>
      </c>
      <c r="W243" s="15">
        <f t="shared" si="53"/>
        <v>65</v>
      </c>
      <c r="X243" s="15">
        <f t="shared" si="51"/>
        <v>65</v>
      </c>
      <c r="Y243" s="15">
        <f>ROUNDDOWN(W243/HLOOKUP(D243,Table!$C$3:$D$4,2,0)*8,2)</f>
        <v>1.1499999999999999</v>
      </c>
      <c r="Z243" s="15">
        <v>1</v>
      </c>
      <c r="AA243" s="15" t="s">
        <v>21</v>
      </c>
      <c r="AB243" s="19">
        <v>44008</v>
      </c>
      <c r="AC243" s="19">
        <v>44004</v>
      </c>
      <c r="AD243" s="19">
        <v>44008</v>
      </c>
      <c r="AE243" s="19">
        <v>44004</v>
      </c>
      <c r="AF243" s="19">
        <v>44004</v>
      </c>
      <c r="AG243" s="19" t="s">
        <v>164</v>
      </c>
      <c r="AH243" s="30">
        <v>1</v>
      </c>
      <c r="AI243" s="30">
        <v>1</v>
      </c>
      <c r="AJ243" s="30">
        <v>1</v>
      </c>
      <c r="AK243" s="19" t="s">
        <v>144</v>
      </c>
      <c r="AL243" s="17" t="s">
        <v>58</v>
      </c>
      <c r="AM243" s="17" t="s">
        <v>58</v>
      </c>
      <c r="AN243" s="17" t="s">
        <v>58</v>
      </c>
    </row>
    <row r="244" spans="2:40" hidden="1" x14ac:dyDescent="0.25">
      <c r="B244" s="149">
        <f t="shared" si="52"/>
        <v>185</v>
      </c>
      <c r="C244" s="16">
        <v>20200619</v>
      </c>
      <c r="D244" s="15" t="s">
        <v>3</v>
      </c>
      <c r="E244" s="76" t="s">
        <v>869</v>
      </c>
      <c r="F244" s="103" t="s">
        <v>949</v>
      </c>
      <c r="G244" s="76">
        <v>1530427</v>
      </c>
      <c r="H244" s="49" t="s">
        <v>58</v>
      </c>
      <c r="I244" s="76" t="s">
        <v>216</v>
      </c>
      <c r="J244" s="49" t="s">
        <v>58</v>
      </c>
      <c r="K244" s="15" t="s">
        <v>1075</v>
      </c>
      <c r="L244" s="15" t="s">
        <v>887</v>
      </c>
      <c r="M244" s="15" t="s">
        <v>144</v>
      </c>
      <c r="N244" s="15" t="s">
        <v>895</v>
      </c>
      <c r="O244" s="17" t="s">
        <v>58</v>
      </c>
      <c r="P244" s="17" t="s">
        <v>901</v>
      </c>
      <c r="Q244" s="18"/>
      <c r="R244" s="49" t="s">
        <v>58</v>
      </c>
      <c r="S244" s="76" t="s">
        <v>66</v>
      </c>
      <c r="T244" s="15"/>
      <c r="U244" s="15"/>
      <c r="V244" s="76">
        <v>66</v>
      </c>
      <c r="W244" s="80">
        <v>69</v>
      </c>
      <c r="X244" s="15">
        <f t="shared" si="51"/>
        <v>69</v>
      </c>
      <c r="Y244" s="15">
        <f>ROUNDDOWN(W244/HLOOKUP(D244,Table!$C$3:$D$4,2,0)*8,2)</f>
        <v>1.22</v>
      </c>
      <c r="Z244" s="15">
        <v>1</v>
      </c>
      <c r="AA244" s="15" t="s">
        <v>21</v>
      </c>
      <c r="AB244" s="19">
        <v>44008</v>
      </c>
      <c r="AC244" s="19">
        <v>44004</v>
      </c>
      <c r="AD244" s="19">
        <v>44008</v>
      </c>
      <c r="AE244" s="19">
        <v>44006</v>
      </c>
      <c r="AF244" s="19">
        <v>44006</v>
      </c>
      <c r="AG244" s="19" t="s">
        <v>164</v>
      </c>
      <c r="AH244" s="30">
        <v>1</v>
      </c>
      <c r="AI244" s="30">
        <v>1</v>
      </c>
      <c r="AJ244" s="30">
        <v>1</v>
      </c>
      <c r="AK244" s="19" t="s">
        <v>144</v>
      </c>
      <c r="AL244" s="17" t="s">
        <v>58</v>
      </c>
      <c r="AM244" s="17" t="s">
        <v>58</v>
      </c>
      <c r="AN244" s="17" t="s">
        <v>58</v>
      </c>
    </row>
    <row r="245" spans="2:40" hidden="1" x14ac:dyDescent="0.25">
      <c r="B245" s="149">
        <f t="shared" si="52"/>
        <v>186</v>
      </c>
      <c r="C245" s="16">
        <v>20200619</v>
      </c>
      <c r="D245" s="15" t="s">
        <v>3</v>
      </c>
      <c r="E245" s="76" t="s">
        <v>869</v>
      </c>
      <c r="F245" s="103" t="s">
        <v>1272</v>
      </c>
      <c r="G245" s="76">
        <v>1530427</v>
      </c>
      <c r="H245" s="49" t="s">
        <v>58</v>
      </c>
      <c r="I245" s="76" t="s">
        <v>878</v>
      </c>
      <c r="J245" s="49" t="s">
        <v>58</v>
      </c>
      <c r="K245" s="15" t="s">
        <v>1075</v>
      </c>
      <c r="L245" s="15" t="s">
        <v>887</v>
      </c>
      <c r="M245" s="15" t="s">
        <v>144</v>
      </c>
      <c r="N245" s="15" t="s">
        <v>895</v>
      </c>
      <c r="O245" s="17" t="s">
        <v>58</v>
      </c>
      <c r="P245" s="17" t="s">
        <v>901</v>
      </c>
      <c r="Q245" s="18"/>
      <c r="R245" s="49" t="s">
        <v>58</v>
      </c>
      <c r="S245" s="76" t="s">
        <v>933</v>
      </c>
      <c r="T245" s="15"/>
      <c r="U245" s="15"/>
      <c r="V245" s="76">
        <v>62</v>
      </c>
      <c r="W245" s="15">
        <f t="shared" si="53"/>
        <v>62</v>
      </c>
      <c r="X245" s="15">
        <f t="shared" ref="X245:X252" si="54">W245</f>
        <v>62</v>
      </c>
      <c r="Y245" s="15">
        <f>ROUNDDOWN(W245/HLOOKUP(D245,Table!$C$3:$D$4,2,0)*8,2)</f>
        <v>1.1000000000000001</v>
      </c>
      <c r="Z245" s="15">
        <v>1</v>
      </c>
      <c r="AA245" s="15" t="s">
        <v>21</v>
      </c>
      <c r="AB245" s="19">
        <v>44008</v>
      </c>
      <c r="AC245" s="19">
        <v>44004</v>
      </c>
      <c r="AD245" s="86">
        <v>44008</v>
      </c>
      <c r="AE245" s="19">
        <v>44008</v>
      </c>
      <c r="AF245" s="19">
        <v>44008</v>
      </c>
      <c r="AG245" s="19" t="s">
        <v>164</v>
      </c>
      <c r="AH245" s="30">
        <v>1</v>
      </c>
      <c r="AI245" s="30">
        <v>1</v>
      </c>
      <c r="AJ245" s="30">
        <v>1</v>
      </c>
      <c r="AK245" s="152" t="s">
        <v>144</v>
      </c>
      <c r="AL245" s="17" t="s">
        <v>58</v>
      </c>
      <c r="AM245" s="17" t="s">
        <v>58</v>
      </c>
      <c r="AN245" s="17" t="s">
        <v>58</v>
      </c>
    </row>
    <row r="246" spans="2:40" hidden="1" x14ac:dyDescent="0.25">
      <c r="B246" s="149">
        <f t="shared" si="52"/>
        <v>187</v>
      </c>
      <c r="C246" s="16">
        <v>20200619</v>
      </c>
      <c r="D246" s="15" t="s">
        <v>3</v>
      </c>
      <c r="E246" s="76" t="s">
        <v>869</v>
      </c>
      <c r="F246" s="109" t="s">
        <v>1068</v>
      </c>
      <c r="G246" s="76">
        <v>1530427</v>
      </c>
      <c r="H246" s="49" t="s">
        <v>58</v>
      </c>
      <c r="I246" s="76" t="s">
        <v>300</v>
      </c>
      <c r="J246" s="49" t="s">
        <v>58</v>
      </c>
      <c r="K246" s="15" t="s">
        <v>1075</v>
      </c>
      <c r="L246" s="15" t="s">
        <v>887</v>
      </c>
      <c r="M246" s="15" t="s">
        <v>144</v>
      </c>
      <c r="N246" s="15" t="s">
        <v>895</v>
      </c>
      <c r="O246" s="17" t="s">
        <v>58</v>
      </c>
      <c r="P246" s="17" t="s">
        <v>901</v>
      </c>
      <c r="Q246" s="18"/>
      <c r="R246" s="49" t="s">
        <v>58</v>
      </c>
      <c r="S246" s="76" t="s">
        <v>64</v>
      </c>
      <c r="T246" s="15"/>
      <c r="U246" s="15"/>
      <c r="V246" s="76">
        <v>120</v>
      </c>
      <c r="W246" s="18">
        <v>363</v>
      </c>
      <c r="X246" s="15">
        <f t="shared" si="54"/>
        <v>363</v>
      </c>
      <c r="Y246" s="15">
        <f>ROUNDDOWN(W246/HLOOKUP(D246,Table!$C$3:$D$4,2,0)*8,2)</f>
        <v>6.45</v>
      </c>
      <c r="Z246" s="15">
        <v>7</v>
      </c>
      <c r="AA246" s="15" t="s">
        <v>21</v>
      </c>
      <c r="AB246" s="19">
        <v>44008</v>
      </c>
      <c r="AC246" s="19">
        <v>44004</v>
      </c>
      <c r="AD246" s="86">
        <v>44008</v>
      </c>
      <c r="AE246" s="19">
        <v>44008</v>
      </c>
      <c r="AF246" s="19">
        <v>44008</v>
      </c>
      <c r="AG246" s="19" t="s">
        <v>164</v>
      </c>
      <c r="AH246" s="30">
        <v>1</v>
      </c>
      <c r="AI246" s="30">
        <v>1</v>
      </c>
      <c r="AJ246" s="30">
        <v>1</v>
      </c>
      <c r="AK246" s="19" t="s">
        <v>144</v>
      </c>
      <c r="AL246" s="17" t="s">
        <v>58</v>
      </c>
      <c r="AM246" s="17" t="s">
        <v>58</v>
      </c>
      <c r="AN246" s="155" t="s">
        <v>914</v>
      </c>
    </row>
    <row r="247" spans="2:40" hidden="1" x14ac:dyDescent="0.25">
      <c r="B247" s="149">
        <f t="shared" si="52"/>
        <v>188</v>
      </c>
      <c r="C247" s="16">
        <v>20200619</v>
      </c>
      <c r="D247" s="15" t="s">
        <v>3</v>
      </c>
      <c r="E247" s="76" t="s">
        <v>869</v>
      </c>
      <c r="F247" s="109" t="s">
        <v>1067</v>
      </c>
      <c r="G247" s="76">
        <v>1530427</v>
      </c>
      <c r="H247" s="49" t="s">
        <v>58</v>
      </c>
      <c r="I247" s="76" t="s">
        <v>1082</v>
      </c>
      <c r="J247" s="49" t="s">
        <v>58</v>
      </c>
      <c r="K247" s="15" t="s">
        <v>1075</v>
      </c>
      <c r="L247" s="76" t="s">
        <v>887</v>
      </c>
      <c r="M247" s="15" t="s">
        <v>144</v>
      </c>
      <c r="N247" s="76" t="s">
        <v>895</v>
      </c>
      <c r="O247" s="17" t="s">
        <v>58</v>
      </c>
      <c r="P247" s="74" t="s">
        <v>901</v>
      </c>
      <c r="Q247" s="18"/>
      <c r="R247" s="49" t="s">
        <v>58</v>
      </c>
      <c r="S247" s="76" t="s">
        <v>933</v>
      </c>
      <c r="T247" s="15"/>
      <c r="U247" s="15"/>
      <c r="V247" s="76">
        <v>133</v>
      </c>
      <c r="W247" s="15">
        <f t="shared" si="53"/>
        <v>133</v>
      </c>
      <c r="X247" s="15">
        <f t="shared" si="54"/>
        <v>133</v>
      </c>
      <c r="Y247" s="15">
        <f>ROUNDDOWN(W247/HLOOKUP(D247,Table!$C$3:$D$4,2,0)*8,2)</f>
        <v>2.36</v>
      </c>
      <c r="Z247" s="15">
        <v>2</v>
      </c>
      <c r="AA247" s="15" t="s">
        <v>21</v>
      </c>
      <c r="AB247" s="19">
        <v>44008</v>
      </c>
      <c r="AC247" s="19">
        <v>44004</v>
      </c>
      <c r="AD247" s="86">
        <v>44008</v>
      </c>
      <c r="AE247" s="19">
        <v>44008</v>
      </c>
      <c r="AF247" s="19">
        <v>44008</v>
      </c>
      <c r="AG247" s="19" t="s">
        <v>164</v>
      </c>
      <c r="AH247" s="30">
        <v>1</v>
      </c>
      <c r="AI247" s="30">
        <v>1</v>
      </c>
      <c r="AJ247" s="30">
        <v>1</v>
      </c>
      <c r="AK247" s="152" t="s">
        <v>144</v>
      </c>
      <c r="AL247" s="17" t="s">
        <v>58</v>
      </c>
      <c r="AM247" s="17" t="s">
        <v>58</v>
      </c>
      <c r="AN247" s="17" t="s">
        <v>58</v>
      </c>
    </row>
    <row r="248" spans="2:40" hidden="1" x14ac:dyDescent="0.25">
      <c r="B248" s="149">
        <f t="shared" si="52"/>
        <v>189</v>
      </c>
      <c r="C248" s="16">
        <v>20200619</v>
      </c>
      <c r="D248" s="15" t="s">
        <v>3</v>
      </c>
      <c r="E248" s="76" t="s">
        <v>870</v>
      </c>
      <c r="F248" s="103" t="s">
        <v>950</v>
      </c>
      <c r="G248" s="76">
        <v>1530602</v>
      </c>
      <c r="H248" s="49" t="s">
        <v>58</v>
      </c>
      <c r="I248" s="76" t="s">
        <v>879</v>
      </c>
      <c r="J248" s="49" t="s">
        <v>58</v>
      </c>
      <c r="K248" s="15" t="s">
        <v>1075</v>
      </c>
      <c r="L248" s="76" t="s">
        <v>888</v>
      </c>
      <c r="M248" s="76" t="s">
        <v>892</v>
      </c>
      <c r="N248" s="76" t="s">
        <v>894</v>
      </c>
      <c r="O248" s="17" t="s">
        <v>58</v>
      </c>
      <c r="P248" s="74" t="s">
        <v>900</v>
      </c>
      <c r="Q248" s="18"/>
      <c r="R248" s="49" t="s">
        <v>58</v>
      </c>
      <c r="S248" s="76" t="s">
        <v>137</v>
      </c>
      <c r="T248" s="15"/>
      <c r="U248" s="15"/>
      <c r="V248" s="76">
        <v>160</v>
      </c>
      <c r="W248" s="15">
        <f t="shared" si="53"/>
        <v>160</v>
      </c>
      <c r="X248" s="15">
        <f t="shared" si="54"/>
        <v>160</v>
      </c>
      <c r="Y248" s="15">
        <f>ROUNDDOWN(W248/HLOOKUP(D248,Table!$C$3:$D$4,2,0)*8,2)</f>
        <v>2.84</v>
      </c>
      <c r="Z248" s="15">
        <v>2.5</v>
      </c>
      <c r="AA248" s="15" t="s">
        <v>70</v>
      </c>
      <c r="AB248" s="19">
        <v>44005</v>
      </c>
      <c r="AC248" s="19">
        <v>44004</v>
      </c>
      <c r="AD248" s="19">
        <v>44006</v>
      </c>
      <c r="AE248" s="19">
        <v>44004</v>
      </c>
      <c r="AF248" s="19">
        <v>44004</v>
      </c>
      <c r="AG248" s="19" t="s">
        <v>164</v>
      </c>
      <c r="AH248" s="30">
        <v>1</v>
      </c>
      <c r="AI248" s="30">
        <v>1</v>
      </c>
      <c r="AJ248" s="30">
        <v>1</v>
      </c>
      <c r="AK248" s="19" t="s">
        <v>144</v>
      </c>
      <c r="AL248" s="17" t="s">
        <v>58</v>
      </c>
      <c r="AM248" s="17" t="s">
        <v>58</v>
      </c>
      <c r="AN248" s="17" t="s">
        <v>58</v>
      </c>
    </row>
    <row r="249" spans="2:40" hidden="1" x14ac:dyDescent="0.25">
      <c r="B249" s="149">
        <f t="shared" si="52"/>
        <v>190</v>
      </c>
      <c r="C249" s="16">
        <v>20200619</v>
      </c>
      <c r="D249" s="15" t="s">
        <v>3</v>
      </c>
      <c r="E249" s="76" t="s">
        <v>871</v>
      </c>
      <c r="F249" s="103" t="s">
        <v>951</v>
      </c>
      <c r="G249" s="76">
        <v>1530222</v>
      </c>
      <c r="H249" s="49" t="s">
        <v>58</v>
      </c>
      <c r="I249" s="76" t="s">
        <v>880</v>
      </c>
      <c r="J249" s="49" t="s">
        <v>58</v>
      </c>
      <c r="K249" s="15" t="s">
        <v>1075</v>
      </c>
      <c r="L249" s="76" t="s">
        <v>889</v>
      </c>
      <c r="M249" s="15" t="s">
        <v>144</v>
      </c>
      <c r="N249" s="76" t="s">
        <v>893</v>
      </c>
      <c r="O249" s="17" t="s">
        <v>58</v>
      </c>
      <c r="P249" s="74" t="s">
        <v>900</v>
      </c>
      <c r="Q249" s="18"/>
      <c r="R249" s="49" t="s">
        <v>58</v>
      </c>
      <c r="S249" s="76" t="s">
        <v>137</v>
      </c>
      <c r="T249" s="15"/>
      <c r="U249" s="15"/>
      <c r="V249" s="76">
        <v>148</v>
      </c>
      <c r="W249" s="15">
        <f t="shared" si="53"/>
        <v>148</v>
      </c>
      <c r="X249" s="15">
        <f t="shared" si="54"/>
        <v>148</v>
      </c>
      <c r="Y249" s="15">
        <f>ROUNDDOWN(W249/HLOOKUP(D249,Table!$C$3:$D$4,2,0)*8,2)</f>
        <v>2.63</v>
      </c>
      <c r="Z249" s="15">
        <v>2.5</v>
      </c>
      <c r="AA249" s="15" t="s">
        <v>21</v>
      </c>
      <c r="AB249" s="19">
        <v>44008</v>
      </c>
      <c r="AC249" s="19">
        <v>44004</v>
      </c>
      <c r="AD249" s="19">
        <v>44008</v>
      </c>
      <c r="AE249" s="19">
        <v>44004</v>
      </c>
      <c r="AF249" s="19">
        <v>44004</v>
      </c>
      <c r="AG249" s="19" t="s">
        <v>164</v>
      </c>
      <c r="AH249" s="30">
        <v>1</v>
      </c>
      <c r="AI249" s="30">
        <v>1</v>
      </c>
      <c r="AJ249" s="30">
        <v>1</v>
      </c>
      <c r="AK249" s="19" t="s">
        <v>144</v>
      </c>
      <c r="AL249" s="17" t="s">
        <v>58</v>
      </c>
      <c r="AM249" s="17" t="s">
        <v>58</v>
      </c>
      <c r="AN249" s="17" t="s">
        <v>58</v>
      </c>
    </row>
    <row r="250" spans="2:40" hidden="1" x14ac:dyDescent="0.25">
      <c r="B250" s="149">
        <f t="shared" si="52"/>
        <v>191</v>
      </c>
      <c r="C250" s="16">
        <v>20200619</v>
      </c>
      <c r="D250" s="15" t="s">
        <v>3</v>
      </c>
      <c r="E250" s="76" t="s">
        <v>871</v>
      </c>
      <c r="F250" s="103" t="s">
        <v>952</v>
      </c>
      <c r="G250" s="76">
        <v>1530222</v>
      </c>
      <c r="H250" s="49" t="s">
        <v>58</v>
      </c>
      <c r="I250" s="76" t="s">
        <v>881</v>
      </c>
      <c r="J250" s="49" t="s">
        <v>58</v>
      </c>
      <c r="K250" s="15" t="s">
        <v>1075</v>
      </c>
      <c r="L250" s="76" t="s">
        <v>889</v>
      </c>
      <c r="M250" s="15" t="s">
        <v>144</v>
      </c>
      <c r="N250" s="76" t="s">
        <v>893</v>
      </c>
      <c r="O250" s="17" t="s">
        <v>58</v>
      </c>
      <c r="P250" s="74" t="s">
        <v>899</v>
      </c>
      <c r="Q250" s="18"/>
      <c r="R250" s="49" t="s">
        <v>58</v>
      </c>
      <c r="S250" s="76" t="s">
        <v>137</v>
      </c>
      <c r="T250" s="15"/>
      <c r="U250" s="15"/>
      <c r="V250" s="76">
        <v>641</v>
      </c>
      <c r="W250" s="15">
        <f t="shared" si="53"/>
        <v>641</v>
      </c>
      <c r="X250" s="15">
        <f t="shared" si="54"/>
        <v>641</v>
      </c>
      <c r="Y250" s="15">
        <f>ROUNDDOWN(W250/HLOOKUP(D250,Table!$C$3:$D$4,2,0)*8,2)</f>
        <v>11.39</v>
      </c>
      <c r="Z250" s="15">
        <v>5</v>
      </c>
      <c r="AA250" s="15" t="s">
        <v>21</v>
      </c>
      <c r="AB250" s="19">
        <v>44008</v>
      </c>
      <c r="AC250" s="19">
        <v>44004</v>
      </c>
      <c r="AD250" s="19">
        <v>44008</v>
      </c>
      <c r="AE250" s="19">
        <v>44004</v>
      </c>
      <c r="AF250" s="19">
        <v>44005</v>
      </c>
      <c r="AG250" s="19" t="s">
        <v>164</v>
      </c>
      <c r="AH250" s="30">
        <v>1</v>
      </c>
      <c r="AI250" s="30">
        <v>1</v>
      </c>
      <c r="AJ250" s="30">
        <v>1</v>
      </c>
      <c r="AK250" s="19" t="s">
        <v>144</v>
      </c>
      <c r="AL250" s="17" t="s">
        <v>58</v>
      </c>
      <c r="AM250" s="17" t="s">
        <v>58</v>
      </c>
      <c r="AN250" s="17" t="s">
        <v>58</v>
      </c>
    </row>
    <row r="251" spans="2:40" hidden="1" x14ac:dyDescent="0.25">
      <c r="B251" s="163">
        <f t="shared" si="52"/>
        <v>192</v>
      </c>
      <c r="C251" s="16">
        <v>20200624</v>
      </c>
      <c r="D251" s="15" t="s">
        <v>3</v>
      </c>
      <c r="E251" s="76" t="s">
        <v>969</v>
      </c>
      <c r="F251" s="103" t="s">
        <v>1019</v>
      </c>
      <c r="G251" s="76">
        <v>1450783</v>
      </c>
      <c r="H251" s="49" t="s">
        <v>58</v>
      </c>
      <c r="I251" s="76" t="s">
        <v>978</v>
      </c>
      <c r="J251" s="49" t="s">
        <v>58</v>
      </c>
      <c r="K251" s="15" t="s">
        <v>1076</v>
      </c>
      <c r="L251" s="231" t="s">
        <v>1003</v>
      </c>
      <c r="M251" s="76" t="s">
        <v>1011</v>
      </c>
      <c r="N251" s="15" t="s">
        <v>987</v>
      </c>
      <c r="O251" s="17" t="s">
        <v>58</v>
      </c>
      <c r="P251" s="17" t="s">
        <v>994</v>
      </c>
      <c r="Q251" s="18"/>
      <c r="R251" s="49" t="s">
        <v>58</v>
      </c>
      <c r="S251" s="15" t="s">
        <v>232</v>
      </c>
      <c r="T251" s="15"/>
      <c r="U251" s="15"/>
      <c r="V251" s="76">
        <v>341</v>
      </c>
      <c r="W251" s="15">
        <f t="shared" ref="W251:W283" si="55">V251</f>
        <v>341</v>
      </c>
      <c r="X251" s="15">
        <f t="shared" si="54"/>
        <v>341</v>
      </c>
      <c r="Y251" s="15">
        <f>ROUNDDOWN(W251/HLOOKUP(D251,Table!$C$3:$D$4,2,0)*8,2)</f>
        <v>6.06</v>
      </c>
      <c r="Z251" s="15">
        <v>6</v>
      </c>
      <c r="AA251" s="15" t="s">
        <v>21</v>
      </c>
      <c r="AB251" s="19">
        <v>44008</v>
      </c>
      <c r="AC251" s="19">
        <v>44007</v>
      </c>
      <c r="AD251" s="86">
        <v>44008</v>
      </c>
      <c r="AE251" s="19">
        <v>44008</v>
      </c>
      <c r="AF251" s="19">
        <v>44008</v>
      </c>
      <c r="AG251" s="19" t="s">
        <v>165</v>
      </c>
      <c r="AH251" s="30">
        <v>1</v>
      </c>
      <c r="AI251" s="30">
        <v>0.98</v>
      </c>
      <c r="AJ251" s="30">
        <v>1</v>
      </c>
      <c r="AK251" s="19" t="s">
        <v>134</v>
      </c>
      <c r="AL251" s="17" t="s">
        <v>1069</v>
      </c>
      <c r="AM251" s="17" t="s">
        <v>58</v>
      </c>
      <c r="AN251" s="17" t="s">
        <v>1070</v>
      </c>
    </row>
    <row r="252" spans="2:40" hidden="1" x14ac:dyDescent="0.25">
      <c r="B252" s="163">
        <f t="shared" si="52"/>
        <v>193</v>
      </c>
      <c r="C252" s="16">
        <v>20200624</v>
      </c>
      <c r="D252" s="15" t="s">
        <v>3</v>
      </c>
      <c r="E252" s="76" t="s">
        <v>969</v>
      </c>
      <c r="F252" s="103" t="s">
        <v>1020</v>
      </c>
      <c r="G252" s="76">
        <v>1450783</v>
      </c>
      <c r="H252" s="49" t="s">
        <v>58</v>
      </c>
      <c r="I252" s="76" t="s">
        <v>979</v>
      </c>
      <c r="J252" s="49" t="s">
        <v>58</v>
      </c>
      <c r="K252" s="15" t="s">
        <v>1076</v>
      </c>
      <c r="L252" s="232" t="s">
        <v>1003</v>
      </c>
      <c r="M252" s="76" t="s">
        <v>1011</v>
      </c>
      <c r="N252" s="76" t="s">
        <v>987</v>
      </c>
      <c r="O252" s="17" t="s">
        <v>58</v>
      </c>
      <c r="P252" s="74" t="s">
        <v>994</v>
      </c>
      <c r="Q252" s="18"/>
      <c r="R252" s="49" t="s">
        <v>58</v>
      </c>
      <c r="S252" s="15" t="s">
        <v>233</v>
      </c>
      <c r="T252" s="15"/>
      <c r="U252" s="15"/>
      <c r="V252" s="76">
        <v>254</v>
      </c>
      <c r="W252" s="18">
        <v>299</v>
      </c>
      <c r="X252" s="15">
        <f t="shared" si="54"/>
        <v>299</v>
      </c>
      <c r="Y252" s="15">
        <f>ROUNDDOWN(W252/HLOOKUP(D252,Table!$C$3:$D$4,2,0)*8,2)</f>
        <v>5.31</v>
      </c>
      <c r="Z252" s="15">
        <v>7</v>
      </c>
      <c r="AA252" s="15" t="s">
        <v>21</v>
      </c>
      <c r="AB252" s="19">
        <v>44008</v>
      </c>
      <c r="AC252" s="19">
        <v>44007</v>
      </c>
      <c r="AD252" s="217">
        <v>44008</v>
      </c>
      <c r="AE252" s="19">
        <v>44007</v>
      </c>
      <c r="AF252" s="19">
        <v>44008</v>
      </c>
      <c r="AG252" s="19" t="s">
        <v>165</v>
      </c>
      <c r="AH252" s="30">
        <v>1</v>
      </c>
      <c r="AI252" s="30">
        <v>1</v>
      </c>
      <c r="AJ252" s="30">
        <v>0.95</v>
      </c>
      <c r="AK252" s="19" t="s">
        <v>134</v>
      </c>
      <c r="AL252" s="17" t="s">
        <v>1085</v>
      </c>
      <c r="AM252" s="17" t="s">
        <v>58</v>
      </c>
      <c r="AN252" s="17" t="s">
        <v>1087</v>
      </c>
    </row>
    <row r="253" spans="2:40" hidden="1" x14ac:dyDescent="0.25">
      <c r="B253" s="163">
        <f t="shared" ref="B253:B284" si="56">B252+1</f>
        <v>194</v>
      </c>
      <c r="C253" s="16">
        <v>20200624</v>
      </c>
      <c r="D253" s="15" t="s">
        <v>3</v>
      </c>
      <c r="E253" s="76" t="s">
        <v>969</v>
      </c>
      <c r="F253" s="103" t="s">
        <v>1284</v>
      </c>
      <c r="G253" s="76">
        <v>1450783</v>
      </c>
      <c r="H253" s="49" t="s">
        <v>58</v>
      </c>
      <c r="I253" s="76" t="s">
        <v>1285</v>
      </c>
      <c r="J253" s="49" t="s">
        <v>58</v>
      </c>
      <c r="K253" s="15" t="s">
        <v>1076</v>
      </c>
      <c r="L253" s="232" t="s">
        <v>1003</v>
      </c>
      <c r="M253" s="76" t="s">
        <v>1011</v>
      </c>
      <c r="N253" s="76" t="s">
        <v>987</v>
      </c>
      <c r="O253" s="17" t="s">
        <v>58</v>
      </c>
      <c r="P253" s="74" t="s">
        <v>994</v>
      </c>
      <c r="Q253" s="18"/>
      <c r="R253" s="49" t="s">
        <v>58</v>
      </c>
      <c r="S253" s="15" t="s">
        <v>232</v>
      </c>
      <c r="T253" s="15"/>
      <c r="U253" s="15"/>
      <c r="V253" s="76">
        <v>1635</v>
      </c>
      <c r="W253" s="18">
        <v>1635</v>
      </c>
      <c r="X253" s="15">
        <v>1635</v>
      </c>
      <c r="Y253" s="15">
        <v>54</v>
      </c>
      <c r="Z253" s="15">
        <v>54</v>
      </c>
      <c r="AA253" s="15" t="s">
        <v>21</v>
      </c>
      <c r="AB253" s="19">
        <v>44015</v>
      </c>
      <c r="AC253" s="19">
        <v>44011</v>
      </c>
      <c r="AD253" s="217">
        <v>44014</v>
      </c>
      <c r="AE253" s="81">
        <v>44011</v>
      </c>
      <c r="AF253" s="19">
        <v>44015</v>
      </c>
      <c r="AG253" s="19" t="s">
        <v>165</v>
      </c>
      <c r="AH253" s="30">
        <v>1</v>
      </c>
      <c r="AI253" s="30">
        <v>1</v>
      </c>
      <c r="AJ253" s="30">
        <v>0.97</v>
      </c>
      <c r="AK253" s="19" t="s">
        <v>134</v>
      </c>
      <c r="AL253" s="17" t="s">
        <v>1468</v>
      </c>
      <c r="AM253" s="17" t="s">
        <v>58</v>
      </c>
      <c r="AN253" s="17" t="s">
        <v>1521</v>
      </c>
    </row>
    <row r="254" spans="2:40" hidden="1" x14ac:dyDescent="0.25">
      <c r="B254" s="163">
        <f t="shared" si="56"/>
        <v>195</v>
      </c>
      <c r="C254" s="16">
        <v>20200624</v>
      </c>
      <c r="D254" s="15" t="s">
        <v>2</v>
      </c>
      <c r="E254" s="76" t="s">
        <v>970</v>
      </c>
      <c r="F254" s="74" t="s">
        <v>58</v>
      </c>
      <c r="G254" s="76">
        <v>1537213</v>
      </c>
      <c r="H254" s="49" t="s">
        <v>58</v>
      </c>
      <c r="I254" s="96" t="s">
        <v>980</v>
      </c>
      <c r="J254" s="49" t="s">
        <v>58</v>
      </c>
      <c r="K254" s="15" t="s">
        <v>1076</v>
      </c>
      <c r="L254" s="76" t="s">
        <v>144</v>
      </c>
      <c r="M254" s="76" t="s">
        <v>1012</v>
      </c>
      <c r="N254" s="76">
        <v>1537213</v>
      </c>
      <c r="O254" s="17" t="s">
        <v>986</v>
      </c>
      <c r="P254" s="74" t="s">
        <v>995</v>
      </c>
      <c r="Q254" s="18"/>
      <c r="R254" s="49" t="s">
        <v>58</v>
      </c>
      <c r="S254" s="15" t="s">
        <v>233</v>
      </c>
      <c r="T254" s="15"/>
      <c r="U254" s="15"/>
      <c r="V254" s="76">
        <v>76</v>
      </c>
      <c r="W254" s="15">
        <f t="shared" si="55"/>
        <v>76</v>
      </c>
      <c r="X254" s="15">
        <f t="shared" ref="X254:X275" si="57">W254</f>
        <v>76</v>
      </c>
      <c r="Y254" s="15">
        <f>ROUNDDOWN(W254/HLOOKUP(D254,Table!$C$3:$D$4,2,0)*8,2)</f>
        <v>4.67</v>
      </c>
      <c r="Z254" s="15">
        <v>5.5</v>
      </c>
      <c r="AA254" s="15" t="s">
        <v>21</v>
      </c>
      <c r="AB254" s="19">
        <v>44013</v>
      </c>
      <c r="AC254" s="19">
        <v>44007</v>
      </c>
      <c r="AD254" s="217">
        <v>44013</v>
      </c>
      <c r="AE254" s="81">
        <v>44011</v>
      </c>
      <c r="AF254" s="81">
        <v>44012</v>
      </c>
      <c r="AG254" s="19" t="s">
        <v>164</v>
      </c>
      <c r="AH254" s="101">
        <v>1</v>
      </c>
      <c r="AI254" s="101">
        <v>1</v>
      </c>
      <c r="AJ254" s="101">
        <v>1</v>
      </c>
      <c r="AK254" s="81"/>
      <c r="AL254" s="76"/>
      <c r="AM254" s="76"/>
      <c r="AN254" s="76"/>
    </row>
    <row r="255" spans="2:40" hidden="1" x14ac:dyDescent="0.25">
      <c r="B255" s="163">
        <f t="shared" si="56"/>
        <v>196</v>
      </c>
      <c r="C255" s="16">
        <v>20200624</v>
      </c>
      <c r="D255" s="15" t="s">
        <v>3</v>
      </c>
      <c r="E255" s="76" t="s">
        <v>971</v>
      </c>
      <c r="F255" s="103" t="s">
        <v>1021</v>
      </c>
      <c r="G255" s="76">
        <v>1531678</v>
      </c>
      <c r="H255" s="49" t="s">
        <v>58</v>
      </c>
      <c r="I255" s="76" t="s">
        <v>288</v>
      </c>
      <c r="J255" s="49" t="s">
        <v>58</v>
      </c>
      <c r="K255" s="15" t="s">
        <v>1076</v>
      </c>
      <c r="L255" s="232" t="s">
        <v>1004</v>
      </c>
      <c r="M255" s="76" t="s">
        <v>1013</v>
      </c>
      <c r="N255" s="76" t="s">
        <v>988</v>
      </c>
      <c r="O255" s="17" t="s">
        <v>58</v>
      </c>
      <c r="P255" s="74" t="s">
        <v>996</v>
      </c>
      <c r="Q255" s="18"/>
      <c r="R255" s="49" t="s">
        <v>58</v>
      </c>
      <c r="S255" s="15" t="s">
        <v>234</v>
      </c>
      <c r="T255" s="15"/>
      <c r="U255" s="15"/>
      <c r="V255" s="76">
        <v>715</v>
      </c>
      <c r="W255" s="205">
        <v>1014</v>
      </c>
      <c r="X255" s="15">
        <f t="shared" si="57"/>
        <v>1014</v>
      </c>
      <c r="Y255" s="15">
        <f>ROUNDDOWN(W255/HLOOKUP(D255,Table!$C$3:$D$4,2,0)*8,2)</f>
        <v>18.02</v>
      </c>
      <c r="Z255" s="15">
        <v>10</v>
      </c>
      <c r="AA255" s="15" t="s">
        <v>21</v>
      </c>
      <c r="AB255" s="19">
        <v>44011</v>
      </c>
      <c r="AC255" s="19">
        <v>44007</v>
      </c>
      <c r="AD255" s="217">
        <v>44011</v>
      </c>
      <c r="AE255" s="19">
        <v>44008</v>
      </c>
      <c r="AF255" s="19">
        <v>44008</v>
      </c>
      <c r="AG255" s="19" t="s">
        <v>164</v>
      </c>
      <c r="AH255" s="30">
        <v>1</v>
      </c>
      <c r="AI255" s="30">
        <v>1</v>
      </c>
      <c r="AJ255" s="30">
        <v>1</v>
      </c>
      <c r="AK255" s="19" t="s">
        <v>144</v>
      </c>
      <c r="AL255" s="17" t="s">
        <v>58</v>
      </c>
      <c r="AM255" s="17" t="s">
        <v>58</v>
      </c>
      <c r="AN255" s="17" t="s">
        <v>1088</v>
      </c>
    </row>
    <row r="256" spans="2:40" hidden="1" x14ac:dyDescent="0.25">
      <c r="B256" s="163">
        <f t="shared" si="56"/>
        <v>197</v>
      </c>
      <c r="C256" s="16">
        <v>20200624</v>
      </c>
      <c r="D256" s="15" t="s">
        <v>3</v>
      </c>
      <c r="E256" s="76" t="s">
        <v>972</v>
      </c>
      <c r="F256" s="103" t="s">
        <v>1022</v>
      </c>
      <c r="G256" s="76">
        <v>1530004</v>
      </c>
      <c r="H256" s="49" t="s">
        <v>58</v>
      </c>
      <c r="I256" s="96" t="s">
        <v>981</v>
      </c>
      <c r="J256" s="49" t="s">
        <v>58</v>
      </c>
      <c r="K256" s="15" t="s">
        <v>1076</v>
      </c>
      <c r="L256" s="232" t="s">
        <v>1005</v>
      </c>
      <c r="M256" s="15" t="s">
        <v>144</v>
      </c>
      <c r="N256" s="76" t="s">
        <v>988</v>
      </c>
      <c r="O256" s="17" t="s">
        <v>58</v>
      </c>
      <c r="P256" s="74" t="s">
        <v>997</v>
      </c>
      <c r="Q256" s="18"/>
      <c r="R256" s="49" t="s">
        <v>58</v>
      </c>
      <c r="S256" s="15" t="s">
        <v>233</v>
      </c>
      <c r="T256" s="15"/>
      <c r="U256" s="15"/>
      <c r="V256" s="76">
        <v>315</v>
      </c>
      <c r="W256" s="15">
        <f t="shared" si="55"/>
        <v>315</v>
      </c>
      <c r="X256" s="15">
        <f t="shared" si="57"/>
        <v>315</v>
      </c>
      <c r="Y256" s="15">
        <f>ROUNDDOWN(W256/HLOOKUP(D256,Table!$C$3:$D$4,2,0)*8,2)</f>
        <v>5.6</v>
      </c>
      <c r="Z256" s="15">
        <v>5</v>
      </c>
      <c r="AA256" s="15" t="s">
        <v>21</v>
      </c>
      <c r="AB256" s="19">
        <v>44013</v>
      </c>
      <c r="AC256" s="19">
        <v>44007</v>
      </c>
      <c r="AD256" s="217">
        <v>44013</v>
      </c>
      <c r="AE256" s="19">
        <v>44008</v>
      </c>
      <c r="AF256" s="19">
        <v>44008</v>
      </c>
      <c r="AG256" s="19" t="s">
        <v>165</v>
      </c>
      <c r="AH256" s="30">
        <v>1</v>
      </c>
      <c r="AI256" s="30">
        <v>1</v>
      </c>
      <c r="AJ256" s="30">
        <v>0.89</v>
      </c>
      <c r="AK256" s="19" t="s">
        <v>134</v>
      </c>
      <c r="AL256" s="17" t="s">
        <v>1084</v>
      </c>
      <c r="AM256" s="17" t="s">
        <v>58</v>
      </c>
      <c r="AN256" s="17" t="s">
        <v>1087</v>
      </c>
    </row>
    <row r="257" spans="2:40" hidden="1" x14ac:dyDescent="0.25">
      <c r="B257" s="163">
        <f t="shared" si="56"/>
        <v>198</v>
      </c>
      <c r="C257" s="16">
        <v>20200624</v>
      </c>
      <c r="D257" s="15" t="s">
        <v>3</v>
      </c>
      <c r="E257" s="76" t="s">
        <v>972</v>
      </c>
      <c r="F257" s="103" t="s">
        <v>1023</v>
      </c>
      <c r="G257" s="76">
        <v>1530004</v>
      </c>
      <c r="H257" s="49" t="s">
        <v>58</v>
      </c>
      <c r="I257" s="76" t="s">
        <v>152</v>
      </c>
      <c r="J257" s="49" t="s">
        <v>58</v>
      </c>
      <c r="K257" s="15" t="s">
        <v>1076</v>
      </c>
      <c r="L257" s="232" t="s">
        <v>1005</v>
      </c>
      <c r="M257" s="15" t="s">
        <v>144</v>
      </c>
      <c r="N257" s="15" t="s">
        <v>988</v>
      </c>
      <c r="O257" s="17" t="s">
        <v>58</v>
      </c>
      <c r="P257" s="74" t="s">
        <v>997</v>
      </c>
      <c r="Q257" s="18"/>
      <c r="R257" s="49" t="s">
        <v>58</v>
      </c>
      <c r="S257" s="15" t="s">
        <v>233</v>
      </c>
      <c r="T257" s="15"/>
      <c r="U257" s="15"/>
      <c r="V257" s="76">
        <v>257</v>
      </c>
      <c r="W257" s="18">
        <v>45</v>
      </c>
      <c r="X257" s="15">
        <f t="shared" si="57"/>
        <v>45</v>
      </c>
      <c r="Y257" s="15">
        <f>ROUNDDOWN(W257/HLOOKUP(D257,Table!$C$3:$D$4,2,0)*8,2)</f>
        <v>0.8</v>
      </c>
      <c r="Z257" s="15"/>
      <c r="AA257" s="15" t="s">
        <v>21</v>
      </c>
      <c r="AB257" s="19">
        <v>44013</v>
      </c>
      <c r="AC257" s="19">
        <v>44007</v>
      </c>
      <c r="AD257" s="217">
        <v>44013</v>
      </c>
      <c r="AE257" s="19">
        <v>44011</v>
      </c>
      <c r="AF257" s="19">
        <v>44011</v>
      </c>
      <c r="AG257" s="19" t="s">
        <v>164</v>
      </c>
      <c r="AH257" s="30">
        <v>1</v>
      </c>
      <c r="AI257" s="30">
        <v>1</v>
      </c>
      <c r="AJ257" s="30">
        <v>1</v>
      </c>
      <c r="AK257" s="19"/>
      <c r="AL257" s="17" t="s">
        <v>58</v>
      </c>
      <c r="AM257" s="17" t="s">
        <v>58</v>
      </c>
      <c r="AN257" s="17" t="s">
        <v>58</v>
      </c>
    </row>
    <row r="258" spans="2:40" hidden="1" x14ac:dyDescent="0.25">
      <c r="B258" s="163">
        <f t="shared" si="56"/>
        <v>199</v>
      </c>
      <c r="C258" s="16">
        <v>20200624</v>
      </c>
      <c r="D258" s="15" t="s">
        <v>3</v>
      </c>
      <c r="E258" s="76" t="s">
        <v>972</v>
      </c>
      <c r="F258" s="103" t="s">
        <v>1024</v>
      </c>
      <c r="G258" s="76">
        <v>1530004</v>
      </c>
      <c r="H258" s="49" t="s">
        <v>58</v>
      </c>
      <c r="I258" s="76" t="s">
        <v>146</v>
      </c>
      <c r="J258" s="49" t="s">
        <v>58</v>
      </c>
      <c r="K258" s="15" t="s">
        <v>1076</v>
      </c>
      <c r="L258" s="232" t="s">
        <v>1005</v>
      </c>
      <c r="M258" s="15" t="s">
        <v>144</v>
      </c>
      <c r="N258" s="15" t="s">
        <v>988</v>
      </c>
      <c r="O258" s="17" t="s">
        <v>58</v>
      </c>
      <c r="P258" s="74" t="s">
        <v>997</v>
      </c>
      <c r="Q258" s="18"/>
      <c r="R258" s="49" t="s">
        <v>58</v>
      </c>
      <c r="S258" s="15" t="s">
        <v>232</v>
      </c>
      <c r="T258" s="15"/>
      <c r="U258" s="15"/>
      <c r="V258" s="76">
        <v>997</v>
      </c>
      <c r="W258" s="15">
        <f t="shared" si="55"/>
        <v>997</v>
      </c>
      <c r="X258" s="15">
        <f t="shared" si="57"/>
        <v>997</v>
      </c>
      <c r="Y258" s="15">
        <f>ROUNDDOWN(W258/HLOOKUP(D258,Table!$C$3:$D$4,2,0)*8,2)</f>
        <v>17.72</v>
      </c>
      <c r="Z258" s="15">
        <v>1</v>
      </c>
      <c r="AA258" s="15" t="s">
        <v>21</v>
      </c>
      <c r="AB258" s="19">
        <v>44013</v>
      </c>
      <c r="AC258" s="19">
        <v>44007</v>
      </c>
      <c r="AD258" s="217">
        <v>44013</v>
      </c>
      <c r="AE258" s="19">
        <v>44007</v>
      </c>
      <c r="AF258" s="19">
        <v>44007</v>
      </c>
      <c r="AG258" s="19" t="s">
        <v>164</v>
      </c>
      <c r="AH258" s="30">
        <v>1</v>
      </c>
      <c r="AI258" s="30">
        <v>1</v>
      </c>
      <c r="AJ258" s="30">
        <v>1</v>
      </c>
      <c r="AK258" s="19" t="s">
        <v>144</v>
      </c>
      <c r="AL258" s="17" t="s">
        <v>58</v>
      </c>
      <c r="AM258" s="17" t="s">
        <v>58</v>
      </c>
      <c r="AN258" s="17" t="s">
        <v>1086</v>
      </c>
    </row>
    <row r="259" spans="2:40" hidden="1" x14ac:dyDescent="0.25">
      <c r="B259" s="163">
        <f t="shared" si="56"/>
        <v>200</v>
      </c>
      <c r="C259" s="16">
        <v>20200624</v>
      </c>
      <c r="D259" s="15" t="s">
        <v>3</v>
      </c>
      <c r="E259" s="76" t="s">
        <v>973</v>
      </c>
      <c r="F259" s="103" t="s">
        <v>1025</v>
      </c>
      <c r="G259" s="76">
        <v>1539589</v>
      </c>
      <c r="H259" s="49" t="s">
        <v>58</v>
      </c>
      <c r="I259" s="76" t="s">
        <v>982</v>
      </c>
      <c r="J259" s="49" t="s">
        <v>58</v>
      </c>
      <c r="K259" s="15" t="s">
        <v>1076</v>
      </c>
      <c r="L259" s="232" t="s">
        <v>1006</v>
      </c>
      <c r="M259" s="76" t="s">
        <v>1014</v>
      </c>
      <c r="N259" s="76" t="s">
        <v>989</v>
      </c>
      <c r="O259" s="17" t="s">
        <v>58</v>
      </c>
      <c r="P259" s="74" t="s">
        <v>998</v>
      </c>
      <c r="Q259" s="18"/>
      <c r="R259" s="49" t="s">
        <v>58</v>
      </c>
      <c r="S259" s="15" t="s">
        <v>232</v>
      </c>
      <c r="T259" s="15"/>
      <c r="U259" s="15"/>
      <c r="V259" s="76">
        <v>165</v>
      </c>
      <c r="W259" s="15">
        <f t="shared" si="55"/>
        <v>165</v>
      </c>
      <c r="X259" s="15">
        <f t="shared" si="57"/>
        <v>165</v>
      </c>
      <c r="Y259" s="15">
        <f>ROUNDDOWN(W259/HLOOKUP(D259,Table!$C$3:$D$4,2,0)*8,2)</f>
        <v>2.93</v>
      </c>
      <c r="Z259" s="15">
        <v>2.2999999999999998</v>
      </c>
      <c r="AA259" s="15" t="s">
        <v>21</v>
      </c>
      <c r="AB259" s="19">
        <v>44008</v>
      </c>
      <c r="AC259" s="19">
        <v>44007</v>
      </c>
      <c r="AD259" s="217">
        <v>44010</v>
      </c>
      <c r="AE259" s="19">
        <v>44008</v>
      </c>
      <c r="AF259" s="19">
        <v>44008</v>
      </c>
      <c r="AG259" s="19" t="s">
        <v>164</v>
      </c>
      <c r="AH259" s="30">
        <v>1</v>
      </c>
      <c r="AI259" s="30">
        <v>1</v>
      </c>
      <c r="AJ259" s="30">
        <v>1</v>
      </c>
      <c r="AK259" s="19" t="s">
        <v>144</v>
      </c>
      <c r="AL259" s="17" t="s">
        <v>58</v>
      </c>
      <c r="AM259" s="17" t="s">
        <v>58</v>
      </c>
      <c r="AN259" s="17" t="s">
        <v>1086</v>
      </c>
    </row>
    <row r="260" spans="2:40" hidden="1" x14ac:dyDescent="0.25">
      <c r="B260" s="163">
        <f t="shared" si="56"/>
        <v>201</v>
      </c>
      <c r="C260" s="16">
        <v>20200624</v>
      </c>
      <c r="D260" s="15" t="s">
        <v>3</v>
      </c>
      <c r="E260" s="76" t="s">
        <v>974</v>
      </c>
      <c r="F260" s="53" t="s">
        <v>1080</v>
      </c>
      <c r="G260" s="76">
        <v>1539359</v>
      </c>
      <c r="H260" s="49" t="s">
        <v>58</v>
      </c>
      <c r="I260" s="76" t="s">
        <v>983</v>
      </c>
      <c r="J260" s="49" t="s">
        <v>58</v>
      </c>
      <c r="K260" s="15" t="s">
        <v>1075</v>
      </c>
      <c r="L260" s="232" t="s">
        <v>1007</v>
      </c>
      <c r="M260" s="76" t="s">
        <v>1015</v>
      </c>
      <c r="N260" s="76" t="s">
        <v>990</v>
      </c>
      <c r="O260" s="17" t="s">
        <v>58</v>
      </c>
      <c r="P260" s="74" t="s">
        <v>999</v>
      </c>
      <c r="Q260" s="18"/>
      <c r="R260" s="49" t="s">
        <v>58</v>
      </c>
      <c r="S260" s="15" t="s">
        <v>64</v>
      </c>
      <c r="T260" s="15"/>
      <c r="U260" s="15"/>
      <c r="V260" s="76">
        <v>145</v>
      </c>
      <c r="W260" s="18">
        <f>206/2</f>
        <v>103</v>
      </c>
      <c r="X260" s="15">
        <f t="shared" si="57"/>
        <v>103</v>
      </c>
      <c r="Y260" s="15">
        <f>ROUNDDOWN(W260/HLOOKUP(D260,Table!$C$3:$D$4,2,0)*8,2)</f>
        <v>1.83</v>
      </c>
      <c r="Z260" s="15">
        <v>4</v>
      </c>
      <c r="AA260" s="15" t="s">
        <v>21</v>
      </c>
      <c r="AB260" s="19">
        <v>44008</v>
      </c>
      <c r="AC260" s="19">
        <v>44007</v>
      </c>
      <c r="AD260" s="217">
        <v>44010</v>
      </c>
      <c r="AE260" s="19">
        <v>44008</v>
      </c>
      <c r="AF260" s="19">
        <v>44008</v>
      </c>
      <c r="AG260" s="19" t="s">
        <v>164</v>
      </c>
      <c r="AH260" s="30">
        <v>1</v>
      </c>
      <c r="AI260" s="30">
        <v>1</v>
      </c>
      <c r="AJ260" s="30">
        <v>1</v>
      </c>
      <c r="AK260" s="19" t="s">
        <v>144</v>
      </c>
      <c r="AL260" s="17" t="s">
        <v>58</v>
      </c>
      <c r="AM260" s="17" t="s">
        <v>58</v>
      </c>
      <c r="AN260" s="17" t="s">
        <v>58</v>
      </c>
    </row>
    <row r="261" spans="2:40" hidden="1" x14ac:dyDescent="0.25">
      <c r="B261" s="163">
        <f t="shared" si="56"/>
        <v>202</v>
      </c>
      <c r="C261" s="16">
        <v>20200624</v>
      </c>
      <c r="D261" s="15" t="s">
        <v>3</v>
      </c>
      <c r="E261" s="76" t="s">
        <v>975</v>
      </c>
      <c r="F261" s="103" t="s">
        <v>1026</v>
      </c>
      <c r="G261" s="76">
        <v>1532110</v>
      </c>
      <c r="H261" s="49" t="s">
        <v>58</v>
      </c>
      <c r="I261" s="76" t="s">
        <v>984</v>
      </c>
      <c r="J261" s="49" t="s">
        <v>58</v>
      </c>
      <c r="K261" s="15" t="s">
        <v>1075</v>
      </c>
      <c r="L261" s="232" t="s">
        <v>1008</v>
      </c>
      <c r="M261" s="76" t="s">
        <v>1016</v>
      </c>
      <c r="N261" s="76" t="s">
        <v>991</v>
      </c>
      <c r="O261" s="17" t="s">
        <v>58</v>
      </c>
      <c r="P261" s="74" t="s">
        <v>1000</v>
      </c>
      <c r="Q261" s="18"/>
      <c r="R261" s="49" t="s">
        <v>58</v>
      </c>
      <c r="S261" s="15" t="s">
        <v>64</v>
      </c>
      <c r="T261" s="15"/>
      <c r="U261" s="15"/>
      <c r="V261" s="76">
        <v>145</v>
      </c>
      <c r="W261" s="18">
        <f>ROUND(471/2,0)</f>
        <v>236</v>
      </c>
      <c r="X261" s="15">
        <f t="shared" si="57"/>
        <v>236</v>
      </c>
      <c r="Y261" s="15">
        <f>ROUNDDOWN(W261/HLOOKUP(D261,Table!$C$3:$D$4,2,0)*8,2)</f>
        <v>4.1900000000000004</v>
      </c>
      <c r="Z261" s="15">
        <v>9</v>
      </c>
      <c r="AA261" s="15" t="s">
        <v>21</v>
      </c>
      <c r="AB261" s="19">
        <v>44008</v>
      </c>
      <c r="AC261" s="19">
        <v>44007</v>
      </c>
      <c r="AD261" s="217">
        <v>44010</v>
      </c>
      <c r="AE261" s="19">
        <v>44008</v>
      </c>
      <c r="AF261" s="19">
        <v>44008</v>
      </c>
      <c r="AG261" s="19" t="s">
        <v>165</v>
      </c>
      <c r="AH261" s="30">
        <v>1</v>
      </c>
      <c r="AI261" s="30">
        <v>0.98</v>
      </c>
      <c r="AJ261" s="30">
        <v>0.83</v>
      </c>
      <c r="AK261" s="19" t="s">
        <v>134</v>
      </c>
      <c r="AL261" s="17" t="s">
        <v>1065</v>
      </c>
      <c r="AM261" s="17" t="s">
        <v>58</v>
      </c>
      <c r="AN261" s="17" t="s">
        <v>58</v>
      </c>
    </row>
    <row r="262" spans="2:40" hidden="1" x14ac:dyDescent="0.25">
      <c r="B262" s="163">
        <f t="shared" si="56"/>
        <v>203</v>
      </c>
      <c r="C262" s="16">
        <v>20200624</v>
      </c>
      <c r="D262" s="15" t="s">
        <v>3</v>
      </c>
      <c r="E262" s="76" t="s">
        <v>976</v>
      </c>
      <c r="F262" s="103" t="s">
        <v>1027</v>
      </c>
      <c r="G262" s="76">
        <v>1532596</v>
      </c>
      <c r="H262" s="49" t="s">
        <v>58</v>
      </c>
      <c r="I262" s="76" t="s">
        <v>985</v>
      </c>
      <c r="J262" s="49" t="s">
        <v>58</v>
      </c>
      <c r="K262" s="15" t="s">
        <v>1076</v>
      </c>
      <c r="L262" s="232" t="s">
        <v>1009</v>
      </c>
      <c r="M262" s="76" t="s">
        <v>1017</v>
      </c>
      <c r="N262" s="76" t="s">
        <v>992</v>
      </c>
      <c r="O262" s="17" t="s">
        <v>58</v>
      </c>
      <c r="P262" s="74" t="s">
        <v>1001</v>
      </c>
      <c r="Q262" s="18"/>
      <c r="R262" s="49" t="s">
        <v>58</v>
      </c>
      <c r="S262" s="15" t="s">
        <v>65</v>
      </c>
      <c r="T262" s="15"/>
      <c r="U262" s="15"/>
      <c r="V262" s="76">
        <v>886</v>
      </c>
      <c r="W262" s="15">
        <f t="shared" si="55"/>
        <v>886</v>
      </c>
      <c r="X262" s="15">
        <f t="shared" si="57"/>
        <v>886</v>
      </c>
      <c r="Y262" s="15">
        <f>ROUNDDOWN(W262/HLOOKUP(D262,Table!$C$3:$D$4,2,0)*8,2)</f>
        <v>15.75</v>
      </c>
      <c r="Z262" s="15">
        <v>15.75</v>
      </c>
      <c r="AA262" s="15" t="s">
        <v>21</v>
      </c>
      <c r="AB262" s="19">
        <v>44013</v>
      </c>
      <c r="AC262" s="19">
        <v>44007</v>
      </c>
      <c r="AD262" s="217">
        <v>44013</v>
      </c>
      <c r="AE262" s="19">
        <v>44007</v>
      </c>
      <c r="AF262" s="19">
        <v>44008</v>
      </c>
      <c r="AG262" s="19" t="s">
        <v>164</v>
      </c>
      <c r="AH262" s="30">
        <v>1</v>
      </c>
      <c r="AI262" s="30">
        <v>1</v>
      </c>
      <c r="AJ262" s="30">
        <v>1</v>
      </c>
      <c r="AK262" s="19" t="s">
        <v>144</v>
      </c>
      <c r="AL262" s="17" t="s">
        <v>58</v>
      </c>
      <c r="AM262" s="17" t="s">
        <v>58</v>
      </c>
      <c r="AN262" s="17" t="s">
        <v>58</v>
      </c>
    </row>
    <row r="263" spans="2:40" hidden="1" x14ac:dyDescent="0.25">
      <c r="B263" s="163">
        <f t="shared" si="56"/>
        <v>204</v>
      </c>
      <c r="C263" s="16">
        <v>20200624</v>
      </c>
      <c r="D263" s="15" t="s">
        <v>3</v>
      </c>
      <c r="E263" s="76" t="s">
        <v>977</v>
      </c>
      <c r="F263" s="103" t="s">
        <v>1030</v>
      </c>
      <c r="G263" s="76">
        <v>1525602</v>
      </c>
      <c r="H263" s="49" t="s">
        <v>58</v>
      </c>
      <c r="I263" s="164" t="s">
        <v>1029</v>
      </c>
      <c r="J263" s="49" t="s">
        <v>58</v>
      </c>
      <c r="K263" s="15" t="s">
        <v>1075</v>
      </c>
      <c r="L263" s="232" t="s">
        <v>1010</v>
      </c>
      <c r="M263" s="76" t="s">
        <v>1018</v>
      </c>
      <c r="N263" s="76" t="s">
        <v>993</v>
      </c>
      <c r="O263" s="17" t="s">
        <v>58</v>
      </c>
      <c r="P263" s="74" t="s">
        <v>1002</v>
      </c>
      <c r="Q263" s="18"/>
      <c r="R263" s="49" t="s">
        <v>58</v>
      </c>
      <c r="S263" s="15" t="s">
        <v>66</v>
      </c>
      <c r="T263" s="15"/>
      <c r="U263" s="15"/>
      <c r="V263" s="76">
        <v>286</v>
      </c>
      <c r="W263" s="15">
        <f t="shared" si="55"/>
        <v>286</v>
      </c>
      <c r="X263" s="15">
        <f t="shared" si="57"/>
        <v>286</v>
      </c>
      <c r="Y263" s="15">
        <f>ROUNDDOWN(W263/HLOOKUP(D263,Table!$C$3:$D$4,2,0)*8,2)</f>
        <v>5.08</v>
      </c>
      <c r="Z263" s="15">
        <v>1</v>
      </c>
      <c r="AA263" s="15" t="s">
        <v>21</v>
      </c>
      <c r="AB263" s="19">
        <v>44013</v>
      </c>
      <c r="AC263" s="19">
        <v>44007</v>
      </c>
      <c r="AD263" s="217">
        <v>44013</v>
      </c>
      <c r="AE263" s="19">
        <v>44007</v>
      </c>
      <c r="AF263" s="19">
        <v>44007</v>
      </c>
      <c r="AG263" s="19" t="s">
        <v>164</v>
      </c>
      <c r="AH263" s="30">
        <v>1</v>
      </c>
      <c r="AI263" s="30">
        <v>1</v>
      </c>
      <c r="AJ263" s="30">
        <v>1</v>
      </c>
      <c r="AK263" s="19" t="s">
        <v>144</v>
      </c>
      <c r="AL263" s="17" t="s">
        <v>58</v>
      </c>
      <c r="AM263" s="17" t="s">
        <v>58</v>
      </c>
      <c r="AN263" s="17" t="s">
        <v>58</v>
      </c>
    </row>
    <row r="264" spans="2:40" hidden="1" x14ac:dyDescent="0.25">
      <c r="B264" s="163">
        <f t="shared" si="56"/>
        <v>205</v>
      </c>
      <c r="C264" s="16">
        <v>20200624</v>
      </c>
      <c r="D264" s="15" t="s">
        <v>3</v>
      </c>
      <c r="E264" s="76" t="s">
        <v>977</v>
      </c>
      <c r="F264" s="103" t="s">
        <v>1028</v>
      </c>
      <c r="G264" s="76">
        <v>1525602</v>
      </c>
      <c r="H264" s="49" t="s">
        <v>58</v>
      </c>
      <c r="I264" s="164" t="s">
        <v>215</v>
      </c>
      <c r="J264" s="49" t="s">
        <v>58</v>
      </c>
      <c r="K264" s="15" t="s">
        <v>1075</v>
      </c>
      <c r="L264" s="233" t="s">
        <v>1010</v>
      </c>
      <c r="M264" s="15" t="s">
        <v>1018</v>
      </c>
      <c r="N264" s="15" t="s">
        <v>993</v>
      </c>
      <c r="O264" s="17" t="s">
        <v>58</v>
      </c>
      <c r="P264" s="17" t="s">
        <v>1002</v>
      </c>
      <c r="Q264" s="18"/>
      <c r="R264" s="49" t="s">
        <v>58</v>
      </c>
      <c r="S264" s="15" t="s">
        <v>66</v>
      </c>
      <c r="T264" s="15"/>
      <c r="U264" s="15"/>
      <c r="V264" s="76">
        <v>25</v>
      </c>
      <c r="W264" s="15">
        <f t="shared" si="55"/>
        <v>25</v>
      </c>
      <c r="X264" s="15">
        <f t="shared" si="57"/>
        <v>25</v>
      </c>
      <c r="Y264" s="15">
        <f>ROUNDDOWN(W264/HLOOKUP(D264,Table!$C$3:$D$4,2,0)*8,2)</f>
        <v>0.44</v>
      </c>
      <c r="Z264" s="15">
        <v>0.1</v>
      </c>
      <c r="AA264" s="15" t="s">
        <v>21</v>
      </c>
      <c r="AB264" s="19">
        <v>44013</v>
      </c>
      <c r="AC264" s="19">
        <v>44007</v>
      </c>
      <c r="AD264" s="86">
        <v>44013</v>
      </c>
      <c r="AE264" s="19">
        <v>44007</v>
      </c>
      <c r="AF264" s="19">
        <v>44007</v>
      </c>
      <c r="AG264" s="19" t="s">
        <v>164</v>
      </c>
      <c r="AH264" s="30" t="s">
        <v>58</v>
      </c>
      <c r="AI264" s="30" t="s">
        <v>58</v>
      </c>
      <c r="AJ264" s="30" t="s">
        <v>58</v>
      </c>
      <c r="AK264" s="19" t="s">
        <v>144</v>
      </c>
      <c r="AL264" s="17" t="s">
        <v>953</v>
      </c>
      <c r="AM264" s="17" t="s">
        <v>58</v>
      </c>
      <c r="AN264" s="17" t="s">
        <v>58</v>
      </c>
    </row>
    <row r="265" spans="2:40" hidden="1" x14ac:dyDescent="0.25">
      <c r="B265" s="201">
        <f t="shared" si="56"/>
        <v>206</v>
      </c>
      <c r="C265" s="16">
        <v>20200625</v>
      </c>
      <c r="D265" s="15" t="s">
        <v>3</v>
      </c>
      <c r="E265" s="76" t="s">
        <v>1036</v>
      </c>
      <c r="F265" s="74" t="s">
        <v>1038</v>
      </c>
      <c r="G265" s="76">
        <v>1541595</v>
      </c>
      <c r="H265" s="49" t="s">
        <v>58</v>
      </c>
      <c r="I265" s="76" t="s">
        <v>1047</v>
      </c>
      <c r="J265" s="49" t="s">
        <v>58</v>
      </c>
      <c r="K265" s="15" t="s">
        <v>1078</v>
      </c>
      <c r="L265" s="15" t="s">
        <v>144</v>
      </c>
      <c r="M265" s="15" t="s">
        <v>144</v>
      </c>
      <c r="N265" s="76" t="s">
        <v>1062</v>
      </c>
      <c r="O265" s="17" t="s">
        <v>58</v>
      </c>
      <c r="P265" s="74" t="s">
        <v>1064</v>
      </c>
      <c r="Q265" s="18"/>
      <c r="R265" s="49" t="s">
        <v>58</v>
      </c>
      <c r="S265" s="15" t="s">
        <v>66</v>
      </c>
      <c r="T265" s="15"/>
      <c r="U265" s="15"/>
      <c r="V265" s="76">
        <v>54</v>
      </c>
      <c r="W265" s="15">
        <f t="shared" si="55"/>
        <v>54</v>
      </c>
      <c r="X265" s="15">
        <f t="shared" si="57"/>
        <v>54</v>
      </c>
      <c r="Y265" s="15">
        <f>ROUNDDOWN(W265/HLOOKUP(D265,Table!$C$3:$D$4,2,0)*8,2)</f>
        <v>0.96</v>
      </c>
      <c r="Z265" s="15">
        <v>0.5</v>
      </c>
      <c r="AA265" s="15" t="s">
        <v>21</v>
      </c>
      <c r="AB265" s="19">
        <v>44013</v>
      </c>
      <c r="AC265" s="19">
        <v>44007</v>
      </c>
      <c r="AD265" s="86">
        <v>44013</v>
      </c>
      <c r="AE265" s="19">
        <v>44008</v>
      </c>
      <c r="AF265" s="19">
        <v>44008</v>
      </c>
      <c r="AG265" s="19" t="s">
        <v>164</v>
      </c>
      <c r="AH265" s="30">
        <v>1</v>
      </c>
      <c r="AI265" s="30">
        <v>1</v>
      </c>
      <c r="AJ265" s="30">
        <v>1</v>
      </c>
      <c r="AK265" s="19" t="s">
        <v>144</v>
      </c>
      <c r="AL265" s="17" t="s">
        <v>58</v>
      </c>
      <c r="AM265" s="17" t="s">
        <v>58</v>
      </c>
      <c r="AN265" s="80" t="s">
        <v>366</v>
      </c>
    </row>
    <row r="266" spans="2:40" hidden="1" x14ac:dyDescent="0.25">
      <c r="B266" s="201">
        <f t="shared" si="56"/>
        <v>207</v>
      </c>
      <c r="C266" s="16">
        <v>20200625</v>
      </c>
      <c r="D266" s="15" t="s">
        <v>3</v>
      </c>
      <c r="E266" s="76" t="s">
        <v>1036</v>
      </c>
      <c r="F266" s="74" t="s">
        <v>1039</v>
      </c>
      <c r="G266" s="76">
        <v>1541595</v>
      </c>
      <c r="H266" s="49" t="s">
        <v>58</v>
      </c>
      <c r="I266" s="76" t="s">
        <v>1048</v>
      </c>
      <c r="J266" s="49" t="s">
        <v>58</v>
      </c>
      <c r="K266" s="15" t="s">
        <v>1078</v>
      </c>
      <c r="L266" s="15" t="s">
        <v>144</v>
      </c>
      <c r="M266" s="15" t="s">
        <v>144</v>
      </c>
      <c r="N266" s="76" t="s">
        <v>1062</v>
      </c>
      <c r="O266" s="17" t="s">
        <v>58</v>
      </c>
      <c r="P266" s="74" t="s">
        <v>1064</v>
      </c>
      <c r="Q266" s="18"/>
      <c r="R266" s="49" t="s">
        <v>58</v>
      </c>
      <c r="S266" s="15" t="s">
        <v>66</v>
      </c>
      <c r="T266" s="15"/>
      <c r="U266" s="15"/>
      <c r="V266" s="76">
        <v>96</v>
      </c>
      <c r="W266" s="15">
        <f t="shared" si="55"/>
        <v>96</v>
      </c>
      <c r="X266" s="15">
        <f t="shared" si="57"/>
        <v>96</v>
      </c>
      <c r="Y266" s="15">
        <f>ROUNDDOWN(W266/HLOOKUP(D266,Table!$C$3:$D$4,2,0)*8,2)</f>
        <v>1.7</v>
      </c>
      <c r="Z266" s="15">
        <v>1</v>
      </c>
      <c r="AA266" s="15" t="s">
        <v>21</v>
      </c>
      <c r="AB266" s="19">
        <v>44013</v>
      </c>
      <c r="AC266" s="19">
        <v>44007</v>
      </c>
      <c r="AD266" s="86">
        <v>44013</v>
      </c>
      <c r="AE266" s="19">
        <v>44011</v>
      </c>
      <c r="AF266" s="19">
        <v>44011</v>
      </c>
      <c r="AG266" s="19" t="s">
        <v>164</v>
      </c>
      <c r="AH266" s="30">
        <v>1</v>
      </c>
      <c r="AI266" s="30">
        <v>1</v>
      </c>
      <c r="AJ266" s="30">
        <v>1</v>
      </c>
      <c r="AK266" s="19" t="s">
        <v>144</v>
      </c>
      <c r="AL266" s="17" t="s">
        <v>58</v>
      </c>
      <c r="AM266" s="17" t="s">
        <v>58</v>
      </c>
      <c r="AN266" s="80" t="s">
        <v>366</v>
      </c>
    </row>
    <row r="267" spans="2:40" hidden="1" x14ac:dyDescent="0.25">
      <c r="B267" s="201">
        <f t="shared" si="56"/>
        <v>208</v>
      </c>
      <c r="C267" s="16">
        <v>20200625</v>
      </c>
      <c r="D267" s="15" t="s">
        <v>3</v>
      </c>
      <c r="E267" s="76" t="s">
        <v>1036</v>
      </c>
      <c r="F267" s="74" t="s">
        <v>1040</v>
      </c>
      <c r="G267" s="76">
        <v>1541595</v>
      </c>
      <c r="H267" s="49" t="s">
        <v>58</v>
      </c>
      <c r="I267" s="76" t="s">
        <v>1049</v>
      </c>
      <c r="J267" s="49" t="s">
        <v>58</v>
      </c>
      <c r="K267" s="15" t="s">
        <v>1078</v>
      </c>
      <c r="L267" s="15" t="s">
        <v>144</v>
      </c>
      <c r="M267" s="15" t="s">
        <v>144</v>
      </c>
      <c r="N267" s="76" t="s">
        <v>1062</v>
      </c>
      <c r="O267" s="17" t="s">
        <v>58</v>
      </c>
      <c r="P267" s="74" t="s">
        <v>1064</v>
      </c>
      <c r="Q267" s="18"/>
      <c r="R267" s="49" t="s">
        <v>58</v>
      </c>
      <c r="S267" s="15" t="s">
        <v>66</v>
      </c>
      <c r="T267" s="15"/>
      <c r="U267" s="15"/>
      <c r="V267" s="76">
        <v>107</v>
      </c>
      <c r="W267" s="15">
        <f t="shared" si="55"/>
        <v>107</v>
      </c>
      <c r="X267" s="15">
        <f t="shared" si="57"/>
        <v>107</v>
      </c>
      <c r="Y267" s="15">
        <f>ROUNDDOWN(W267/HLOOKUP(D267,Table!$C$3:$D$4,2,0)*8,2)</f>
        <v>1.9</v>
      </c>
      <c r="Z267" s="15">
        <v>1.5</v>
      </c>
      <c r="AA267" s="15" t="s">
        <v>21</v>
      </c>
      <c r="AB267" s="19">
        <v>44013</v>
      </c>
      <c r="AC267" s="19">
        <v>44007</v>
      </c>
      <c r="AD267" s="86">
        <v>44013</v>
      </c>
      <c r="AE267" s="19">
        <v>44011</v>
      </c>
      <c r="AF267" s="19">
        <v>44011</v>
      </c>
      <c r="AG267" s="19" t="s">
        <v>164</v>
      </c>
      <c r="AH267" s="30">
        <v>1</v>
      </c>
      <c r="AI267" s="30">
        <v>1</v>
      </c>
      <c r="AJ267" s="30">
        <v>1</v>
      </c>
      <c r="AK267" s="19" t="s">
        <v>144</v>
      </c>
      <c r="AL267" s="17" t="s">
        <v>58</v>
      </c>
      <c r="AM267" s="17" t="s">
        <v>58</v>
      </c>
      <c r="AN267" s="80" t="s">
        <v>366</v>
      </c>
    </row>
    <row r="268" spans="2:40" hidden="1" x14ac:dyDescent="0.25">
      <c r="B268" s="201">
        <f t="shared" si="56"/>
        <v>209</v>
      </c>
      <c r="C268" s="16">
        <v>20200625</v>
      </c>
      <c r="D268" s="15" t="s">
        <v>3</v>
      </c>
      <c r="E268" s="76" t="s">
        <v>1036</v>
      </c>
      <c r="F268" s="74" t="s">
        <v>1040</v>
      </c>
      <c r="G268" s="76">
        <v>1541595</v>
      </c>
      <c r="H268" s="49" t="s">
        <v>58</v>
      </c>
      <c r="I268" s="76" t="s">
        <v>1050</v>
      </c>
      <c r="J268" s="49" t="s">
        <v>58</v>
      </c>
      <c r="K268" s="15" t="s">
        <v>1078</v>
      </c>
      <c r="L268" s="15" t="s">
        <v>144</v>
      </c>
      <c r="M268" s="15" t="s">
        <v>144</v>
      </c>
      <c r="N268" s="76" t="s">
        <v>1062</v>
      </c>
      <c r="O268" s="17" t="s">
        <v>58</v>
      </c>
      <c r="P268" s="74" t="s">
        <v>1064</v>
      </c>
      <c r="Q268" s="18"/>
      <c r="R268" s="49" t="s">
        <v>58</v>
      </c>
      <c r="S268" s="15" t="s">
        <v>66</v>
      </c>
      <c r="T268" s="15"/>
      <c r="U268" s="15"/>
      <c r="V268" s="76">
        <v>318</v>
      </c>
      <c r="W268" s="15">
        <f t="shared" si="55"/>
        <v>318</v>
      </c>
      <c r="X268" s="15">
        <f t="shared" si="57"/>
        <v>318</v>
      </c>
      <c r="Y268" s="15">
        <f>ROUNDDOWN(W268/HLOOKUP(D268,Table!$C$3:$D$4,2,0)*8,2)</f>
        <v>5.65</v>
      </c>
      <c r="Z268" s="15">
        <v>5</v>
      </c>
      <c r="AA268" s="15" t="s">
        <v>21</v>
      </c>
      <c r="AB268" s="19">
        <v>44013</v>
      </c>
      <c r="AC268" s="19">
        <v>44007</v>
      </c>
      <c r="AD268" s="86">
        <v>44013</v>
      </c>
      <c r="AE268" s="19">
        <v>44011</v>
      </c>
      <c r="AF268" s="19">
        <v>44011</v>
      </c>
      <c r="AG268" s="19" t="s">
        <v>164</v>
      </c>
      <c r="AH268" s="30">
        <v>1</v>
      </c>
      <c r="AI268" s="30">
        <v>1</v>
      </c>
      <c r="AJ268" s="30">
        <v>1</v>
      </c>
      <c r="AK268" s="19" t="s">
        <v>144</v>
      </c>
      <c r="AL268" s="17" t="s">
        <v>58</v>
      </c>
      <c r="AM268" s="17" t="s">
        <v>58</v>
      </c>
      <c r="AN268" s="80" t="s">
        <v>366</v>
      </c>
    </row>
    <row r="269" spans="2:40" hidden="1" x14ac:dyDescent="0.25">
      <c r="B269" s="201">
        <f t="shared" si="56"/>
        <v>210</v>
      </c>
      <c r="C269" s="16">
        <v>20200625</v>
      </c>
      <c r="D269" s="15" t="s">
        <v>3</v>
      </c>
      <c r="E269" s="76" t="s">
        <v>1036</v>
      </c>
      <c r="F269" s="74" t="s">
        <v>1040</v>
      </c>
      <c r="G269" s="76">
        <v>1541595</v>
      </c>
      <c r="H269" s="49" t="s">
        <v>58</v>
      </c>
      <c r="I269" s="76" t="s">
        <v>1051</v>
      </c>
      <c r="J269" s="49" t="s">
        <v>58</v>
      </c>
      <c r="K269" s="15" t="s">
        <v>1078</v>
      </c>
      <c r="L269" s="15" t="s">
        <v>144</v>
      </c>
      <c r="M269" s="15" t="s">
        <v>144</v>
      </c>
      <c r="N269" s="76" t="s">
        <v>1062</v>
      </c>
      <c r="O269" s="17" t="s">
        <v>58</v>
      </c>
      <c r="P269" s="74" t="s">
        <v>1064</v>
      </c>
      <c r="Q269" s="18"/>
      <c r="R269" s="49" t="s">
        <v>58</v>
      </c>
      <c r="S269" s="15" t="s">
        <v>66</v>
      </c>
      <c r="T269" s="15"/>
      <c r="U269" s="15"/>
      <c r="V269" s="76">
        <v>49</v>
      </c>
      <c r="W269" s="15">
        <f t="shared" si="55"/>
        <v>49</v>
      </c>
      <c r="X269" s="15">
        <f t="shared" si="57"/>
        <v>49</v>
      </c>
      <c r="Y269" s="15">
        <f>ROUNDDOWN(W269/HLOOKUP(D269,Table!$C$3:$D$4,2,0)*8,2)</f>
        <v>0.87</v>
      </c>
      <c r="Z269" s="15">
        <v>0.5</v>
      </c>
      <c r="AA269" s="15" t="s">
        <v>21</v>
      </c>
      <c r="AB269" s="19">
        <v>44013</v>
      </c>
      <c r="AC269" s="19">
        <v>44007</v>
      </c>
      <c r="AD269" s="86">
        <v>44013</v>
      </c>
      <c r="AE269" s="19">
        <v>44012</v>
      </c>
      <c r="AF269" s="19">
        <v>44012</v>
      </c>
      <c r="AG269" s="19" t="s">
        <v>164</v>
      </c>
      <c r="AH269" s="30">
        <v>1</v>
      </c>
      <c r="AI269" s="30">
        <v>1</v>
      </c>
      <c r="AJ269" s="30">
        <v>1</v>
      </c>
      <c r="AK269" s="19" t="s">
        <v>144</v>
      </c>
      <c r="AL269" s="17" t="s">
        <v>58</v>
      </c>
      <c r="AM269" s="17" t="s">
        <v>58</v>
      </c>
      <c r="AN269" s="80" t="s">
        <v>366</v>
      </c>
    </row>
    <row r="270" spans="2:40" hidden="1" x14ac:dyDescent="0.25">
      <c r="B270" s="201">
        <f t="shared" si="56"/>
        <v>211</v>
      </c>
      <c r="C270" s="16">
        <v>20200625</v>
      </c>
      <c r="D270" s="15" t="s">
        <v>3</v>
      </c>
      <c r="E270" s="76" t="s">
        <v>1036</v>
      </c>
      <c r="F270" s="74" t="s">
        <v>1040</v>
      </c>
      <c r="G270" s="76">
        <v>1541595</v>
      </c>
      <c r="H270" s="49" t="s">
        <v>58</v>
      </c>
      <c r="I270" s="76" t="s">
        <v>1052</v>
      </c>
      <c r="J270" s="49" t="s">
        <v>58</v>
      </c>
      <c r="K270" s="15" t="s">
        <v>1078</v>
      </c>
      <c r="L270" s="15" t="s">
        <v>144</v>
      </c>
      <c r="M270" s="15" t="s">
        <v>144</v>
      </c>
      <c r="N270" s="76" t="s">
        <v>1062</v>
      </c>
      <c r="O270" s="17" t="s">
        <v>58</v>
      </c>
      <c r="P270" s="74" t="s">
        <v>1064</v>
      </c>
      <c r="Q270" s="18"/>
      <c r="R270" s="49" t="s">
        <v>58</v>
      </c>
      <c r="S270" s="15" t="s">
        <v>66</v>
      </c>
      <c r="T270" s="15"/>
      <c r="U270" s="15"/>
      <c r="V270" s="76">
        <v>150</v>
      </c>
      <c r="W270" s="15">
        <f t="shared" si="55"/>
        <v>150</v>
      </c>
      <c r="X270" s="15">
        <f t="shared" si="57"/>
        <v>150</v>
      </c>
      <c r="Y270" s="15">
        <f>ROUNDDOWN(W270/HLOOKUP(D270,Table!$C$3:$D$4,2,0)*8,2)</f>
        <v>2.66</v>
      </c>
      <c r="Z270" s="15">
        <v>1</v>
      </c>
      <c r="AA270" s="15" t="s">
        <v>21</v>
      </c>
      <c r="AB270" s="19">
        <v>44013</v>
      </c>
      <c r="AC270" s="19">
        <v>44007</v>
      </c>
      <c r="AD270" s="86">
        <v>44013</v>
      </c>
      <c r="AE270" s="19">
        <v>44012</v>
      </c>
      <c r="AF270" s="19">
        <v>44012</v>
      </c>
      <c r="AG270" s="19" t="s">
        <v>164</v>
      </c>
      <c r="AH270" s="30">
        <v>1</v>
      </c>
      <c r="AI270" s="30">
        <v>1</v>
      </c>
      <c r="AJ270" s="30">
        <v>1</v>
      </c>
      <c r="AK270" s="19" t="s">
        <v>144</v>
      </c>
      <c r="AL270" s="17" t="s">
        <v>58</v>
      </c>
      <c r="AM270" s="17" t="s">
        <v>58</v>
      </c>
      <c r="AN270" s="80" t="s">
        <v>366</v>
      </c>
    </row>
    <row r="271" spans="2:40" hidden="1" x14ac:dyDescent="0.25">
      <c r="B271" s="201">
        <f t="shared" si="56"/>
        <v>212</v>
      </c>
      <c r="C271" s="16">
        <v>20200625</v>
      </c>
      <c r="D271" s="15" t="s">
        <v>3</v>
      </c>
      <c r="E271" s="76" t="s">
        <v>1036</v>
      </c>
      <c r="F271" s="74" t="s">
        <v>1041</v>
      </c>
      <c r="G271" s="76">
        <v>1541595</v>
      </c>
      <c r="H271" s="49" t="s">
        <v>58</v>
      </c>
      <c r="I271" s="76" t="s">
        <v>1053</v>
      </c>
      <c r="J271" s="49" t="s">
        <v>58</v>
      </c>
      <c r="K271" s="15" t="s">
        <v>1078</v>
      </c>
      <c r="L271" s="15" t="s">
        <v>144</v>
      </c>
      <c r="M271" s="15" t="s">
        <v>144</v>
      </c>
      <c r="N271" s="76" t="s">
        <v>1062</v>
      </c>
      <c r="O271" s="17" t="s">
        <v>58</v>
      </c>
      <c r="P271" s="74" t="s">
        <v>1064</v>
      </c>
      <c r="Q271" s="18"/>
      <c r="R271" s="49" t="s">
        <v>58</v>
      </c>
      <c r="S271" s="15" t="s">
        <v>66</v>
      </c>
      <c r="T271" s="15"/>
      <c r="U271" s="15"/>
      <c r="V271" s="76">
        <v>67</v>
      </c>
      <c r="W271" s="15">
        <f t="shared" si="55"/>
        <v>67</v>
      </c>
      <c r="X271" s="15">
        <f t="shared" si="57"/>
        <v>67</v>
      </c>
      <c r="Y271" s="15">
        <f>ROUNDDOWN(W271/HLOOKUP(D271,Table!$C$3:$D$4,2,0)*8,2)</f>
        <v>1.19</v>
      </c>
      <c r="Z271" s="15">
        <v>1</v>
      </c>
      <c r="AA271" s="15" t="s">
        <v>21</v>
      </c>
      <c r="AB271" s="19">
        <v>44013</v>
      </c>
      <c r="AC271" s="19">
        <v>44007</v>
      </c>
      <c r="AD271" s="86">
        <v>44013</v>
      </c>
      <c r="AE271" s="19">
        <v>44012</v>
      </c>
      <c r="AF271" s="19">
        <v>44012</v>
      </c>
      <c r="AG271" s="19" t="s">
        <v>164</v>
      </c>
      <c r="AH271" s="30">
        <v>1</v>
      </c>
      <c r="AI271" s="30">
        <v>1</v>
      </c>
      <c r="AJ271" s="30">
        <v>1</v>
      </c>
      <c r="AK271" s="19" t="s">
        <v>144</v>
      </c>
      <c r="AL271" s="17" t="s">
        <v>58</v>
      </c>
      <c r="AM271" s="17" t="s">
        <v>58</v>
      </c>
      <c r="AN271" s="80" t="s">
        <v>366</v>
      </c>
    </row>
    <row r="272" spans="2:40" hidden="1" x14ac:dyDescent="0.25">
      <c r="B272" s="201">
        <f t="shared" si="56"/>
        <v>213</v>
      </c>
      <c r="C272" s="16">
        <v>20200625</v>
      </c>
      <c r="D272" s="15" t="s">
        <v>3</v>
      </c>
      <c r="E272" s="76" t="s">
        <v>1036</v>
      </c>
      <c r="F272" s="74" t="s">
        <v>1040</v>
      </c>
      <c r="G272" s="76">
        <v>1541595</v>
      </c>
      <c r="H272" s="49" t="s">
        <v>58</v>
      </c>
      <c r="I272" s="76" t="s">
        <v>1054</v>
      </c>
      <c r="J272" s="49" t="s">
        <v>58</v>
      </c>
      <c r="K272" s="54" t="s">
        <v>1078</v>
      </c>
      <c r="L272" s="15" t="s">
        <v>144</v>
      </c>
      <c r="M272" s="15" t="s">
        <v>144</v>
      </c>
      <c r="N272" s="76" t="s">
        <v>1062</v>
      </c>
      <c r="O272" s="17" t="s">
        <v>58</v>
      </c>
      <c r="P272" s="74" t="s">
        <v>1064</v>
      </c>
      <c r="Q272" s="18"/>
      <c r="R272" s="49" t="s">
        <v>58</v>
      </c>
      <c r="S272" s="15" t="s">
        <v>64</v>
      </c>
      <c r="T272" s="15"/>
      <c r="U272" s="15"/>
      <c r="V272" s="76">
        <v>342</v>
      </c>
      <c r="W272" s="15">
        <f t="shared" si="55"/>
        <v>342</v>
      </c>
      <c r="X272" s="15">
        <f t="shared" si="57"/>
        <v>342</v>
      </c>
      <c r="Y272" s="15">
        <f>ROUNDDOWN(W272/HLOOKUP(D272,Table!$C$3:$D$4,2,0)*8,2)</f>
        <v>6.08</v>
      </c>
      <c r="Z272" s="15">
        <v>6</v>
      </c>
      <c r="AA272" s="15" t="s">
        <v>21</v>
      </c>
      <c r="AB272" s="19">
        <v>44013</v>
      </c>
      <c r="AC272" s="19">
        <v>44007</v>
      </c>
      <c r="AD272" s="86">
        <v>44013</v>
      </c>
      <c r="AE272" s="19">
        <v>44011</v>
      </c>
      <c r="AF272" s="19">
        <v>44011</v>
      </c>
      <c r="AG272" s="19" t="s">
        <v>164</v>
      </c>
      <c r="AH272" s="30">
        <v>1</v>
      </c>
      <c r="AI272" s="30">
        <v>1</v>
      </c>
      <c r="AJ272" s="30">
        <v>1</v>
      </c>
      <c r="AK272" s="19" t="s">
        <v>144</v>
      </c>
      <c r="AL272" s="17" t="s">
        <v>58</v>
      </c>
      <c r="AM272" s="17" t="s">
        <v>58</v>
      </c>
      <c r="AN272" s="80" t="s">
        <v>366</v>
      </c>
    </row>
    <row r="273" spans="2:40" hidden="1" x14ac:dyDescent="0.25">
      <c r="B273" s="201">
        <f t="shared" si="56"/>
        <v>214</v>
      </c>
      <c r="C273" s="16">
        <v>20200625</v>
      </c>
      <c r="D273" s="15" t="s">
        <v>3</v>
      </c>
      <c r="E273" s="76" t="s">
        <v>1036</v>
      </c>
      <c r="F273" s="74" t="s">
        <v>1040</v>
      </c>
      <c r="G273" s="76">
        <v>1541595</v>
      </c>
      <c r="H273" s="49" t="s">
        <v>58</v>
      </c>
      <c r="I273" s="76" t="s">
        <v>1055</v>
      </c>
      <c r="J273" s="49" t="s">
        <v>58</v>
      </c>
      <c r="K273" s="54" t="s">
        <v>1078</v>
      </c>
      <c r="L273" s="15" t="s">
        <v>144</v>
      </c>
      <c r="M273" s="15" t="s">
        <v>144</v>
      </c>
      <c r="N273" s="76" t="s">
        <v>1062</v>
      </c>
      <c r="O273" s="17" t="s">
        <v>58</v>
      </c>
      <c r="P273" s="74" t="s">
        <v>1064</v>
      </c>
      <c r="Q273" s="18"/>
      <c r="R273" s="49" t="s">
        <v>58</v>
      </c>
      <c r="S273" s="15" t="s">
        <v>64</v>
      </c>
      <c r="T273" s="15"/>
      <c r="U273" s="15"/>
      <c r="V273" s="76">
        <v>50</v>
      </c>
      <c r="W273" s="15">
        <f t="shared" si="55"/>
        <v>50</v>
      </c>
      <c r="X273" s="15">
        <f t="shared" si="57"/>
        <v>50</v>
      </c>
      <c r="Y273" s="15">
        <f>ROUNDDOWN(W273/HLOOKUP(D273,Table!$C$3:$D$4,2,0)*8,2)</f>
        <v>0.88</v>
      </c>
      <c r="Z273" s="15">
        <v>1</v>
      </c>
      <c r="AA273" s="15" t="s">
        <v>21</v>
      </c>
      <c r="AB273" s="19">
        <v>44013</v>
      </c>
      <c r="AC273" s="19">
        <v>44007</v>
      </c>
      <c r="AD273" s="86">
        <v>44013</v>
      </c>
      <c r="AE273" s="19">
        <v>44011</v>
      </c>
      <c r="AF273" s="19">
        <v>44011</v>
      </c>
      <c r="AG273" s="19" t="s">
        <v>164</v>
      </c>
      <c r="AH273" s="30">
        <v>1</v>
      </c>
      <c r="AI273" s="30">
        <v>1</v>
      </c>
      <c r="AJ273" s="30">
        <v>1</v>
      </c>
      <c r="AK273" s="19" t="s">
        <v>144</v>
      </c>
      <c r="AL273" s="17" t="s">
        <v>58</v>
      </c>
      <c r="AM273" s="17" t="s">
        <v>58</v>
      </c>
      <c r="AN273" s="80" t="s">
        <v>366</v>
      </c>
    </row>
    <row r="274" spans="2:40" hidden="1" x14ac:dyDescent="0.25">
      <c r="B274" s="201">
        <f t="shared" si="56"/>
        <v>215</v>
      </c>
      <c r="C274" s="16">
        <v>20200625</v>
      </c>
      <c r="D274" s="15" t="s">
        <v>3</v>
      </c>
      <c r="E274" s="76" t="s">
        <v>1036</v>
      </c>
      <c r="F274" s="74" t="s">
        <v>1040</v>
      </c>
      <c r="G274" s="76">
        <v>1541595</v>
      </c>
      <c r="H274" s="49" t="s">
        <v>58</v>
      </c>
      <c r="I274" s="76" t="s">
        <v>1056</v>
      </c>
      <c r="J274" s="49" t="s">
        <v>58</v>
      </c>
      <c r="K274" s="54" t="s">
        <v>1078</v>
      </c>
      <c r="L274" s="15" t="s">
        <v>144</v>
      </c>
      <c r="M274" s="15" t="s">
        <v>144</v>
      </c>
      <c r="N274" s="76" t="s">
        <v>1062</v>
      </c>
      <c r="O274" s="17" t="s">
        <v>58</v>
      </c>
      <c r="P274" s="74" t="s">
        <v>1064</v>
      </c>
      <c r="Q274" s="18"/>
      <c r="R274" s="49" t="s">
        <v>58</v>
      </c>
      <c r="S274" s="15" t="s">
        <v>64</v>
      </c>
      <c r="T274" s="15"/>
      <c r="U274" s="15"/>
      <c r="V274" s="76">
        <v>46</v>
      </c>
      <c r="W274" s="15">
        <f t="shared" si="55"/>
        <v>46</v>
      </c>
      <c r="X274" s="15">
        <f t="shared" si="57"/>
        <v>46</v>
      </c>
      <c r="Y274" s="15">
        <f>ROUNDDOWN(W274/HLOOKUP(D274,Table!$C$3:$D$4,2,0)*8,2)</f>
        <v>0.81</v>
      </c>
      <c r="Z274" s="15">
        <v>1</v>
      </c>
      <c r="AA274" s="15" t="s">
        <v>21</v>
      </c>
      <c r="AB274" s="19">
        <v>44013</v>
      </c>
      <c r="AC274" s="19">
        <v>44007</v>
      </c>
      <c r="AD274" s="86">
        <v>44013</v>
      </c>
      <c r="AE274" s="19">
        <v>44011</v>
      </c>
      <c r="AF274" s="19">
        <v>44011</v>
      </c>
      <c r="AG274" s="19" t="s">
        <v>164</v>
      </c>
      <c r="AH274" s="30">
        <v>1</v>
      </c>
      <c r="AI274" s="30">
        <v>1</v>
      </c>
      <c r="AJ274" s="30">
        <v>1</v>
      </c>
      <c r="AK274" s="19" t="s">
        <v>144</v>
      </c>
      <c r="AL274" s="17" t="s">
        <v>58</v>
      </c>
      <c r="AM274" s="17" t="s">
        <v>58</v>
      </c>
      <c r="AN274" s="80" t="s">
        <v>366</v>
      </c>
    </row>
    <row r="275" spans="2:40" hidden="1" x14ac:dyDescent="0.25">
      <c r="B275" s="201">
        <f t="shared" si="56"/>
        <v>216</v>
      </c>
      <c r="C275" s="16">
        <v>20200625</v>
      </c>
      <c r="D275" s="15" t="s">
        <v>3</v>
      </c>
      <c r="E275" s="76" t="s">
        <v>1036</v>
      </c>
      <c r="F275" s="74" t="s">
        <v>1040</v>
      </c>
      <c r="G275" s="76">
        <v>1541595</v>
      </c>
      <c r="H275" s="49" t="s">
        <v>58</v>
      </c>
      <c r="I275" s="76" t="s">
        <v>1057</v>
      </c>
      <c r="J275" s="49" t="s">
        <v>58</v>
      </c>
      <c r="K275" s="54" t="s">
        <v>1078</v>
      </c>
      <c r="L275" s="15" t="s">
        <v>144</v>
      </c>
      <c r="M275" s="15" t="s">
        <v>144</v>
      </c>
      <c r="N275" s="76" t="s">
        <v>1062</v>
      </c>
      <c r="O275" s="17" t="s">
        <v>58</v>
      </c>
      <c r="P275" s="74" t="s">
        <v>1064</v>
      </c>
      <c r="Q275" s="18"/>
      <c r="R275" s="49" t="s">
        <v>58</v>
      </c>
      <c r="S275" s="15" t="s">
        <v>64</v>
      </c>
      <c r="T275" s="15"/>
      <c r="U275" s="15"/>
      <c r="V275" s="76">
        <v>89</v>
      </c>
      <c r="W275" s="15">
        <f t="shared" si="55"/>
        <v>89</v>
      </c>
      <c r="X275" s="15">
        <f t="shared" si="57"/>
        <v>89</v>
      </c>
      <c r="Y275" s="15">
        <f>ROUNDDOWN(W275/HLOOKUP(D275,Table!$C$3:$D$4,2,0)*8,2)</f>
        <v>1.58</v>
      </c>
      <c r="Z275" s="15">
        <v>2</v>
      </c>
      <c r="AA275" s="15" t="s">
        <v>21</v>
      </c>
      <c r="AB275" s="19">
        <v>44013</v>
      </c>
      <c r="AC275" s="19">
        <v>44007</v>
      </c>
      <c r="AD275" s="86">
        <v>44013</v>
      </c>
      <c r="AE275" s="19">
        <v>44011</v>
      </c>
      <c r="AF275" s="19">
        <v>44011</v>
      </c>
      <c r="AG275" s="19" t="s">
        <v>164</v>
      </c>
      <c r="AH275" s="30">
        <v>1</v>
      </c>
      <c r="AI275" s="30">
        <v>1</v>
      </c>
      <c r="AJ275" s="30">
        <v>1</v>
      </c>
      <c r="AK275" s="19" t="s">
        <v>144</v>
      </c>
      <c r="AL275" s="17" t="s">
        <v>58</v>
      </c>
      <c r="AM275" s="17" t="s">
        <v>58</v>
      </c>
      <c r="AN275" s="80" t="s">
        <v>366</v>
      </c>
    </row>
    <row r="276" spans="2:40" hidden="1" x14ac:dyDescent="0.25">
      <c r="B276" s="201">
        <f t="shared" si="56"/>
        <v>217</v>
      </c>
      <c r="C276" s="16">
        <v>20200625</v>
      </c>
      <c r="D276" s="15" t="s">
        <v>3</v>
      </c>
      <c r="E276" s="76" t="s">
        <v>1036</v>
      </c>
      <c r="F276" s="74" t="s">
        <v>1042</v>
      </c>
      <c r="G276" s="76">
        <v>1541595</v>
      </c>
      <c r="H276" s="49" t="s">
        <v>58</v>
      </c>
      <c r="I276" s="76" t="s">
        <v>1058</v>
      </c>
      <c r="J276" s="49" t="s">
        <v>58</v>
      </c>
      <c r="K276" s="54" t="s">
        <v>1078</v>
      </c>
      <c r="L276" s="15" t="s">
        <v>144</v>
      </c>
      <c r="M276" s="15" t="s">
        <v>144</v>
      </c>
      <c r="N276" s="76" t="s">
        <v>1062</v>
      </c>
      <c r="O276" s="17" t="s">
        <v>58</v>
      </c>
      <c r="P276" s="74" t="s">
        <v>1064</v>
      </c>
      <c r="Q276" s="18"/>
      <c r="R276" s="49" t="s">
        <v>58</v>
      </c>
      <c r="S276" s="15" t="s">
        <v>64</v>
      </c>
      <c r="T276" s="15"/>
      <c r="U276" s="15"/>
      <c r="V276" s="76">
        <v>134</v>
      </c>
      <c r="W276" s="15">
        <f t="shared" si="55"/>
        <v>134</v>
      </c>
      <c r="X276" s="15">
        <f t="shared" ref="X276:X281" si="58">W276</f>
        <v>134</v>
      </c>
      <c r="Y276" s="15">
        <f>ROUNDDOWN(W276/HLOOKUP(D276,Table!$C$3:$D$4,2,0)*8,2)</f>
        <v>2.38</v>
      </c>
      <c r="Z276" s="15">
        <f t="shared" ref="Z276:Z281" si="59">Y276</f>
        <v>2.38</v>
      </c>
      <c r="AA276" s="15" t="s">
        <v>21</v>
      </c>
      <c r="AB276" s="19">
        <v>44013</v>
      </c>
      <c r="AC276" s="19">
        <v>44007</v>
      </c>
      <c r="AD276" s="86">
        <v>44013</v>
      </c>
      <c r="AE276" s="19">
        <v>44012</v>
      </c>
      <c r="AF276" s="19">
        <v>44012</v>
      </c>
      <c r="AG276" s="19" t="s">
        <v>164</v>
      </c>
      <c r="AH276" s="30">
        <v>1</v>
      </c>
      <c r="AI276" s="30">
        <v>1</v>
      </c>
      <c r="AJ276" s="30">
        <v>1</v>
      </c>
      <c r="AK276" s="19" t="s">
        <v>144</v>
      </c>
      <c r="AL276" s="17" t="s">
        <v>58</v>
      </c>
      <c r="AM276" s="17" t="s">
        <v>58</v>
      </c>
      <c r="AN276" s="80" t="s">
        <v>366</v>
      </c>
    </row>
    <row r="277" spans="2:40" hidden="1" x14ac:dyDescent="0.25">
      <c r="B277" s="201">
        <f t="shared" si="56"/>
        <v>218</v>
      </c>
      <c r="C277" s="16">
        <v>20200625</v>
      </c>
      <c r="D277" s="15" t="s">
        <v>3</v>
      </c>
      <c r="E277" s="76" t="s">
        <v>1036</v>
      </c>
      <c r="F277" s="74" t="s">
        <v>1043</v>
      </c>
      <c r="G277" s="76">
        <v>1541595</v>
      </c>
      <c r="H277" s="49" t="s">
        <v>58</v>
      </c>
      <c r="I277" s="76" t="s">
        <v>1059</v>
      </c>
      <c r="J277" s="49" t="s">
        <v>58</v>
      </c>
      <c r="K277" s="54" t="s">
        <v>1078</v>
      </c>
      <c r="L277" s="15" t="s">
        <v>144</v>
      </c>
      <c r="M277" s="15" t="s">
        <v>144</v>
      </c>
      <c r="N277" s="76" t="s">
        <v>1062</v>
      </c>
      <c r="O277" s="17" t="s">
        <v>58</v>
      </c>
      <c r="P277" s="74" t="s">
        <v>1064</v>
      </c>
      <c r="Q277" s="18"/>
      <c r="R277" s="49" t="s">
        <v>58</v>
      </c>
      <c r="S277" s="15" t="s">
        <v>64</v>
      </c>
      <c r="T277" s="15"/>
      <c r="U277" s="15"/>
      <c r="V277" s="76">
        <v>200</v>
      </c>
      <c r="W277" s="18">
        <v>209</v>
      </c>
      <c r="X277" s="15">
        <f t="shared" si="58"/>
        <v>209</v>
      </c>
      <c r="Y277" s="15">
        <f>ROUNDDOWN(W277/HLOOKUP(D277,Table!$C$3:$D$4,2,0)*8,2)</f>
        <v>3.71</v>
      </c>
      <c r="Z277" s="15">
        <f t="shared" si="59"/>
        <v>3.71</v>
      </c>
      <c r="AA277" s="15" t="s">
        <v>21</v>
      </c>
      <c r="AB277" s="19">
        <v>44013</v>
      </c>
      <c r="AC277" s="19">
        <v>44007</v>
      </c>
      <c r="AD277" s="86">
        <v>44013</v>
      </c>
      <c r="AE277" s="19">
        <v>44012</v>
      </c>
      <c r="AF277" s="19">
        <v>44012</v>
      </c>
      <c r="AG277" s="19" t="s">
        <v>164</v>
      </c>
      <c r="AH277" s="30">
        <v>1</v>
      </c>
      <c r="AI277" s="30">
        <v>1</v>
      </c>
      <c r="AJ277" s="30">
        <v>1</v>
      </c>
      <c r="AK277" s="19" t="s">
        <v>144</v>
      </c>
      <c r="AL277" s="17" t="s">
        <v>58</v>
      </c>
      <c r="AM277" s="17" t="s">
        <v>58</v>
      </c>
      <c r="AN277" s="80" t="s">
        <v>366</v>
      </c>
    </row>
    <row r="278" spans="2:40" hidden="1" x14ac:dyDescent="0.25">
      <c r="B278" s="201">
        <f t="shared" si="56"/>
        <v>219</v>
      </c>
      <c r="C278" s="16">
        <v>20200625</v>
      </c>
      <c r="D278" s="15" t="s">
        <v>3</v>
      </c>
      <c r="E278" s="76" t="s">
        <v>1036</v>
      </c>
      <c r="F278" s="74" t="s">
        <v>1044</v>
      </c>
      <c r="G278" s="76">
        <v>1541595</v>
      </c>
      <c r="H278" s="49" t="s">
        <v>58</v>
      </c>
      <c r="I278" s="76" t="s">
        <v>147</v>
      </c>
      <c r="J278" s="49" t="s">
        <v>58</v>
      </c>
      <c r="K278" s="54" t="s">
        <v>1078</v>
      </c>
      <c r="L278" s="15" t="s">
        <v>144</v>
      </c>
      <c r="M278" s="15" t="s">
        <v>144</v>
      </c>
      <c r="N278" s="76" t="s">
        <v>1062</v>
      </c>
      <c r="O278" s="17" t="s">
        <v>58</v>
      </c>
      <c r="P278" s="74" t="s">
        <v>1064</v>
      </c>
      <c r="Q278" s="18"/>
      <c r="R278" s="49" t="s">
        <v>58</v>
      </c>
      <c r="S278" s="15" t="s">
        <v>64</v>
      </c>
      <c r="T278" s="15"/>
      <c r="U278" s="15"/>
      <c r="V278" s="76">
        <v>124</v>
      </c>
      <c r="W278" s="15">
        <f t="shared" si="55"/>
        <v>124</v>
      </c>
      <c r="X278" s="216">
        <f t="shared" si="58"/>
        <v>124</v>
      </c>
      <c r="Y278" s="15">
        <f>ROUNDDOWN(W278/HLOOKUP(D278,Table!$C$3:$D$4,2,0)*8,2)</f>
        <v>2.2000000000000002</v>
      </c>
      <c r="Z278" s="15">
        <f t="shared" si="59"/>
        <v>2.2000000000000002</v>
      </c>
      <c r="AA278" s="15" t="s">
        <v>21</v>
      </c>
      <c r="AB278" s="19">
        <v>44013</v>
      </c>
      <c r="AC278" s="19">
        <v>44007</v>
      </c>
      <c r="AD278" s="86">
        <v>44013</v>
      </c>
      <c r="AE278" s="19">
        <v>44012</v>
      </c>
      <c r="AF278" s="19">
        <v>44012</v>
      </c>
      <c r="AG278" s="19" t="s">
        <v>165</v>
      </c>
      <c r="AH278" s="30">
        <v>1</v>
      </c>
      <c r="AI278" s="30">
        <v>1</v>
      </c>
      <c r="AJ278" s="30">
        <v>0.75</v>
      </c>
      <c r="AK278" s="19" t="s">
        <v>134</v>
      </c>
      <c r="AL278" s="17" t="s">
        <v>1331</v>
      </c>
      <c r="AM278" s="17" t="s">
        <v>58</v>
      </c>
      <c r="AN278" s="80" t="s">
        <v>1341</v>
      </c>
    </row>
    <row r="279" spans="2:40" hidden="1" x14ac:dyDescent="0.25">
      <c r="B279" s="201">
        <f t="shared" si="56"/>
        <v>220</v>
      </c>
      <c r="C279" s="16">
        <v>20200625</v>
      </c>
      <c r="D279" s="15" t="s">
        <v>3</v>
      </c>
      <c r="E279" s="76" t="s">
        <v>1036</v>
      </c>
      <c r="F279" s="74" t="s">
        <v>1044</v>
      </c>
      <c r="G279" s="76">
        <v>1541595</v>
      </c>
      <c r="H279" s="49" t="s">
        <v>58</v>
      </c>
      <c r="I279" s="76" t="s">
        <v>299</v>
      </c>
      <c r="J279" s="49" t="s">
        <v>58</v>
      </c>
      <c r="K279" s="54" t="s">
        <v>1078</v>
      </c>
      <c r="L279" s="15" t="s">
        <v>144</v>
      </c>
      <c r="M279" s="15" t="s">
        <v>144</v>
      </c>
      <c r="N279" s="76" t="s">
        <v>1062</v>
      </c>
      <c r="O279" s="17" t="s">
        <v>58</v>
      </c>
      <c r="P279" s="74" t="s">
        <v>1064</v>
      </c>
      <c r="Q279" s="18"/>
      <c r="R279" s="49" t="s">
        <v>58</v>
      </c>
      <c r="S279" s="15" t="s">
        <v>64</v>
      </c>
      <c r="T279" s="15"/>
      <c r="U279" s="15"/>
      <c r="V279" s="76">
        <v>154</v>
      </c>
      <c r="W279" s="18">
        <v>316</v>
      </c>
      <c r="X279" s="216">
        <f t="shared" si="58"/>
        <v>316</v>
      </c>
      <c r="Y279" s="15">
        <f>ROUNDDOWN(W279/HLOOKUP(D279,Table!$C$3:$D$4,2,0)*8,2)</f>
        <v>5.61</v>
      </c>
      <c r="Z279" s="15">
        <f t="shared" si="59"/>
        <v>5.61</v>
      </c>
      <c r="AA279" s="15" t="s">
        <v>21</v>
      </c>
      <c r="AB279" s="19">
        <v>44013</v>
      </c>
      <c r="AC279" s="19">
        <v>44007</v>
      </c>
      <c r="AD279" s="86">
        <v>44013</v>
      </c>
      <c r="AE279" s="19">
        <v>44012</v>
      </c>
      <c r="AF279" s="19">
        <v>44012</v>
      </c>
      <c r="AG279" s="19" t="s">
        <v>165</v>
      </c>
      <c r="AH279" s="30">
        <v>1</v>
      </c>
      <c r="AI279" s="30">
        <v>0.92</v>
      </c>
      <c r="AJ279" s="30">
        <v>1</v>
      </c>
      <c r="AK279" s="19" t="s">
        <v>134</v>
      </c>
      <c r="AL279" s="17" t="s">
        <v>1333</v>
      </c>
      <c r="AM279" s="17" t="s">
        <v>58</v>
      </c>
      <c r="AN279" s="80" t="s">
        <v>1342</v>
      </c>
    </row>
    <row r="280" spans="2:40" hidden="1" x14ac:dyDescent="0.25">
      <c r="B280" s="201">
        <f t="shared" si="56"/>
        <v>221</v>
      </c>
      <c r="C280" s="16">
        <v>20200625</v>
      </c>
      <c r="D280" s="15" t="s">
        <v>3</v>
      </c>
      <c r="E280" s="76" t="s">
        <v>1036</v>
      </c>
      <c r="F280" s="74" t="s">
        <v>1044</v>
      </c>
      <c r="G280" s="76">
        <v>1541595</v>
      </c>
      <c r="H280" s="49" t="s">
        <v>58</v>
      </c>
      <c r="I280" s="76" t="s">
        <v>148</v>
      </c>
      <c r="J280" s="49" t="s">
        <v>58</v>
      </c>
      <c r="K280" s="54" t="s">
        <v>1078</v>
      </c>
      <c r="L280" s="15" t="s">
        <v>144</v>
      </c>
      <c r="M280" s="15" t="s">
        <v>144</v>
      </c>
      <c r="N280" s="76" t="s">
        <v>1062</v>
      </c>
      <c r="O280" s="17" t="s">
        <v>58</v>
      </c>
      <c r="P280" s="74" t="s">
        <v>1064</v>
      </c>
      <c r="Q280" s="18"/>
      <c r="R280" s="49" t="s">
        <v>58</v>
      </c>
      <c r="S280" s="15" t="s">
        <v>64</v>
      </c>
      <c r="T280" s="15"/>
      <c r="U280" s="15"/>
      <c r="V280" s="76">
        <v>71</v>
      </c>
      <c r="W280" s="209">
        <v>153</v>
      </c>
      <c r="X280" s="216">
        <f t="shared" si="58"/>
        <v>153</v>
      </c>
      <c r="Y280" s="15">
        <f>ROUNDDOWN(W280/HLOOKUP(D280,Table!$C$3:$D$4,2,0)*8,2)</f>
        <v>2.72</v>
      </c>
      <c r="Z280" s="15">
        <f t="shared" si="59"/>
        <v>2.72</v>
      </c>
      <c r="AA280" s="15" t="s">
        <v>21</v>
      </c>
      <c r="AB280" s="19">
        <v>44013</v>
      </c>
      <c r="AC280" s="19">
        <v>44007</v>
      </c>
      <c r="AD280" s="86">
        <v>44013</v>
      </c>
      <c r="AE280" s="19">
        <v>44012</v>
      </c>
      <c r="AF280" s="19">
        <v>44012</v>
      </c>
      <c r="AG280" s="19" t="s">
        <v>165</v>
      </c>
      <c r="AH280" s="30">
        <v>0.85</v>
      </c>
      <c r="AI280" s="30">
        <v>0.57999999999999996</v>
      </c>
      <c r="AJ280" s="30">
        <v>1</v>
      </c>
      <c r="AK280" s="19" t="s">
        <v>134</v>
      </c>
      <c r="AL280" s="17" t="s">
        <v>1334</v>
      </c>
      <c r="AM280" s="17" t="s">
        <v>58</v>
      </c>
      <c r="AN280" s="80" t="s">
        <v>1343</v>
      </c>
    </row>
    <row r="281" spans="2:40" hidden="1" x14ac:dyDescent="0.25">
      <c r="B281" s="201">
        <f t="shared" si="56"/>
        <v>222</v>
      </c>
      <c r="C281" s="16">
        <v>20200625</v>
      </c>
      <c r="D281" s="15" t="s">
        <v>3</v>
      </c>
      <c r="E281" s="76" t="s">
        <v>1036</v>
      </c>
      <c r="F281" s="74" t="s">
        <v>1044</v>
      </c>
      <c r="G281" s="76">
        <v>1541595</v>
      </c>
      <c r="H281" s="49" t="s">
        <v>58</v>
      </c>
      <c r="I281" s="76" t="s">
        <v>149</v>
      </c>
      <c r="J281" s="49" t="s">
        <v>58</v>
      </c>
      <c r="K281" s="54" t="s">
        <v>1078</v>
      </c>
      <c r="L281" s="15" t="s">
        <v>144</v>
      </c>
      <c r="M281" s="15" t="s">
        <v>144</v>
      </c>
      <c r="N281" s="76" t="s">
        <v>1062</v>
      </c>
      <c r="O281" s="17" t="s">
        <v>58</v>
      </c>
      <c r="P281" s="74" t="s">
        <v>1064</v>
      </c>
      <c r="Q281" s="18"/>
      <c r="R281" s="49" t="s">
        <v>58</v>
      </c>
      <c r="S281" s="15" t="s">
        <v>65</v>
      </c>
      <c r="T281" s="15"/>
      <c r="U281" s="15"/>
      <c r="V281" s="76">
        <v>145</v>
      </c>
      <c r="W281" s="205">
        <v>316</v>
      </c>
      <c r="X281" s="208">
        <f t="shared" si="58"/>
        <v>316</v>
      </c>
      <c r="Y281" s="15">
        <f>ROUNDDOWN(W281/HLOOKUP(D281,Table!$C$3:$D$4,2,0)*8,2)</f>
        <v>5.61</v>
      </c>
      <c r="Z281" s="15">
        <f t="shared" si="59"/>
        <v>5.61</v>
      </c>
      <c r="AA281" s="15" t="s">
        <v>21</v>
      </c>
      <c r="AB281" s="19">
        <v>44013</v>
      </c>
      <c r="AC281" s="19">
        <v>44007</v>
      </c>
      <c r="AD281" s="86">
        <v>44013</v>
      </c>
      <c r="AE281" s="19">
        <v>44013</v>
      </c>
      <c r="AF281" s="19">
        <v>44013</v>
      </c>
      <c r="AG281" s="19" t="s">
        <v>165</v>
      </c>
      <c r="AH281" s="30">
        <v>1</v>
      </c>
      <c r="AI281" s="30">
        <v>0.98</v>
      </c>
      <c r="AJ281" s="30">
        <v>0.91</v>
      </c>
      <c r="AK281" s="19" t="s">
        <v>134</v>
      </c>
      <c r="AL281" s="17" t="s">
        <v>1409</v>
      </c>
      <c r="AM281" s="17" t="s">
        <v>58</v>
      </c>
      <c r="AN281" s="80" t="s">
        <v>1444</v>
      </c>
    </row>
    <row r="282" spans="2:40" hidden="1" x14ac:dyDescent="0.25">
      <c r="B282" s="201">
        <f t="shared" si="56"/>
        <v>223</v>
      </c>
      <c r="C282" s="16">
        <v>20200625</v>
      </c>
      <c r="D282" s="15" t="s">
        <v>3</v>
      </c>
      <c r="E282" s="76" t="s">
        <v>1036</v>
      </c>
      <c r="F282" s="74" t="s">
        <v>1045</v>
      </c>
      <c r="G282" s="76">
        <v>1541595</v>
      </c>
      <c r="H282" s="49" t="s">
        <v>58</v>
      </c>
      <c r="I282" s="76" t="s">
        <v>1060</v>
      </c>
      <c r="J282" s="49" t="s">
        <v>58</v>
      </c>
      <c r="K282" s="54" t="s">
        <v>1078</v>
      </c>
      <c r="L282" s="15" t="s">
        <v>144</v>
      </c>
      <c r="M282" s="15" t="s">
        <v>144</v>
      </c>
      <c r="N282" s="76" t="s">
        <v>1062</v>
      </c>
      <c r="O282" s="17" t="s">
        <v>58</v>
      </c>
      <c r="P282" s="74" t="s">
        <v>1064</v>
      </c>
      <c r="Q282" s="18"/>
      <c r="R282" s="49" t="s">
        <v>58</v>
      </c>
      <c r="S282" s="15" t="s">
        <v>65</v>
      </c>
      <c r="T282" s="15"/>
      <c r="U282" s="15"/>
      <c r="V282" s="76">
        <v>39</v>
      </c>
      <c r="W282" s="80">
        <v>52</v>
      </c>
      <c r="X282" s="15">
        <f t="shared" ref="X282:X289" si="60">W282</f>
        <v>52</v>
      </c>
      <c r="Y282" s="15">
        <f>ROUNDDOWN(W282/HLOOKUP(D282,Table!$C$3:$D$4,2,0)*8,2)</f>
        <v>0.92</v>
      </c>
      <c r="Z282" s="15">
        <v>1</v>
      </c>
      <c r="AA282" s="15" t="s">
        <v>21</v>
      </c>
      <c r="AB282" s="19">
        <v>44013</v>
      </c>
      <c r="AC282" s="19">
        <v>44007</v>
      </c>
      <c r="AD282" s="86">
        <v>44013</v>
      </c>
      <c r="AE282" s="19">
        <v>44011</v>
      </c>
      <c r="AF282" s="19">
        <v>44011</v>
      </c>
      <c r="AG282" s="19" t="s">
        <v>165</v>
      </c>
      <c r="AH282" s="30">
        <v>0.66</v>
      </c>
      <c r="AI282" s="30">
        <v>0.61</v>
      </c>
      <c r="AJ282" s="30">
        <v>1</v>
      </c>
      <c r="AK282" s="19" t="s">
        <v>134</v>
      </c>
      <c r="AL282" s="17" t="s">
        <v>1081</v>
      </c>
      <c r="AM282" s="17" t="s">
        <v>58</v>
      </c>
      <c r="AN282" s="80" t="s">
        <v>1444</v>
      </c>
    </row>
    <row r="283" spans="2:40" hidden="1" x14ac:dyDescent="0.25">
      <c r="B283" s="201">
        <f t="shared" si="56"/>
        <v>224</v>
      </c>
      <c r="C283" s="16">
        <v>20200625</v>
      </c>
      <c r="D283" s="15" t="s">
        <v>3</v>
      </c>
      <c r="E283" s="76" t="s">
        <v>1036</v>
      </c>
      <c r="F283" s="74" t="s">
        <v>1046</v>
      </c>
      <c r="G283" s="76">
        <v>1541595</v>
      </c>
      <c r="H283" s="49" t="s">
        <v>58</v>
      </c>
      <c r="I283" s="76" t="s">
        <v>1061</v>
      </c>
      <c r="J283" s="49" t="s">
        <v>58</v>
      </c>
      <c r="K283" s="54" t="s">
        <v>1078</v>
      </c>
      <c r="L283" s="15" t="s">
        <v>144</v>
      </c>
      <c r="M283" s="15" t="s">
        <v>144</v>
      </c>
      <c r="N283" s="76" t="s">
        <v>1062</v>
      </c>
      <c r="O283" s="17" t="s">
        <v>58</v>
      </c>
      <c r="P283" s="74" t="s">
        <v>1064</v>
      </c>
      <c r="Q283" s="18"/>
      <c r="R283" s="49" t="s">
        <v>58</v>
      </c>
      <c r="S283" s="15" t="s">
        <v>65</v>
      </c>
      <c r="T283" s="15"/>
      <c r="U283" s="15"/>
      <c r="V283" s="76">
        <v>144</v>
      </c>
      <c r="W283" s="15">
        <f t="shared" si="55"/>
        <v>144</v>
      </c>
      <c r="X283" s="15">
        <f t="shared" si="60"/>
        <v>144</v>
      </c>
      <c r="Y283" s="15">
        <f>ROUNDDOWN(W283/HLOOKUP(D283,Table!$C$3:$D$4,2,0)*8,2)</f>
        <v>2.56</v>
      </c>
      <c r="Z283" s="15">
        <v>2.5</v>
      </c>
      <c r="AA283" s="15" t="s">
        <v>21</v>
      </c>
      <c r="AB283" s="19">
        <v>44013</v>
      </c>
      <c r="AC283" s="19">
        <v>44007</v>
      </c>
      <c r="AD283" s="86">
        <v>44013</v>
      </c>
      <c r="AE283" s="19">
        <v>44011</v>
      </c>
      <c r="AF283" s="19">
        <v>44011</v>
      </c>
      <c r="AG283" s="19" t="s">
        <v>164</v>
      </c>
      <c r="AH283" s="30">
        <v>1</v>
      </c>
      <c r="AI283" s="30">
        <v>1</v>
      </c>
      <c r="AJ283" s="30">
        <v>1</v>
      </c>
      <c r="AK283" s="19" t="s">
        <v>144</v>
      </c>
      <c r="AL283" s="17" t="s">
        <v>58</v>
      </c>
      <c r="AM283" s="17" t="s">
        <v>58</v>
      </c>
      <c r="AN283" s="80" t="s">
        <v>366</v>
      </c>
    </row>
    <row r="284" spans="2:40" hidden="1" x14ac:dyDescent="0.25">
      <c r="B284" s="201">
        <f t="shared" si="56"/>
        <v>225</v>
      </c>
      <c r="C284" s="16">
        <v>20200625</v>
      </c>
      <c r="D284" s="15" t="s">
        <v>3</v>
      </c>
      <c r="E284" s="76" t="s">
        <v>1037</v>
      </c>
      <c r="F284" s="103" t="s">
        <v>1351</v>
      </c>
      <c r="G284" s="76">
        <v>1537854</v>
      </c>
      <c r="H284" s="49" t="s">
        <v>58</v>
      </c>
      <c r="I284" s="76" t="s">
        <v>1047</v>
      </c>
      <c r="J284" s="49" t="s">
        <v>58</v>
      </c>
      <c r="K284" s="54" t="s">
        <v>1078</v>
      </c>
      <c r="L284" s="15" t="s">
        <v>144</v>
      </c>
      <c r="M284" s="15" t="s">
        <v>1066</v>
      </c>
      <c r="N284" s="76" t="s">
        <v>1063</v>
      </c>
      <c r="O284" s="17" t="s">
        <v>58</v>
      </c>
      <c r="P284" s="74" t="s">
        <v>1064</v>
      </c>
      <c r="Q284" s="18"/>
      <c r="R284" s="49" t="s">
        <v>58</v>
      </c>
      <c r="S284" s="15" t="s">
        <v>65</v>
      </c>
      <c r="T284" s="15"/>
      <c r="U284" s="15"/>
      <c r="V284" s="76">
        <v>54</v>
      </c>
      <c r="W284" s="80">
        <v>88</v>
      </c>
      <c r="X284" s="15">
        <f t="shared" si="60"/>
        <v>88</v>
      </c>
      <c r="Y284" s="15">
        <f>ROUNDDOWN(W284/HLOOKUP(D284,Table!$C$3:$D$4,2,0)*8,2)</f>
        <v>1.56</v>
      </c>
      <c r="Z284" s="15">
        <v>1.5</v>
      </c>
      <c r="AA284" s="15" t="s">
        <v>21</v>
      </c>
      <c r="AB284" s="19">
        <v>44013</v>
      </c>
      <c r="AC284" s="19">
        <v>44007</v>
      </c>
      <c r="AD284" s="86">
        <v>44013</v>
      </c>
      <c r="AE284" s="19">
        <v>44011</v>
      </c>
      <c r="AF284" s="19">
        <v>44011</v>
      </c>
      <c r="AG284" s="19" t="s">
        <v>164</v>
      </c>
      <c r="AH284" s="30">
        <v>1</v>
      </c>
      <c r="AI284" s="30">
        <v>1</v>
      </c>
      <c r="AJ284" s="30">
        <v>1</v>
      </c>
      <c r="AK284" s="19" t="s">
        <v>144</v>
      </c>
      <c r="AL284" s="17" t="s">
        <v>58</v>
      </c>
      <c r="AM284" s="17" t="s">
        <v>58</v>
      </c>
      <c r="AN284" s="80" t="s">
        <v>366</v>
      </c>
    </row>
    <row r="285" spans="2:40" hidden="1" x14ac:dyDescent="0.25">
      <c r="B285" s="201">
        <f t="shared" ref="B285:B348" si="61">B284+1</f>
        <v>226</v>
      </c>
      <c r="C285" s="16">
        <v>20200625</v>
      </c>
      <c r="D285" s="15" t="s">
        <v>3</v>
      </c>
      <c r="E285" s="76" t="s">
        <v>1037</v>
      </c>
      <c r="F285" s="103" t="s">
        <v>1352</v>
      </c>
      <c r="G285" s="76">
        <v>1537854</v>
      </c>
      <c r="H285" s="49" t="s">
        <v>58</v>
      </c>
      <c r="I285" s="76" t="s">
        <v>1048</v>
      </c>
      <c r="J285" s="49" t="s">
        <v>58</v>
      </c>
      <c r="K285" s="54" t="s">
        <v>1078</v>
      </c>
      <c r="L285" s="15" t="s">
        <v>144</v>
      </c>
      <c r="M285" s="15" t="s">
        <v>1066</v>
      </c>
      <c r="N285" s="76" t="s">
        <v>1063</v>
      </c>
      <c r="O285" s="17" t="s">
        <v>58</v>
      </c>
      <c r="P285" s="74" t="s">
        <v>1064</v>
      </c>
      <c r="Q285" s="18"/>
      <c r="R285" s="49" t="s">
        <v>58</v>
      </c>
      <c r="S285" s="15" t="s">
        <v>65</v>
      </c>
      <c r="T285" s="15"/>
      <c r="U285" s="15"/>
      <c r="V285" s="76">
        <v>96</v>
      </c>
      <c r="W285" s="15">
        <f t="shared" ref="W285:W302" si="62">V285</f>
        <v>96</v>
      </c>
      <c r="X285" s="15">
        <f t="shared" si="60"/>
        <v>96</v>
      </c>
      <c r="Y285" s="15">
        <f>ROUNDDOWN(W285/HLOOKUP(D285,Table!$C$3:$D$4,2,0)*8,2)</f>
        <v>1.7</v>
      </c>
      <c r="Z285" s="15">
        <v>1.7</v>
      </c>
      <c r="AA285" s="15" t="s">
        <v>21</v>
      </c>
      <c r="AB285" s="19">
        <v>44013</v>
      </c>
      <c r="AC285" s="19">
        <v>44007</v>
      </c>
      <c r="AD285" s="86">
        <v>44013</v>
      </c>
      <c r="AE285" s="19">
        <v>44011</v>
      </c>
      <c r="AF285" s="19">
        <v>44011</v>
      </c>
      <c r="AG285" s="19" t="s">
        <v>165</v>
      </c>
      <c r="AH285" s="30">
        <v>0.68</v>
      </c>
      <c r="AI285" s="30">
        <v>0.6</v>
      </c>
      <c r="AJ285" s="30">
        <v>1</v>
      </c>
      <c r="AK285" s="19" t="s">
        <v>134</v>
      </c>
      <c r="AL285" s="207" t="s">
        <v>1269</v>
      </c>
      <c r="AM285" s="17" t="s">
        <v>58</v>
      </c>
      <c r="AN285" s="80" t="s">
        <v>1444</v>
      </c>
    </row>
    <row r="286" spans="2:40" hidden="1" x14ac:dyDescent="0.25">
      <c r="B286" s="201">
        <f t="shared" si="61"/>
        <v>227</v>
      </c>
      <c r="C286" s="16">
        <v>20200625</v>
      </c>
      <c r="D286" s="15" t="s">
        <v>3</v>
      </c>
      <c r="E286" s="76" t="s">
        <v>1037</v>
      </c>
      <c r="F286" s="103" t="s">
        <v>1279</v>
      </c>
      <c r="G286" s="76">
        <v>1537854</v>
      </c>
      <c r="H286" s="49" t="s">
        <v>58</v>
      </c>
      <c r="I286" s="76" t="s">
        <v>1049</v>
      </c>
      <c r="J286" s="49" t="s">
        <v>58</v>
      </c>
      <c r="K286" s="54" t="s">
        <v>1078</v>
      </c>
      <c r="L286" s="15" t="s">
        <v>144</v>
      </c>
      <c r="M286" s="15" t="s">
        <v>1066</v>
      </c>
      <c r="N286" s="76" t="s">
        <v>1063</v>
      </c>
      <c r="O286" s="17" t="s">
        <v>58</v>
      </c>
      <c r="P286" s="74" t="s">
        <v>1064</v>
      </c>
      <c r="Q286" s="18"/>
      <c r="R286" s="49" t="s">
        <v>58</v>
      </c>
      <c r="S286" s="15" t="s">
        <v>65</v>
      </c>
      <c r="T286" s="15"/>
      <c r="U286" s="15"/>
      <c r="V286" s="76">
        <v>107</v>
      </c>
      <c r="W286" s="15">
        <f t="shared" si="62"/>
        <v>107</v>
      </c>
      <c r="X286" s="15">
        <f t="shared" si="60"/>
        <v>107</v>
      </c>
      <c r="Y286" s="15">
        <f>ROUNDDOWN(W286/HLOOKUP(D286,Table!$C$3:$D$4,2,0)*8,2)</f>
        <v>1.9</v>
      </c>
      <c r="Z286" s="15">
        <v>1.9</v>
      </c>
      <c r="AA286" s="15" t="s">
        <v>21</v>
      </c>
      <c r="AB286" s="19">
        <v>44013</v>
      </c>
      <c r="AC286" s="19">
        <v>44007</v>
      </c>
      <c r="AD286" s="86">
        <v>44013</v>
      </c>
      <c r="AE286" s="19">
        <v>44011</v>
      </c>
      <c r="AF286" s="19">
        <v>44011</v>
      </c>
      <c r="AG286" s="19" t="s">
        <v>164</v>
      </c>
      <c r="AH286" s="30">
        <v>1</v>
      </c>
      <c r="AI286" s="30">
        <v>1</v>
      </c>
      <c r="AJ286" s="30">
        <v>1</v>
      </c>
      <c r="AK286" s="19" t="s">
        <v>144</v>
      </c>
      <c r="AL286" s="17" t="s">
        <v>58</v>
      </c>
      <c r="AM286" s="17" t="s">
        <v>58</v>
      </c>
      <c r="AN286" s="80" t="s">
        <v>366</v>
      </c>
    </row>
    <row r="287" spans="2:40" hidden="1" x14ac:dyDescent="0.25">
      <c r="B287" s="201">
        <f t="shared" si="61"/>
        <v>228</v>
      </c>
      <c r="C287" s="16">
        <v>20200625</v>
      </c>
      <c r="D287" s="15" t="s">
        <v>3</v>
      </c>
      <c r="E287" s="76" t="s">
        <v>1037</v>
      </c>
      <c r="F287" s="103" t="s">
        <v>1353</v>
      </c>
      <c r="G287" s="76">
        <v>1537854</v>
      </c>
      <c r="H287" s="49" t="s">
        <v>58</v>
      </c>
      <c r="I287" s="76" t="s">
        <v>1050</v>
      </c>
      <c r="J287" s="49" t="s">
        <v>58</v>
      </c>
      <c r="K287" s="54" t="s">
        <v>1078</v>
      </c>
      <c r="L287" s="15" t="s">
        <v>144</v>
      </c>
      <c r="M287" s="15" t="s">
        <v>1066</v>
      </c>
      <c r="N287" s="76" t="s">
        <v>1063</v>
      </c>
      <c r="O287" s="17" t="s">
        <v>58</v>
      </c>
      <c r="P287" s="74" t="s">
        <v>1064</v>
      </c>
      <c r="Q287" s="18"/>
      <c r="R287" s="49" t="s">
        <v>58</v>
      </c>
      <c r="S287" s="15" t="s">
        <v>65</v>
      </c>
      <c r="T287" s="15"/>
      <c r="U287" s="15"/>
      <c r="V287" s="76">
        <v>318</v>
      </c>
      <c r="W287" s="15">
        <f t="shared" si="62"/>
        <v>318</v>
      </c>
      <c r="X287" s="15">
        <f t="shared" si="60"/>
        <v>318</v>
      </c>
      <c r="Y287" s="15">
        <f>ROUNDDOWN(W287/HLOOKUP(D287,Table!$C$3:$D$4,2,0)*8,2)</f>
        <v>5.65</v>
      </c>
      <c r="Z287" s="15">
        <v>5.5</v>
      </c>
      <c r="AA287" s="15" t="s">
        <v>21</v>
      </c>
      <c r="AB287" s="19">
        <v>44013</v>
      </c>
      <c r="AC287" s="19">
        <v>44007</v>
      </c>
      <c r="AD287" s="86">
        <v>44013</v>
      </c>
      <c r="AE287" s="19">
        <v>44011</v>
      </c>
      <c r="AF287" s="19">
        <v>44011</v>
      </c>
      <c r="AG287" s="19" t="s">
        <v>164</v>
      </c>
      <c r="AH287" s="30">
        <v>1</v>
      </c>
      <c r="AI287" s="30">
        <v>1</v>
      </c>
      <c r="AJ287" s="30">
        <v>1</v>
      </c>
      <c r="AK287" s="19" t="s">
        <v>144</v>
      </c>
      <c r="AL287" s="17" t="s">
        <v>58</v>
      </c>
      <c r="AM287" s="17" t="s">
        <v>58</v>
      </c>
      <c r="AN287" s="80" t="s">
        <v>366</v>
      </c>
    </row>
    <row r="288" spans="2:40" hidden="1" x14ac:dyDescent="0.25">
      <c r="B288" s="201">
        <f t="shared" si="61"/>
        <v>229</v>
      </c>
      <c r="C288" s="16">
        <v>20200625</v>
      </c>
      <c r="D288" s="15" t="s">
        <v>3</v>
      </c>
      <c r="E288" s="76" t="s">
        <v>1037</v>
      </c>
      <c r="F288" s="103" t="s">
        <v>1354</v>
      </c>
      <c r="G288" s="76">
        <v>1537854</v>
      </c>
      <c r="H288" s="49" t="s">
        <v>58</v>
      </c>
      <c r="I288" s="76" t="s">
        <v>1051</v>
      </c>
      <c r="J288" s="49" t="s">
        <v>58</v>
      </c>
      <c r="K288" s="54" t="s">
        <v>1078</v>
      </c>
      <c r="L288" s="15" t="s">
        <v>144</v>
      </c>
      <c r="M288" s="15" t="s">
        <v>1066</v>
      </c>
      <c r="N288" s="76" t="s">
        <v>1063</v>
      </c>
      <c r="O288" s="17" t="s">
        <v>58</v>
      </c>
      <c r="P288" s="74" t="s">
        <v>1064</v>
      </c>
      <c r="Q288" s="18"/>
      <c r="R288" s="49" t="s">
        <v>58</v>
      </c>
      <c r="S288" s="15" t="s">
        <v>65</v>
      </c>
      <c r="T288" s="15"/>
      <c r="U288" s="15"/>
      <c r="V288" s="76">
        <v>49</v>
      </c>
      <c r="W288" s="15">
        <f t="shared" si="62"/>
        <v>49</v>
      </c>
      <c r="X288" s="15">
        <f t="shared" si="60"/>
        <v>49</v>
      </c>
      <c r="Y288" s="15">
        <f>ROUNDDOWN(W288/HLOOKUP(D288,Table!$C$3:$D$4,2,0)*8,2)</f>
        <v>0.87</v>
      </c>
      <c r="Z288" s="15">
        <f t="shared" ref="Z288:Z293" si="63">Y288</f>
        <v>0.87</v>
      </c>
      <c r="AA288" s="15" t="s">
        <v>21</v>
      </c>
      <c r="AB288" s="19">
        <v>44013</v>
      </c>
      <c r="AC288" s="19">
        <v>44007</v>
      </c>
      <c r="AD288" s="86">
        <v>44013</v>
      </c>
      <c r="AE288" s="19">
        <v>44012</v>
      </c>
      <c r="AF288" s="19">
        <v>44012</v>
      </c>
      <c r="AG288" s="19" t="s">
        <v>164</v>
      </c>
      <c r="AH288" s="30">
        <v>1</v>
      </c>
      <c r="AI288" s="30">
        <v>1</v>
      </c>
      <c r="AJ288" s="30">
        <v>1</v>
      </c>
      <c r="AK288" s="19" t="s">
        <v>144</v>
      </c>
      <c r="AL288" s="17" t="s">
        <v>58</v>
      </c>
      <c r="AM288" s="17" t="s">
        <v>58</v>
      </c>
      <c r="AN288" s="80" t="s">
        <v>366</v>
      </c>
    </row>
    <row r="289" spans="2:40" hidden="1" x14ac:dyDescent="0.25">
      <c r="B289" s="201">
        <f t="shared" si="61"/>
        <v>230</v>
      </c>
      <c r="C289" s="16">
        <v>20200625</v>
      </c>
      <c r="D289" s="15" t="s">
        <v>3</v>
      </c>
      <c r="E289" s="76" t="s">
        <v>1037</v>
      </c>
      <c r="F289" s="103" t="s">
        <v>1355</v>
      </c>
      <c r="G289" s="76">
        <v>1537854</v>
      </c>
      <c r="H289" s="49" t="s">
        <v>58</v>
      </c>
      <c r="I289" s="76" t="s">
        <v>1052</v>
      </c>
      <c r="J289" s="49" t="s">
        <v>58</v>
      </c>
      <c r="K289" s="54" t="s">
        <v>1078</v>
      </c>
      <c r="L289" s="15" t="s">
        <v>144</v>
      </c>
      <c r="M289" s="15" t="s">
        <v>1066</v>
      </c>
      <c r="N289" s="76" t="s">
        <v>1063</v>
      </c>
      <c r="O289" s="17" t="s">
        <v>58</v>
      </c>
      <c r="P289" s="74" t="s">
        <v>1064</v>
      </c>
      <c r="Q289" s="18"/>
      <c r="R289" s="49" t="s">
        <v>58</v>
      </c>
      <c r="S289" s="15" t="s">
        <v>65</v>
      </c>
      <c r="T289" s="15"/>
      <c r="U289" s="15"/>
      <c r="V289" s="76">
        <v>150</v>
      </c>
      <c r="W289" s="15">
        <f t="shared" si="62"/>
        <v>150</v>
      </c>
      <c r="X289" s="15">
        <f t="shared" si="60"/>
        <v>150</v>
      </c>
      <c r="Y289" s="15">
        <f>ROUNDDOWN(W289/HLOOKUP(D289,Table!$C$3:$D$4,2,0)*8,2)</f>
        <v>2.66</v>
      </c>
      <c r="Z289" s="15">
        <f t="shared" si="63"/>
        <v>2.66</v>
      </c>
      <c r="AA289" s="15" t="s">
        <v>21</v>
      </c>
      <c r="AB289" s="19">
        <v>44013</v>
      </c>
      <c r="AC289" s="19">
        <v>44007</v>
      </c>
      <c r="AD289" s="86">
        <v>44013</v>
      </c>
      <c r="AE289" s="19">
        <v>44012</v>
      </c>
      <c r="AF289" s="19">
        <v>44012</v>
      </c>
      <c r="AG289" s="19" t="s">
        <v>164</v>
      </c>
      <c r="AH289" s="30">
        <v>1</v>
      </c>
      <c r="AI289" s="30">
        <v>1</v>
      </c>
      <c r="AJ289" s="30">
        <v>1</v>
      </c>
      <c r="AK289" s="19" t="s">
        <v>144</v>
      </c>
      <c r="AL289" s="17" t="s">
        <v>58</v>
      </c>
      <c r="AM289" s="17" t="s">
        <v>58</v>
      </c>
      <c r="AN289" s="80" t="s">
        <v>366</v>
      </c>
    </row>
    <row r="290" spans="2:40" hidden="1" x14ac:dyDescent="0.25">
      <c r="B290" s="201">
        <f t="shared" si="61"/>
        <v>231</v>
      </c>
      <c r="C290" s="16">
        <v>20200625</v>
      </c>
      <c r="D290" s="15" t="s">
        <v>3</v>
      </c>
      <c r="E290" s="76" t="s">
        <v>1037</v>
      </c>
      <c r="F290" s="103" t="s">
        <v>1356</v>
      </c>
      <c r="G290" s="76">
        <v>1537854</v>
      </c>
      <c r="H290" s="49" t="s">
        <v>58</v>
      </c>
      <c r="I290" s="76" t="s">
        <v>1053</v>
      </c>
      <c r="J290" s="49" t="s">
        <v>58</v>
      </c>
      <c r="K290" s="54" t="s">
        <v>1078</v>
      </c>
      <c r="L290" s="15" t="s">
        <v>144</v>
      </c>
      <c r="M290" s="15" t="s">
        <v>1066</v>
      </c>
      <c r="N290" s="76" t="s">
        <v>1063</v>
      </c>
      <c r="O290" s="17" t="s">
        <v>58</v>
      </c>
      <c r="P290" s="74" t="s">
        <v>1064</v>
      </c>
      <c r="Q290" s="18"/>
      <c r="R290" s="49" t="s">
        <v>58</v>
      </c>
      <c r="S290" s="15" t="s">
        <v>65</v>
      </c>
      <c r="T290" s="15"/>
      <c r="U290" s="15"/>
      <c r="V290" s="76">
        <v>67</v>
      </c>
      <c r="W290" s="15">
        <f t="shared" si="62"/>
        <v>67</v>
      </c>
      <c r="X290" s="15">
        <f t="shared" ref="X290:X307" si="64">W290</f>
        <v>67</v>
      </c>
      <c r="Y290" s="15">
        <f>ROUNDDOWN(W290/HLOOKUP(D290,Table!$C$3:$D$4,2,0)*8,2)</f>
        <v>1.19</v>
      </c>
      <c r="Z290" s="15">
        <f t="shared" si="63"/>
        <v>1.19</v>
      </c>
      <c r="AA290" s="15" t="s">
        <v>21</v>
      </c>
      <c r="AB290" s="19">
        <v>44013</v>
      </c>
      <c r="AC290" s="19">
        <v>44007</v>
      </c>
      <c r="AD290" s="86">
        <v>44013</v>
      </c>
      <c r="AE290" s="19">
        <v>44012</v>
      </c>
      <c r="AF290" s="19">
        <v>44012</v>
      </c>
      <c r="AG290" s="19" t="s">
        <v>164</v>
      </c>
      <c r="AH290" s="30">
        <v>1</v>
      </c>
      <c r="AI290" s="30">
        <v>1</v>
      </c>
      <c r="AJ290" s="30">
        <v>1</v>
      </c>
      <c r="AK290" s="19" t="s">
        <v>144</v>
      </c>
      <c r="AL290" s="17" t="s">
        <v>58</v>
      </c>
      <c r="AM290" s="17" t="s">
        <v>58</v>
      </c>
      <c r="AN290" s="80" t="s">
        <v>366</v>
      </c>
    </row>
    <row r="291" spans="2:40" hidden="1" x14ac:dyDescent="0.25">
      <c r="B291" s="201">
        <f t="shared" si="61"/>
        <v>232</v>
      </c>
      <c r="C291" s="16">
        <v>20200625</v>
      </c>
      <c r="D291" s="15" t="s">
        <v>3</v>
      </c>
      <c r="E291" s="76" t="s">
        <v>1037</v>
      </c>
      <c r="F291" s="103" t="s">
        <v>1357</v>
      </c>
      <c r="G291" s="76">
        <v>1537854</v>
      </c>
      <c r="H291" s="49" t="s">
        <v>58</v>
      </c>
      <c r="I291" s="76" t="s">
        <v>1054</v>
      </c>
      <c r="J291" s="49" t="s">
        <v>58</v>
      </c>
      <c r="K291" s="54" t="s">
        <v>1078</v>
      </c>
      <c r="L291" s="15" t="s">
        <v>144</v>
      </c>
      <c r="M291" s="15" t="s">
        <v>1066</v>
      </c>
      <c r="N291" s="76" t="s">
        <v>1063</v>
      </c>
      <c r="O291" s="17" t="s">
        <v>58</v>
      </c>
      <c r="P291" s="74" t="s">
        <v>1064</v>
      </c>
      <c r="Q291" s="18"/>
      <c r="R291" s="49" t="s">
        <v>58</v>
      </c>
      <c r="S291" s="15" t="s">
        <v>65</v>
      </c>
      <c r="T291" s="15"/>
      <c r="U291" s="15"/>
      <c r="V291" s="76">
        <v>342</v>
      </c>
      <c r="W291" s="15">
        <f t="shared" si="62"/>
        <v>342</v>
      </c>
      <c r="X291" s="15">
        <f t="shared" si="64"/>
        <v>342</v>
      </c>
      <c r="Y291" s="15">
        <f>ROUNDDOWN(W291/HLOOKUP(D291,Table!$C$3:$D$4,2,0)*8,2)</f>
        <v>6.08</v>
      </c>
      <c r="Z291" s="15">
        <f t="shared" si="63"/>
        <v>6.08</v>
      </c>
      <c r="AA291" s="15" t="s">
        <v>21</v>
      </c>
      <c r="AB291" s="19">
        <v>44013</v>
      </c>
      <c r="AC291" s="19">
        <v>44007</v>
      </c>
      <c r="AD291" s="86">
        <v>44013</v>
      </c>
      <c r="AE291" s="19">
        <v>44012</v>
      </c>
      <c r="AF291" s="19">
        <v>44012</v>
      </c>
      <c r="AG291" s="19" t="s">
        <v>164</v>
      </c>
      <c r="AH291" s="30">
        <v>1</v>
      </c>
      <c r="AI291" s="30">
        <v>1</v>
      </c>
      <c r="AJ291" s="30">
        <v>1</v>
      </c>
      <c r="AK291" s="19" t="s">
        <v>144</v>
      </c>
      <c r="AL291" s="17" t="s">
        <v>58</v>
      </c>
      <c r="AM291" s="17" t="s">
        <v>58</v>
      </c>
      <c r="AN291" s="80" t="s">
        <v>366</v>
      </c>
    </row>
    <row r="292" spans="2:40" hidden="1" x14ac:dyDescent="0.25">
      <c r="B292" s="201">
        <f t="shared" si="61"/>
        <v>233</v>
      </c>
      <c r="C292" s="16">
        <v>20200625</v>
      </c>
      <c r="D292" s="15" t="s">
        <v>3</v>
      </c>
      <c r="E292" s="76" t="s">
        <v>1037</v>
      </c>
      <c r="F292" s="103" t="s">
        <v>1358</v>
      </c>
      <c r="G292" s="76">
        <v>1537854</v>
      </c>
      <c r="H292" s="49" t="s">
        <v>58</v>
      </c>
      <c r="I292" s="76" t="s">
        <v>1055</v>
      </c>
      <c r="J292" s="49" t="s">
        <v>58</v>
      </c>
      <c r="K292" s="54" t="s">
        <v>1078</v>
      </c>
      <c r="L292" s="15" t="s">
        <v>144</v>
      </c>
      <c r="M292" s="15" t="s">
        <v>1066</v>
      </c>
      <c r="N292" s="76" t="s">
        <v>1063</v>
      </c>
      <c r="O292" s="17" t="s">
        <v>58</v>
      </c>
      <c r="P292" s="74" t="s">
        <v>1064</v>
      </c>
      <c r="Q292" s="18"/>
      <c r="R292" s="49" t="s">
        <v>58</v>
      </c>
      <c r="S292" s="15" t="s">
        <v>65</v>
      </c>
      <c r="T292" s="15"/>
      <c r="U292" s="15"/>
      <c r="V292" s="76">
        <v>50</v>
      </c>
      <c r="W292" s="15">
        <f t="shared" si="62"/>
        <v>50</v>
      </c>
      <c r="X292" s="15">
        <f t="shared" si="64"/>
        <v>50</v>
      </c>
      <c r="Y292" s="15">
        <f>ROUNDDOWN(W292/HLOOKUP(D292,Table!$C$3:$D$4,2,0)*8,2)</f>
        <v>0.88</v>
      </c>
      <c r="Z292" s="15">
        <f t="shared" si="63"/>
        <v>0.88</v>
      </c>
      <c r="AA292" s="15" t="s">
        <v>21</v>
      </c>
      <c r="AB292" s="19">
        <v>44013</v>
      </c>
      <c r="AC292" s="19">
        <v>44007</v>
      </c>
      <c r="AD292" s="86">
        <v>44013</v>
      </c>
      <c r="AE292" s="19">
        <v>44012</v>
      </c>
      <c r="AF292" s="19">
        <v>44012</v>
      </c>
      <c r="AG292" s="19" t="s">
        <v>164</v>
      </c>
      <c r="AH292" s="30">
        <v>1</v>
      </c>
      <c r="AI292" s="30">
        <v>1</v>
      </c>
      <c r="AJ292" s="30">
        <v>1</v>
      </c>
      <c r="AK292" s="19" t="s">
        <v>144</v>
      </c>
      <c r="AL292" s="17" t="s">
        <v>58</v>
      </c>
      <c r="AM292" s="17" t="s">
        <v>58</v>
      </c>
      <c r="AN292" s="80" t="s">
        <v>366</v>
      </c>
    </row>
    <row r="293" spans="2:40" hidden="1" x14ac:dyDescent="0.25">
      <c r="B293" s="201">
        <f t="shared" si="61"/>
        <v>234</v>
      </c>
      <c r="C293" s="16">
        <v>20200625</v>
      </c>
      <c r="D293" s="15" t="s">
        <v>3</v>
      </c>
      <c r="E293" s="76" t="s">
        <v>1037</v>
      </c>
      <c r="F293" s="103" t="s">
        <v>1359</v>
      </c>
      <c r="G293" s="76">
        <v>1537854</v>
      </c>
      <c r="H293" s="49" t="s">
        <v>58</v>
      </c>
      <c r="I293" s="76" t="s">
        <v>1056</v>
      </c>
      <c r="J293" s="49" t="s">
        <v>58</v>
      </c>
      <c r="K293" s="54" t="s">
        <v>1078</v>
      </c>
      <c r="L293" s="15" t="s">
        <v>144</v>
      </c>
      <c r="M293" s="15" t="s">
        <v>1066</v>
      </c>
      <c r="N293" s="76" t="s">
        <v>1063</v>
      </c>
      <c r="O293" s="17" t="s">
        <v>58</v>
      </c>
      <c r="P293" s="74" t="s">
        <v>1064</v>
      </c>
      <c r="Q293" s="18"/>
      <c r="R293" s="49" t="s">
        <v>58</v>
      </c>
      <c r="S293" s="15" t="s">
        <v>65</v>
      </c>
      <c r="T293" s="15"/>
      <c r="U293" s="15"/>
      <c r="V293" s="76">
        <v>46</v>
      </c>
      <c r="W293" s="15">
        <f t="shared" si="62"/>
        <v>46</v>
      </c>
      <c r="X293" s="15">
        <f t="shared" si="64"/>
        <v>46</v>
      </c>
      <c r="Y293" s="15">
        <f>ROUNDDOWN(W293/HLOOKUP(D293,Table!$C$3:$D$4,2,0)*8,2)</f>
        <v>0.81</v>
      </c>
      <c r="Z293" s="15">
        <f t="shared" si="63"/>
        <v>0.81</v>
      </c>
      <c r="AA293" s="15" t="s">
        <v>21</v>
      </c>
      <c r="AB293" s="19">
        <v>44013</v>
      </c>
      <c r="AC293" s="19">
        <v>44007</v>
      </c>
      <c r="AD293" s="86">
        <v>44013</v>
      </c>
      <c r="AE293" s="19">
        <v>44012</v>
      </c>
      <c r="AF293" s="19">
        <v>44012</v>
      </c>
      <c r="AG293" s="19" t="s">
        <v>164</v>
      </c>
      <c r="AH293" s="30">
        <v>1</v>
      </c>
      <c r="AI293" s="30">
        <v>1</v>
      </c>
      <c r="AJ293" s="30">
        <v>1</v>
      </c>
      <c r="AK293" s="19" t="s">
        <v>144</v>
      </c>
      <c r="AL293" s="17" t="s">
        <v>58</v>
      </c>
      <c r="AM293" s="17" t="s">
        <v>58</v>
      </c>
      <c r="AN293" s="80" t="s">
        <v>366</v>
      </c>
    </row>
    <row r="294" spans="2:40" hidden="1" x14ac:dyDescent="0.25">
      <c r="B294" s="201">
        <f t="shared" si="61"/>
        <v>235</v>
      </c>
      <c r="C294" s="16">
        <v>20200625</v>
      </c>
      <c r="D294" s="15" t="s">
        <v>3</v>
      </c>
      <c r="E294" s="76" t="s">
        <v>1037</v>
      </c>
      <c r="F294" s="103" t="s">
        <v>1360</v>
      </c>
      <c r="G294" s="76">
        <v>1537854</v>
      </c>
      <c r="H294" s="49" t="s">
        <v>58</v>
      </c>
      <c r="I294" s="76" t="s">
        <v>1057</v>
      </c>
      <c r="J294" s="49" t="s">
        <v>58</v>
      </c>
      <c r="K294" s="54" t="s">
        <v>1078</v>
      </c>
      <c r="L294" s="15" t="s">
        <v>144</v>
      </c>
      <c r="M294" s="15" t="s">
        <v>1066</v>
      </c>
      <c r="N294" s="76" t="s">
        <v>1063</v>
      </c>
      <c r="O294" s="17" t="s">
        <v>58</v>
      </c>
      <c r="P294" s="74" t="s">
        <v>1064</v>
      </c>
      <c r="Q294" s="18"/>
      <c r="R294" s="49" t="s">
        <v>58</v>
      </c>
      <c r="S294" s="15" t="s">
        <v>6</v>
      </c>
      <c r="T294" s="15" t="s">
        <v>234</v>
      </c>
      <c r="U294" s="15" t="s">
        <v>1669</v>
      </c>
      <c r="V294" s="76">
        <v>89</v>
      </c>
      <c r="W294" s="15">
        <f t="shared" si="62"/>
        <v>89</v>
      </c>
      <c r="X294" s="15">
        <f t="shared" si="64"/>
        <v>89</v>
      </c>
      <c r="Y294" s="15">
        <f>ROUNDDOWN(W294/HLOOKUP(D294,Table!$C$3:$D$4,2,0)*8,2)</f>
        <v>1.58</v>
      </c>
      <c r="Z294" s="15">
        <v>1</v>
      </c>
      <c r="AA294" s="15" t="s">
        <v>21</v>
      </c>
      <c r="AB294" s="19">
        <v>44013</v>
      </c>
      <c r="AC294" s="19">
        <v>44007</v>
      </c>
      <c r="AD294" s="86">
        <v>44013</v>
      </c>
      <c r="AE294" s="19">
        <v>44008</v>
      </c>
      <c r="AF294" s="19">
        <v>44008</v>
      </c>
      <c r="AG294" s="19" t="s">
        <v>164</v>
      </c>
      <c r="AH294" s="30">
        <v>1</v>
      </c>
      <c r="AI294" s="30">
        <v>1</v>
      </c>
      <c r="AJ294" s="30">
        <v>1</v>
      </c>
      <c r="AK294" s="19" t="s">
        <v>144</v>
      </c>
      <c r="AL294" s="17" t="s">
        <v>58</v>
      </c>
      <c r="AM294" s="17"/>
      <c r="AN294" s="80" t="s">
        <v>366</v>
      </c>
    </row>
    <row r="295" spans="2:40" hidden="1" x14ac:dyDescent="0.25">
      <c r="B295" s="201">
        <f t="shared" si="61"/>
        <v>236</v>
      </c>
      <c r="C295" s="16">
        <v>20200625</v>
      </c>
      <c r="D295" s="15" t="s">
        <v>3</v>
      </c>
      <c r="E295" s="76" t="s">
        <v>1037</v>
      </c>
      <c r="F295" s="103" t="s">
        <v>1361</v>
      </c>
      <c r="G295" s="76">
        <v>1537854</v>
      </c>
      <c r="H295" s="49" t="s">
        <v>58</v>
      </c>
      <c r="I295" s="76" t="s">
        <v>1058</v>
      </c>
      <c r="J295" s="49" t="s">
        <v>58</v>
      </c>
      <c r="K295" s="54" t="s">
        <v>1078</v>
      </c>
      <c r="L295" s="15" t="s">
        <v>144</v>
      </c>
      <c r="M295" s="15" t="s">
        <v>1066</v>
      </c>
      <c r="N295" s="76" t="s">
        <v>1063</v>
      </c>
      <c r="O295" s="17" t="s">
        <v>58</v>
      </c>
      <c r="P295" s="74" t="s">
        <v>1064</v>
      </c>
      <c r="Q295" s="18"/>
      <c r="R295" s="49" t="s">
        <v>58</v>
      </c>
      <c r="S295" s="15" t="s">
        <v>6</v>
      </c>
      <c r="T295" s="15" t="s">
        <v>234</v>
      </c>
      <c r="U295" s="15" t="s">
        <v>1669</v>
      </c>
      <c r="V295" s="76">
        <v>134</v>
      </c>
      <c r="W295" s="80">
        <v>143</v>
      </c>
      <c r="X295" s="15">
        <f t="shared" si="64"/>
        <v>143</v>
      </c>
      <c r="Y295" s="15">
        <f>ROUNDDOWN(W295/HLOOKUP(D295,Table!$C$3:$D$4,2,0)*8,2)</f>
        <v>2.54</v>
      </c>
      <c r="Z295" s="15">
        <v>3</v>
      </c>
      <c r="AA295" s="15" t="s">
        <v>21</v>
      </c>
      <c r="AB295" s="19">
        <v>44013</v>
      </c>
      <c r="AC295" s="19">
        <v>44007</v>
      </c>
      <c r="AD295" s="86">
        <v>44013</v>
      </c>
      <c r="AE295" s="19">
        <v>44011</v>
      </c>
      <c r="AF295" s="19">
        <v>44011</v>
      </c>
      <c r="AG295" s="19" t="s">
        <v>164</v>
      </c>
      <c r="AH295" s="30">
        <v>1</v>
      </c>
      <c r="AI295" s="30">
        <v>1</v>
      </c>
      <c r="AJ295" s="30">
        <v>1</v>
      </c>
      <c r="AK295" s="19" t="s">
        <v>144</v>
      </c>
      <c r="AL295" s="17" t="s">
        <v>58</v>
      </c>
      <c r="AM295" s="17"/>
      <c r="AN295" s="80" t="s">
        <v>1400</v>
      </c>
    </row>
    <row r="296" spans="2:40" hidden="1" x14ac:dyDescent="0.25">
      <c r="B296" s="201">
        <f t="shared" si="61"/>
        <v>237</v>
      </c>
      <c r="C296" s="16">
        <v>20200625</v>
      </c>
      <c r="D296" s="15" t="s">
        <v>3</v>
      </c>
      <c r="E296" s="76" t="s">
        <v>1037</v>
      </c>
      <c r="F296" s="103" t="s">
        <v>1362</v>
      </c>
      <c r="G296" s="76">
        <v>1537854</v>
      </c>
      <c r="H296" s="49" t="s">
        <v>58</v>
      </c>
      <c r="I296" s="76" t="s">
        <v>1059</v>
      </c>
      <c r="J296" s="49" t="s">
        <v>58</v>
      </c>
      <c r="K296" s="54" t="s">
        <v>1078</v>
      </c>
      <c r="L296" s="15" t="s">
        <v>144</v>
      </c>
      <c r="M296" s="15" t="s">
        <v>1066</v>
      </c>
      <c r="N296" s="76" t="s">
        <v>1063</v>
      </c>
      <c r="O296" s="17" t="s">
        <v>58</v>
      </c>
      <c r="P296" s="74" t="s">
        <v>1064</v>
      </c>
      <c r="Q296" s="18"/>
      <c r="R296" s="49" t="s">
        <v>58</v>
      </c>
      <c r="S296" s="15" t="s">
        <v>6</v>
      </c>
      <c r="T296" s="15" t="s">
        <v>234</v>
      </c>
      <c r="U296" s="15" t="s">
        <v>1669</v>
      </c>
      <c r="V296" s="76">
        <v>200</v>
      </c>
      <c r="W296" s="80">
        <v>209</v>
      </c>
      <c r="X296" s="15">
        <f t="shared" si="64"/>
        <v>209</v>
      </c>
      <c r="Y296" s="15">
        <f>ROUNDDOWN(W296/HLOOKUP(D296,Table!$C$3:$D$4,2,0)*8,2)</f>
        <v>3.71</v>
      </c>
      <c r="Z296" s="15">
        <v>3</v>
      </c>
      <c r="AA296" s="15" t="s">
        <v>21</v>
      </c>
      <c r="AB296" s="19">
        <v>44013</v>
      </c>
      <c r="AC296" s="19">
        <v>44007</v>
      </c>
      <c r="AD296" s="86">
        <v>44013</v>
      </c>
      <c r="AE296" s="19">
        <v>44011</v>
      </c>
      <c r="AF296" s="19">
        <v>44011</v>
      </c>
      <c r="AG296" s="19" t="s">
        <v>165</v>
      </c>
      <c r="AH296" s="30">
        <v>1</v>
      </c>
      <c r="AI296" s="30">
        <v>0.97</v>
      </c>
      <c r="AJ296" s="30">
        <v>1</v>
      </c>
      <c r="AK296" s="19" t="s">
        <v>134</v>
      </c>
      <c r="AL296" s="17" t="s">
        <v>1315</v>
      </c>
      <c r="AM296" s="17"/>
      <c r="AN296" s="80" t="s">
        <v>1412</v>
      </c>
    </row>
    <row r="297" spans="2:40" hidden="1" x14ac:dyDescent="0.25">
      <c r="B297" s="201">
        <f t="shared" si="61"/>
        <v>238</v>
      </c>
      <c r="C297" s="16">
        <v>20200625</v>
      </c>
      <c r="D297" s="15" t="s">
        <v>3</v>
      </c>
      <c r="E297" s="76" t="s">
        <v>1037</v>
      </c>
      <c r="F297" s="103" t="s">
        <v>1363</v>
      </c>
      <c r="G297" s="76">
        <v>1537854</v>
      </c>
      <c r="H297" s="49" t="s">
        <v>58</v>
      </c>
      <c r="I297" s="76" t="s">
        <v>147</v>
      </c>
      <c r="J297" s="49" t="s">
        <v>58</v>
      </c>
      <c r="K297" s="54" t="s">
        <v>1078</v>
      </c>
      <c r="L297" s="15" t="s">
        <v>144</v>
      </c>
      <c r="M297" s="15" t="s">
        <v>1066</v>
      </c>
      <c r="N297" s="76" t="s">
        <v>1063</v>
      </c>
      <c r="O297" s="17" t="s">
        <v>58</v>
      </c>
      <c r="P297" s="74" t="s">
        <v>1064</v>
      </c>
      <c r="Q297" s="18"/>
      <c r="R297" s="49" t="s">
        <v>58</v>
      </c>
      <c r="S297" s="15" t="s">
        <v>6</v>
      </c>
      <c r="T297" s="15" t="s">
        <v>234</v>
      </c>
      <c r="U297" s="15" t="s">
        <v>1669</v>
      </c>
      <c r="V297" s="76">
        <v>124</v>
      </c>
      <c r="W297" s="80">
        <v>134</v>
      </c>
      <c r="X297" s="15">
        <f t="shared" si="64"/>
        <v>134</v>
      </c>
      <c r="Y297" s="15">
        <f>ROUNDDOWN(W297/HLOOKUP(D297,Table!$C$3:$D$4,2,0)*8,2)</f>
        <v>2.38</v>
      </c>
      <c r="Z297" s="15">
        <v>2</v>
      </c>
      <c r="AA297" s="15" t="s">
        <v>21</v>
      </c>
      <c r="AB297" s="19">
        <v>44013</v>
      </c>
      <c r="AC297" s="19">
        <v>44007</v>
      </c>
      <c r="AD297" s="86">
        <v>44013</v>
      </c>
      <c r="AE297" s="19">
        <v>44011</v>
      </c>
      <c r="AF297" s="19">
        <v>44011</v>
      </c>
      <c r="AG297" s="19" t="s">
        <v>165</v>
      </c>
      <c r="AH297" s="30">
        <v>1</v>
      </c>
      <c r="AI297" s="30">
        <v>1</v>
      </c>
      <c r="AJ297" s="30">
        <v>0.75</v>
      </c>
      <c r="AK297" s="19" t="s">
        <v>134</v>
      </c>
      <c r="AL297" s="17" t="s">
        <v>1320</v>
      </c>
      <c r="AM297" s="17"/>
      <c r="AN297" s="80" t="s">
        <v>1413</v>
      </c>
    </row>
    <row r="298" spans="2:40" hidden="1" x14ac:dyDescent="0.25">
      <c r="B298" s="201">
        <f t="shared" si="61"/>
        <v>239</v>
      </c>
      <c r="C298" s="16">
        <v>20200625</v>
      </c>
      <c r="D298" s="15" t="s">
        <v>3</v>
      </c>
      <c r="E298" s="76" t="s">
        <v>1037</v>
      </c>
      <c r="F298" s="103" t="s">
        <v>1364</v>
      </c>
      <c r="G298" s="76">
        <v>1537854</v>
      </c>
      <c r="H298" s="49" t="s">
        <v>58</v>
      </c>
      <c r="I298" s="76" t="s">
        <v>299</v>
      </c>
      <c r="J298" s="49" t="s">
        <v>58</v>
      </c>
      <c r="K298" s="54" t="s">
        <v>1078</v>
      </c>
      <c r="L298" s="15" t="s">
        <v>144</v>
      </c>
      <c r="M298" s="15" t="s">
        <v>1066</v>
      </c>
      <c r="N298" s="76" t="s">
        <v>1063</v>
      </c>
      <c r="O298" s="17" t="s">
        <v>58</v>
      </c>
      <c r="P298" s="74" t="s">
        <v>1064</v>
      </c>
      <c r="Q298" s="18"/>
      <c r="R298" s="49" t="s">
        <v>58</v>
      </c>
      <c r="S298" s="15" t="s">
        <v>6</v>
      </c>
      <c r="T298" s="15" t="s">
        <v>234</v>
      </c>
      <c r="U298" s="15" t="s">
        <v>1669</v>
      </c>
      <c r="V298" s="76">
        <v>154</v>
      </c>
      <c r="W298" s="80">
        <v>123</v>
      </c>
      <c r="X298" s="15">
        <f t="shared" si="64"/>
        <v>123</v>
      </c>
      <c r="Y298" s="15">
        <f>ROUNDDOWN(W298/HLOOKUP(D298,Table!$C$3:$D$4,2,0)*8,2)</f>
        <v>2.1800000000000002</v>
      </c>
      <c r="Z298" s="15">
        <v>2</v>
      </c>
      <c r="AA298" s="15" t="s">
        <v>21</v>
      </c>
      <c r="AB298" s="19">
        <v>44013</v>
      </c>
      <c r="AC298" s="19">
        <v>44007</v>
      </c>
      <c r="AD298" s="86">
        <v>44013</v>
      </c>
      <c r="AE298" s="19">
        <v>44012</v>
      </c>
      <c r="AF298" s="19">
        <v>44012</v>
      </c>
      <c r="AG298" s="19" t="s">
        <v>165</v>
      </c>
      <c r="AH298" s="30">
        <v>1</v>
      </c>
      <c r="AI298" s="30">
        <v>0.92</v>
      </c>
      <c r="AJ298" s="30">
        <v>1</v>
      </c>
      <c r="AK298" s="19" t="s">
        <v>134</v>
      </c>
      <c r="AL298" s="17" t="s">
        <v>1323</v>
      </c>
      <c r="AM298" s="17"/>
      <c r="AN298" s="80" t="s">
        <v>1414</v>
      </c>
    </row>
    <row r="299" spans="2:40" hidden="1" x14ac:dyDescent="0.25">
      <c r="B299" s="201">
        <f t="shared" si="61"/>
        <v>240</v>
      </c>
      <c r="C299" s="16">
        <v>20200625</v>
      </c>
      <c r="D299" s="15" t="s">
        <v>3</v>
      </c>
      <c r="E299" s="76" t="s">
        <v>1037</v>
      </c>
      <c r="F299" s="103" t="s">
        <v>1365</v>
      </c>
      <c r="G299" s="76">
        <v>1537854</v>
      </c>
      <c r="H299" s="49" t="s">
        <v>58</v>
      </c>
      <c r="I299" s="76" t="s">
        <v>148</v>
      </c>
      <c r="J299" s="49" t="s">
        <v>58</v>
      </c>
      <c r="K299" s="54" t="s">
        <v>1078</v>
      </c>
      <c r="L299" s="15" t="s">
        <v>144</v>
      </c>
      <c r="M299" s="15" t="s">
        <v>1066</v>
      </c>
      <c r="N299" s="76" t="s">
        <v>1063</v>
      </c>
      <c r="O299" s="17" t="s">
        <v>58</v>
      </c>
      <c r="P299" s="74" t="s">
        <v>1064</v>
      </c>
      <c r="Q299" s="18"/>
      <c r="R299" s="49" t="s">
        <v>58</v>
      </c>
      <c r="S299" s="15" t="s">
        <v>6</v>
      </c>
      <c r="T299" s="15" t="s">
        <v>234</v>
      </c>
      <c r="U299" s="15" t="s">
        <v>1669</v>
      </c>
      <c r="V299" s="76">
        <v>71</v>
      </c>
      <c r="W299" s="80">
        <v>153</v>
      </c>
      <c r="X299" s="15">
        <f t="shared" si="64"/>
        <v>153</v>
      </c>
      <c r="Y299" s="15">
        <f>ROUNDDOWN(W299/HLOOKUP(D299,Table!$C$3:$D$4,2,0)*8,2)</f>
        <v>2.72</v>
      </c>
      <c r="Z299" s="15">
        <v>2</v>
      </c>
      <c r="AA299" s="15" t="s">
        <v>21</v>
      </c>
      <c r="AB299" s="19">
        <v>44013</v>
      </c>
      <c r="AC299" s="19">
        <v>44007</v>
      </c>
      <c r="AD299" s="86">
        <v>44013</v>
      </c>
      <c r="AE299" s="19">
        <v>44012</v>
      </c>
      <c r="AF299" s="19">
        <v>44012</v>
      </c>
      <c r="AG299" s="19" t="s">
        <v>165</v>
      </c>
      <c r="AH299" s="30">
        <v>0.98</v>
      </c>
      <c r="AI299" s="30">
        <v>0.9</v>
      </c>
      <c r="AJ299" s="30">
        <v>1</v>
      </c>
      <c r="AK299" s="19" t="s">
        <v>134</v>
      </c>
      <c r="AL299" s="17" t="s">
        <v>1332</v>
      </c>
      <c r="AM299" s="17"/>
      <c r="AN299" s="80" t="s">
        <v>1445</v>
      </c>
    </row>
    <row r="300" spans="2:40" hidden="1" x14ac:dyDescent="0.25">
      <c r="B300" s="201">
        <f t="shared" si="61"/>
        <v>241</v>
      </c>
      <c r="C300" s="16">
        <v>20200625</v>
      </c>
      <c r="D300" s="15" t="s">
        <v>3</v>
      </c>
      <c r="E300" s="76" t="s">
        <v>1037</v>
      </c>
      <c r="F300" s="103" t="s">
        <v>1366</v>
      </c>
      <c r="G300" s="76">
        <v>1537854</v>
      </c>
      <c r="H300" s="49" t="s">
        <v>58</v>
      </c>
      <c r="I300" s="76" t="s">
        <v>149</v>
      </c>
      <c r="J300" s="49" t="s">
        <v>58</v>
      </c>
      <c r="K300" s="54" t="s">
        <v>1078</v>
      </c>
      <c r="L300" s="15" t="s">
        <v>144</v>
      </c>
      <c r="M300" s="15" t="s">
        <v>1066</v>
      </c>
      <c r="N300" s="76" t="s">
        <v>1063</v>
      </c>
      <c r="O300" s="17" t="s">
        <v>58</v>
      </c>
      <c r="P300" s="74" t="s">
        <v>1064</v>
      </c>
      <c r="Q300" s="18"/>
      <c r="R300" s="49" t="s">
        <v>58</v>
      </c>
      <c r="S300" s="15" t="s">
        <v>6</v>
      </c>
      <c r="T300" s="15" t="s">
        <v>234</v>
      </c>
      <c r="U300" s="15" t="s">
        <v>1669</v>
      </c>
      <c r="V300" s="76">
        <v>145</v>
      </c>
      <c r="W300" s="80">
        <v>317</v>
      </c>
      <c r="X300" s="15">
        <f t="shared" si="64"/>
        <v>317</v>
      </c>
      <c r="Y300" s="15">
        <f>ROUNDDOWN(W300/HLOOKUP(D300,Table!$C$3:$D$4,2,0)*8,2)</f>
        <v>5.63</v>
      </c>
      <c r="Z300" s="15">
        <v>2</v>
      </c>
      <c r="AA300" s="15" t="s">
        <v>21</v>
      </c>
      <c r="AB300" s="19">
        <v>44013</v>
      </c>
      <c r="AC300" s="19">
        <v>44007</v>
      </c>
      <c r="AD300" s="86">
        <v>44013</v>
      </c>
      <c r="AE300" s="19">
        <v>44013</v>
      </c>
      <c r="AF300" s="19">
        <v>44013</v>
      </c>
      <c r="AG300" s="19" t="s">
        <v>165</v>
      </c>
      <c r="AH300" s="30">
        <v>1</v>
      </c>
      <c r="AI300" s="30">
        <v>0.98</v>
      </c>
      <c r="AJ300" s="30">
        <v>0.94</v>
      </c>
      <c r="AK300" s="19" t="s">
        <v>134</v>
      </c>
      <c r="AL300" s="17" t="s">
        <v>1411</v>
      </c>
      <c r="AM300" s="17"/>
      <c r="AN300" s="80" t="s">
        <v>1461</v>
      </c>
    </row>
    <row r="301" spans="2:40" hidden="1" x14ac:dyDescent="0.25">
      <c r="B301" s="201">
        <f t="shared" si="61"/>
        <v>242</v>
      </c>
      <c r="C301" s="16">
        <v>20200625</v>
      </c>
      <c r="D301" s="15" t="s">
        <v>3</v>
      </c>
      <c r="E301" s="76" t="s">
        <v>1037</v>
      </c>
      <c r="F301" s="103" t="s">
        <v>1367</v>
      </c>
      <c r="G301" s="76">
        <v>1537854</v>
      </c>
      <c r="H301" s="49" t="s">
        <v>58</v>
      </c>
      <c r="I301" s="76" t="s">
        <v>1060</v>
      </c>
      <c r="J301" s="49" t="s">
        <v>58</v>
      </c>
      <c r="K301" s="54" t="s">
        <v>1078</v>
      </c>
      <c r="L301" s="15" t="s">
        <v>144</v>
      </c>
      <c r="M301" s="15" t="s">
        <v>1066</v>
      </c>
      <c r="N301" s="76" t="s">
        <v>1063</v>
      </c>
      <c r="O301" s="17" t="s">
        <v>58</v>
      </c>
      <c r="P301" s="74" t="s">
        <v>1064</v>
      </c>
      <c r="Q301" s="18"/>
      <c r="R301" s="49" t="s">
        <v>58</v>
      </c>
      <c r="S301" s="15" t="s">
        <v>6</v>
      </c>
      <c r="T301" s="15" t="s">
        <v>234</v>
      </c>
      <c r="U301" s="15" t="s">
        <v>1669</v>
      </c>
      <c r="V301" s="76">
        <v>39</v>
      </c>
      <c r="W301" s="80">
        <v>52</v>
      </c>
      <c r="X301" s="15">
        <f t="shared" si="64"/>
        <v>52</v>
      </c>
      <c r="Y301" s="15">
        <f>ROUNDDOWN(W301/HLOOKUP(D301,Table!$C$3:$D$4,2,0)*8,2)</f>
        <v>0.92</v>
      </c>
      <c r="Z301" s="15">
        <v>1</v>
      </c>
      <c r="AA301" s="15" t="s">
        <v>21</v>
      </c>
      <c r="AB301" s="19">
        <v>44013</v>
      </c>
      <c r="AC301" s="19">
        <v>44007</v>
      </c>
      <c r="AD301" s="86">
        <v>44013</v>
      </c>
      <c r="AE301" s="19">
        <v>44013</v>
      </c>
      <c r="AF301" s="19">
        <v>44013</v>
      </c>
      <c r="AG301" s="19" t="s">
        <v>165</v>
      </c>
      <c r="AH301" s="30">
        <v>0.54</v>
      </c>
      <c r="AI301" s="30">
        <v>1</v>
      </c>
      <c r="AJ301" s="30">
        <v>1</v>
      </c>
      <c r="AK301" s="19" t="s">
        <v>134</v>
      </c>
      <c r="AL301" s="85" t="s">
        <v>58</v>
      </c>
      <c r="AM301" s="155" t="s">
        <v>1410</v>
      </c>
      <c r="AN301" s="80" t="s">
        <v>1446</v>
      </c>
    </row>
    <row r="302" spans="2:40" hidden="1" x14ac:dyDescent="0.25">
      <c r="B302" s="201">
        <f t="shared" si="61"/>
        <v>243</v>
      </c>
      <c r="C302" s="16">
        <v>20200625</v>
      </c>
      <c r="D302" s="15" t="s">
        <v>3</v>
      </c>
      <c r="E302" s="76" t="s">
        <v>1037</v>
      </c>
      <c r="F302" s="103" t="s">
        <v>1368</v>
      </c>
      <c r="G302" s="76">
        <v>1537854</v>
      </c>
      <c r="H302" s="49" t="s">
        <v>58</v>
      </c>
      <c r="I302" s="76" t="s">
        <v>1061</v>
      </c>
      <c r="J302" s="49" t="s">
        <v>58</v>
      </c>
      <c r="K302" s="54" t="s">
        <v>1078</v>
      </c>
      <c r="L302" s="15" t="s">
        <v>144</v>
      </c>
      <c r="M302" s="15" t="s">
        <v>1066</v>
      </c>
      <c r="N302" s="76" t="s">
        <v>1063</v>
      </c>
      <c r="O302" s="17" t="s">
        <v>58</v>
      </c>
      <c r="P302" s="74" t="s">
        <v>1064</v>
      </c>
      <c r="Q302" s="18"/>
      <c r="R302" s="49" t="s">
        <v>58</v>
      </c>
      <c r="S302" s="15" t="s">
        <v>6</v>
      </c>
      <c r="T302" s="15" t="s">
        <v>234</v>
      </c>
      <c r="U302" s="15" t="s">
        <v>1669</v>
      </c>
      <c r="V302" s="76">
        <v>144</v>
      </c>
      <c r="W302" s="15">
        <f t="shared" si="62"/>
        <v>144</v>
      </c>
      <c r="X302" s="15">
        <f t="shared" si="64"/>
        <v>144</v>
      </c>
      <c r="Y302" s="15">
        <f>ROUNDDOWN(W302/HLOOKUP(D302,Table!$C$3:$D$4,2,0)*8,2)</f>
        <v>2.56</v>
      </c>
      <c r="Z302" s="15">
        <v>1</v>
      </c>
      <c r="AA302" s="15" t="s">
        <v>21</v>
      </c>
      <c r="AB302" s="19">
        <v>44013</v>
      </c>
      <c r="AC302" s="19">
        <v>44007</v>
      </c>
      <c r="AD302" s="86">
        <v>44013</v>
      </c>
      <c r="AE302" s="19">
        <v>44013</v>
      </c>
      <c r="AF302" s="19">
        <v>44013</v>
      </c>
      <c r="AG302" s="19" t="s">
        <v>164</v>
      </c>
      <c r="AH302" s="30">
        <v>1</v>
      </c>
      <c r="AI302" s="30">
        <v>1</v>
      </c>
      <c r="AJ302" s="30">
        <v>1</v>
      </c>
      <c r="AK302" s="19" t="s">
        <v>144</v>
      </c>
      <c r="AL302" s="17" t="s">
        <v>58</v>
      </c>
      <c r="AM302" s="17" t="s">
        <v>58</v>
      </c>
      <c r="AN302" s="80" t="s">
        <v>366</v>
      </c>
    </row>
    <row r="303" spans="2:40" hidden="1" x14ac:dyDescent="0.25">
      <c r="B303" s="100">
        <f t="shared" si="61"/>
        <v>244</v>
      </c>
      <c r="C303" s="16">
        <v>20200629</v>
      </c>
      <c r="D303" s="15" t="s">
        <v>2</v>
      </c>
      <c r="E303" s="76" t="s">
        <v>1286</v>
      </c>
      <c r="F303" s="74" t="s">
        <v>58</v>
      </c>
      <c r="G303" s="76">
        <v>1507494</v>
      </c>
      <c r="H303" s="49" t="s">
        <v>58</v>
      </c>
      <c r="I303" s="76" t="s">
        <v>1291</v>
      </c>
      <c r="J303" s="49" t="s">
        <v>58</v>
      </c>
      <c r="K303" s="76" t="s">
        <v>1078</v>
      </c>
      <c r="L303" s="210" t="s">
        <v>144</v>
      </c>
      <c r="M303" s="76" t="s">
        <v>1300</v>
      </c>
      <c r="N303" s="76" t="s">
        <v>1304</v>
      </c>
      <c r="O303" s="17" t="s">
        <v>1313</v>
      </c>
      <c r="P303" s="74" t="s">
        <v>1309</v>
      </c>
      <c r="Q303" s="18"/>
      <c r="R303" s="49" t="s">
        <v>58</v>
      </c>
      <c r="S303" s="15" t="s">
        <v>234</v>
      </c>
      <c r="T303" s="15"/>
      <c r="U303" s="15"/>
      <c r="V303" s="76">
        <v>40</v>
      </c>
      <c r="W303" s="15">
        <f t="shared" ref="W303:W310" si="65">V303</f>
        <v>40</v>
      </c>
      <c r="X303" s="15">
        <f t="shared" si="64"/>
        <v>40</v>
      </c>
      <c r="Y303" s="15">
        <f>ROUNDDOWN(W303/HLOOKUP(D303,Table!$C$3:$D$4,2,0)*8,2)</f>
        <v>2.46</v>
      </c>
      <c r="Z303" s="15">
        <v>2.5</v>
      </c>
      <c r="AA303" s="15" t="s">
        <v>21</v>
      </c>
      <c r="AB303" s="19">
        <v>44013</v>
      </c>
      <c r="AC303" s="19">
        <v>44011</v>
      </c>
      <c r="AD303" s="217">
        <v>44013</v>
      </c>
      <c r="AE303" s="19">
        <v>44012</v>
      </c>
      <c r="AF303" s="19">
        <v>44012</v>
      </c>
      <c r="AG303" s="19" t="s">
        <v>165</v>
      </c>
      <c r="AH303" s="30">
        <v>1</v>
      </c>
      <c r="AI303" s="30">
        <v>1</v>
      </c>
      <c r="AJ303" s="30">
        <v>0.77300000000000002</v>
      </c>
      <c r="AK303" s="19" t="s">
        <v>134</v>
      </c>
      <c r="AL303" s="17" t="s">
        <v>1350</v>
      </c>
      <c r="AM303" s="17" t="s">
        <v>58</v>
      </c>
      <c r="AN303" s="17" t="s">
        <v>883</v>
      </c>
    </row>
    <row r="304" spans="2:40" hidden="1" x14ac:dyDescent="0.25">
      <c r="B304" s="100">
        <f t="shared" si="61"/>
        <v>245</v>
      </c>
      <c r="C304" s="16">
        <v>20200629</v>
      </c>
      <c r="D304" s="15" t="s">
        <v>2</v>
      </c>
      <c r="E304" s="76" t="s">
        <v>1287</v>
      </c>
      <c r="F304" s="74" t="s">
        <v>58</v>
      </c>
      <c r="G304" s="76">
        <v>1545289</v>
      </c>
      <c r="H304" s="49" t="s">
        <v>58</v>
      </c>
      <c r="I304" s="76" t="s">
        <v>1292</v>
      </c>
      <c r="J304" s="49" t="s">
        <v>58</v>
      </c>
      <c r="K304" s="76" t="s">
        <v>1078</v>
      </c>
      <c r="L304" s="211" t="s">
        <v>144</v>
      </c>
      <c r="M304" s="76" t="s">
        <v>1301</v>
      </c>
      <c r="N304" s="76" t="s">
        <v>1305</v>
      </c>
      <c r="O304" s="17">
        <v>1.2</v>
      </c>
      <c r="P304" s="74" t="s">
        <v>1310</v>
      </c>
      <c r="Q304" s="18"/>
      <c r="R304" s="49" t="s">
        <v>58</v>
      </c>
      <c r="S304" s="15" t="s">
        <v>234</v>
      </c>
      <c r="T304" s="15"/>
      <c r="U304" s="15"/>
      <c r="V304" s="76">
        <v>60</v>
      </c>
      <c r="W304" s="15">
        <f t="shared" si="65"/>
        <v>60</v>
      </c>
      <c r="X304" s="15">
        <f t="shared" si="64"/>
        <v>60</v>
      </c>
      <c r="Y304" s="15">
        <f>ROUNDDOWN(W304/HLOOKUP(D304,Table!$C$3:$D$4,2,0)*8,2)</f>
        <v>3.69</v>
      </c>
      <c r="Z304" s="15">
        <v>3.5</v>
      </c>
      <c r="AA304" s="15" t="s">
        <v>21</v>
      </c>
      <c r="AB304" s="19">
        <v>44013</v>
      </c>
      <c r="AC304" s="19">
        <v>44011</v>
      </c>
      <c r="AD304" s="217">
        <v>44015</v>
      </c>
      <c r="AE304" s="19">
        <v>44013</v>
      </c>
      <c r="AF304" s="19">
        <v>44013</v>
      </c>
      <c r="AG304" s="19" t="s">
        <v>164</v>
      </c>
      <c r="AH304" s="30">
        <v>1</v>
      </c>
      <c r="AI304" s="30">
        <v>1</v>
      </c>
      <c r="AJ304" s="30">
        <v>1</v>
      </c>
      <c r="AK304" s="19" t="s">
        <v>144</v>
      </c>
      <c r="AL304" s="17" t="s">
        <v>58</v>
      </c>
      <c r="AM304" s="17" t="s">
        <v>58</v>
      </c>
      <c r="AN304" s="17" t="s">
        <v>58</v>
      </c>
    </row>
    <row r="305" spans="2:40" hidden="1" x14ac:dyDescent="0.25">
      <c r="B305" s="100">
        <f t="shared" si="61"/>
        <v>246</v>
      </c>
      <c r="C305" s="16">
        <v>20200629</v>
      </c>
      <c r="D305" s="15" t="s">
        <v>2</v>
      </c>
      <c r="E305" s="76" t="s">
        <v>1287</v>
      </c>
      <c r="F305" s="74" t="s">
        <v>58</v>
      </c>
      <c r="G305" s="76">
        <v>1545289</v>
      </c>
      <c r="H305" s="49" t="s">
        <v>58</v>
      </c>
      <c r="I305" s="76" t="s">
        <v>1293</v>
      </c>
      <c r="J305" s="49" t="s">
        <v>58</v>
      </c>
      <c r="K305" s="76" t="s">
        <v>1078</v>
      </c>
      <c r="L305" s="212" t="s">
        <v>144</v>
      </c>
      <c r="M305" s="76" t="s">
        <v>1301</v>
      </c>
      <c r="N305" s="76" t="s">
        <v>1306</v>
      </c>
      <c r="O305" s="17" t="s">
        <v>1314</v>
      </c>
      <c r="P305" s="17" t="s">
        <v>1310</v>
      </c>
      <c r="Q305" s="18"/>
      <c r="R305" s="49" t="s">
        <v>58</v>
      </c>
      <c r="S305" s="15" t="s">
        <v>232</v>
      </c>
      <c r="T305" s="15"/>
      <c r="U305" s="15"/>
      <c r="V305" s="76">
        <v>30</v>
      </c>
      <c r="W305" s="15">
        <f t="shared" si="65"/>
        <v>30</v>
      </c>
      <c r="X305" s="15">
        <f t="shared" si="64"/>
        <v>30</v>
      </c>
      <c r="Y305" s="15">
        <f>ROUNDDOWN(W305/HLOOKUP(D305,Table!$C$3:$D$4,2,0)*8,2)</f>
        <v>1.84</v>
      </c>
      <c r="Z305" s="15">
        <v>1.6</v>
      </c>
      <c r="AA305" s="15" t="s">
        <v>21</v>
      </c>
      <c r="AB305" s="19">
        <v>44013</v>
      </c>
      <c r="AC305" s="19">
        <v>44011</v>
      </c>
      <c r="AD305" s="217">
        <v>44015</v>
      </c>
      <c r="AE305" s="19">
        <v>44011</v>
      </c>
      <c r="AF305" s="19">
        <v>44011</v>
      </c>
      <c r="AG305" s="19" t="s">
        <v>164</v>
      </c>
      <c r="AH305" s="30">
        <v>1</v>
      </c>
      <c r="AI305" s="30">
        <v>1</v>
      </c>
      <c r="AJ305" s="30">
        <v>1</v>
      </c>
      <c r="AK305" s="19" t="s">
        <v>144</v>
      </c>
      <c r="AL305" s="17" t="s">
        <v>58</v>
      </c>
      <c r="AM305" s="17" t="s">
        <v>58</v>
      </c>
      <c r="AN305" s="17" t="s">
        <v>58</v>
      </c>
    </row>
    <row r="306" spans="2:40" hidden="1" x14ac:dyDescent="0.25">
      <c r="B306" s="100">
        <f t="shared" si="61"/>
        <v>247</v>
      </c>
      <c r="C306" s="16">
        <v>20200629</v>
      </c>
      <c r="D306" s="15" t="s">
        <v>3</v>
      </c>
      <c r="E306" s="76" t="s">
        <v>1288</v>
      </c>
      <c r="F306" s="74" t="s">
        <v>1290</v>
      </c>
      <c r="G306" s="76">
        <v>1545156</v>
      </c>
      <c r="H306" s="49" t="s">
        <v>58</v>
      </c>
      <c r="I306" s="76" t="s">
        <v>1294</v>
      </c>
      <c r="J306" s="49" t="s">
        <v>58</v>
      </c>
      <c r="K306" s="15" t="s">
        <v>1076</v>
      </c>
      <c r="L306" s="76" t="s">
        <v>565</v>
      </c>
      <c r="M306" s="15" t="s">
        <v>1302</v>
      </c>
      <c r="N306" s="76" t="s">
        <v>563</v>
      </c>
      <c r="O306" s="17" t="s">
        <v>58</v>
      </c>
      <c r="P306" s="74" t="s">
        <v>189</v>
      </c>
      <c r="Q306" s="18"/>
      <c r="R306" s="49" t="s">
        <v>58</v>
      </c>
      <c r="S306" s="15" t="s">
        <v>66</v>
      </c>
      <c r="T306" s="15"/>
      <c r="U306" s="15"/>
      <c r="V306" s="76">
        <v>434</v>
      </c>
      <c r="W306" s="15">
        <f t="shared" si="65"/>
        <v>434</v>
      </c>
      <c r="X306" s="15">
        <f t="shared" si="64"/>
        <v>434</v>
      </c>
      <c r="Y306" s="15">
        <f>ROUNDDOWN(W306/HLOOKUP(D306,Table!$C$3:$D$4,2,0)*8,2)</f>
        <v>7.71</v>
      </c>
      <c r="Z306" s="15">
        <v>3</v>
      </c>
      <c r="AA306" s="15" t="s">
        <v>21</v>
      </c>
      <c r="AB306" s="19">
        <v>44013</v>
      </c>
      <c r="AC306" s="19">
        <v>44011</v>
      </c>
      <c r="AD306" s="86">
        <v>44015</v>
      </c>
      <c r="AE306" s="19">
        <v>44012</v>
      </c>
      <c r="AF306" s="19">
        <v>44012</v>
      </c>
      <c r="AG306" s="19" t="s">
        <v>164</v>
      </c>
      <c r="AH306" s="30">
        <v>1</v>
      </c>
      <c r="AI306" s="30">
        <v>1</v>
      </c>
      <c r="AJ306" s="30">
        <v>1</v>
      </c>
      <c r="AK306" s="19" t="s">
        <v>144</v>
      </c>
      <c r="AL306" s="17" t="s">
        <v>58</v>
      </c>
      <c r="AM306" s="17" t="s">
        <v>58</v>
      </c>
      <c r="AN306" s="17" t="s">
        <v>58</v>
      </c>
    </row>
    <row r="307" spans="2:40" hidden="1" x14ac:dyDescent="0.25">
      <c r="B307" s="100">
        <f t="shared" si="61"/>
        <v>248</v>
      </c>
      <c r="C307" s="16">
        <v>20200629</v>
      </c>
      <c r="D307" s="15" t="s">
        <v>2</v>
      </c>
      <c r="E307" s="76" t="s">
        <v>868</v>
      </c>
      <c r="F307" s="74" t="s">
        <v>58</v>
      </c>
      <c r="G307" s="76">
        <v>1545395</v>
      </c>
      <c r="H307" s="49" t="s">
        <v>58</v>
      </c>
      <c r="I307" s="76" t="s">
        <v>1295</v>
      </c>
      <c r="J307" s="49" t="s">
        <v>58</v>
      </c>
      <c r="K307" s="76" t="s">
        <v>1078</v>
      </c>
      <c r="L307" s="15" t="s">
        <v>144</v>
      </c>
      <c r="M307" s="76" t="s">
        <v>890</v>
      </c>
      <c r="N307" s="76" t="s">
        <v>1307</v>
      </c>
      <c r="O307" s="17">
        <v>1.3</v>
      </c>
      <c r="P307" s="74" t="s">
        <v>1311</v>
      </c>
      <c r="Q307" s="18"/>
      <c r="R307" s="49" t="s">
        <v>58</v>
      </c>
      <c r="S307" s="15" t="s">
        <v>233</v>
      </c>
      <c r="T307" s="15"/>
      <c r="U307" s="15"/>
      <c r="V307" s="76">
        <v>30</v>
      </c>
      <c r="W307" s="15">
        <f t="shared" si="65"/>
        <v>30</v>
      </c>
      <c r="X307" s="15">
        <f t="shared" si="64"/>
        <v>30</v>
      </c>
      <c r="Y307" s="15">
        <f>ROUNDDOWN(W307/HLOOKUP(D307,Table!$C$3:$D$4,2,0)*8,2)</f>
        <v>1.84</v>
      </c>
      <c r="Z307" s="15">
        <v>1.5</v>
      </c>
      <c r="AA307" s="15" t="s">
        <v>21</v>
      </c>
      <c r="AB307" s="19">
        <v>44013</v>
      </c>
      <c r="AC307" s="19">
        <v>44011</v>
      </c>
      <c r="AD307" s="86">
        <v>44015</v>
      </c>
      <c r="AE307" s="19">
        <v>44012</v>
      </c>
      <c r="AF307" s="19">
        <v>44012</v>
      </c>
      <c r="AG307" s="19" t="s">
        <v>164</v>
      </c>
      <c r="AH307" s="30">
        <v>1</v>
      </c>
      <c r="AI307" s="30">
        <v>1</v>
      </c>
      <c r="AJ307" s="30">
        <v>1</v>
      </c>
      <c r="AK307" s="19"/>
      <c r="AL307" s="17" t="s">
        <v>58</v>
      </c>
      <c r="AM307" s="17" t="s">
        <v>58</v>
      </c>
      <c r="AN307" s="17" t="s">
        <v>58</v>
      </c>
    </row>
    <row r="308" spans="2:40" hidden="1" x14ac:dyDescent="0.25">
      <c r="B308" s="100">
        <f t="shared" si="61"/>
        <v>249</v>
      </c>
      <c r="C308" s="16">
        <v>20200629</v>
      </c>
      <c r="D308" s="15" t="s">
        <v>2</v>
      </c>
      <c r="E308" s="76" t="s">
        <v>1289</v>
      </c>
      <c r="F308" s="74" t="s">
        <v>58</v>
      </c>
      <c r="G308" s="76">
        <v>1545266</v>
      </c>
      <c r="H308" s="49" t="s">
        <v>58</v>
      </c>
      <c r="I308" s="76" t="s">
        <v>1296</v>
      </c>
      <c r="J308" s="49" t="s">
        <v>58</v>
      </c>
      <c r="K308" s="76" t="s">
        <v>1078</v>
      </c>
      <c r="L308" s="15" t="s">
        <v>144</v>
      </c>
      <c r="M308" s="76" t="s">
        <v>1303</v>
      </c>
      <c r="N308" s="76" t="s">
        <v>1308</v>
      </c>
      <c r="O308" s="17" t="s">
        <v>625</v>
      </c>
      <c r="P308" s="74" t="s">
        <v>1312</v>
      </c>
      <c r="Q308" s="18"/>
      <c r="R308" s="49" t="s">
        <v>58</v>
      </c>
      <c r="S308" s="15" t="s">
        <v>233</v>
      </c>
      <c r="T308" s="15" t="s">
        <v>137</v>
      </c>
      <c r="U308" s="15" t="s">
        <v>1669</v>
      </c>
      <c r="V308" s="76">
        <v>60</v>
      </c>
      <c r="W308" s="15">
        <f t="shared" si="65"/>
        <v>60</v>
      </c>
      <c r="X308" s="15">
        <f>W308</f>
        <v>60</v>
      </c>
      <c r="Y308" s="15">
        <f>ROUNDDOWN(W308/HLOOKUP(D308,Table!$C$3:$D$4,2,0)*8,2)</f>
        <v>3.69</v>
      </c>
      <c r="Z308" s="15">
        <v>5</v>
      </c>
      <c r="AA308" s="15" t="s">
        <v>21</v>
      </c>
      <c r="AB308" s="19">
        <v>44020</v>
      </c>
      <c r="AC308" s="19">
        <v>44011</v>
      </c>
      <c r="AD308" s="105">
        <v>44020</v>
      </c>
      <c r="AE308" s="19">
        <v>44013</v>
      </c>
      <c r="AF308" s="19">
        <v>44014</v>
      </c>
      <c r="AG308" s="19" t="s">
        <v>164</v>
      </c>
      <c r="AH308" s="30">
        <v>1</v>
      </c>
      <c r="AI308" s="30">
        <v>1</v>
      </c>
      <c r="AJ308" s="30">
        <v>1</v>
      </c>
      <c r="AK308" s="19" t="s">
        <v>144</v>
      </c>
      <c r="AL308" s="17" t="s">
        <v>58</v>
      </c>
      <c r="AM308" s="17" t="s">
        <v>58</v>
      </c>
      <c r="AN308" s="17" t="s">
        <v>1535</v>
      </c>
    </row>
    <row r="309" spans="2:40" hidden="1" x14ac:dyDescent="0.25">
      <c r="B309" s="100">
        <f t="shared" si="61"/>
        <v>250</v>
      </c>
      <c r="C309" s="16">
        <v>20200629</v>
      </c>
      <c r="D309" s="15" t="s">
        <v>2</v>
      </c>
      <c r="E309" s="76" t="s">
        <v>1289</v>
      </c>
      <c r="F309" s="74" t="s">
        <v>58</v>
      </c>
      <c r="G309" s="76">
        <v>1545266</v>
      </c>
      <c r="H309" s="49" t="s">
        <v>58</v>
      </c>
      <c r="I309" s="96" t="s">
        <v>1297</v>
      </c>
      <c r="J309" s="49" t="s">
        <v>58</v>
      </c>
      <c r="K309" s="76" t="s">
        <v>1078</v>
      </c>
      <c r="L309" s="15" t="s">
        <v>144</v>
      </c>
      <c r="M309" s="76" t="s">
        <v>1303</v>
      </c>
      <c r="N309" s="76" t="s">
        <v>1308</v>
      </c>
      <c r="O309" s="17" t="s">
        <v>628</v>
      </c>
      <c r="P309" s="17" t="s">
        <v>1312</v>
      </c>
      <c r="Q309" s="18"/>
      <c r="R309" s="49" t="s">
        <v>58</v>
      </c>
      <c r="S309" s="15" t="s">
        <v>232</v>
      </c>
      <c r="T309" s="15" t="s">
        <v>64</v>
      </c>
      <c r="U309" s="15" t="s">
        <v>1669</v>
      </c>
      <c r="V309" s="76">
        <v>93</v>
      </c>
      <c r="W309" s="15">
        <f t="shared" si="65"/>
        <v>93</v>
      </c>
      <c r="X309" s="15">
        <f>W309</f>
        <v>93</v>
      </c>
      <c r="Y309" s="15">
        <f>ROUNDDOWN(W309/HLOOKUP(D309,Table!$C$3:$D$4,2,0)*8,2)</f>
        <v>5.72</v>
      </c>
      <c r="Z309" s="15">
        <v>5.4</v>
      </c>
      <c r="AA309" s="15" t="s">
        <v>21</v>
      </c>
      <c r="AB309" s="19">
        <v>44020</v>
      </c>
      <c r="AC309" s="19">
        <v>44011</v>
      </c>
      <c r="AD309" s="105">
        <v>44020</v>
      </c>
      <c r="AE309" s="19">
        <v>44019</v>
      </c>
      <c r="AF309" s="19">
        <v>44019</v>
      </c>
      <c r="AG309" s="19" t="s">
        <v>164</v>
      </c>
      <c r="AH309" s="30">
        <v>1</v>
      </c>
      <c r="AI309" s="30">
        <v>1</v>
      </c>
      <c r="AJ309" s="30">
        <v>1</v>
      </c>
      <c r="AK309" s="19" t="s">
        <v>144</v>
      </c>
      <c r="AL309" s="17" t="s">
        <v>58</v>
      </c>
      <c r="AM309" s="17" t="s">
        <v>58</v>
      </c>
      <c r="AN309" s="17" t="s">
        <v>1535</v>
      </c>
    </row>
    <row r="310" spans="2:40" hidden="1" x14ac:dyDescent="0.25">
      <c r="B310" s="100">
        <f t="shared" si="61"/>
        <v>251</v>
      </c>
      <c r="C310" s="16">
        <v>20200629</v>
      </c>
      <c r="D310" s="15" t="s">
        <v>3</v>
      </c>
      <c r="E310" s="76" t="s">
        <v>1289</v>
      </c>
      <c r="F310" s="103" t="s">
        <v>1318</v>
      </c>
      <c r="G310" s="76">
        <v>1545266</v>
      </c>
      <c r="H310" s="49" t="s">
        <v>58</v>
      </c>
      <c r="I310" s="76" t="s">
        <v>1298</v>
      </c>
      <c r="J310" s="49" t="s">
        <v>58</v>
      </c>
      <c r="K310" s="15" t="s">
        <v>1076</v>
      </c>
      <c r="L310" s="76" t="s">
        <v>1299</v>
      </c>
      <c r="M310" s="76" t="s">
        <v>1303</v>
      </c>
      <c r="N310" s="76" t="s">
        <v>1317</v>
      </c>
      <c r="O310" s="17"/>
      <c r="P310" s="17" t="s">
        <v>1312</v>
      </c>
      <c r="Q310" s="18"/>
      <c r="R310" s="49" t="s">
        <v>58</v>
      </c>
      <c r="S310" s="15" t="s">
        <v>66</v>
      </c>
      <c r="T310" s="15" t="s">
        <v>233</v>
      </c>
      <c r="U310" s="15" t="s">
        <v>1669</v>
      </c>
      <c r="V310" s="76">
        <v>56</v>
      </c>
      <c r="W310" s="15">
        <f t="shared" si="65"/>
        <v>56</v>
      </c>
      <c r="X310" s="15">
        <f t="shared" ref="X310:X315" si="66">W310</f>
        <v>56</v>
      </c>
      <c r="Y310" s="15">
        <f>ROUNDDOWN(W310/HLOOKUP(D310,Table!$C$3:$D$4,2,0)*8,2)</f>
        <v>0.99</v>
      </c>
      <c r="Z310" s="15">
        <v>0.5</v>
      </c>
      <c r="AA310" s="15" t="s">
        <v>21</v>
      </c>
      <c r="AB310" s="19">
        <v>44020</v>
      </c>
      <c r="AC310" s="19">
        <v>44011</v>
      </c>
      <c r="AD310" s="105">
        <v>44020</v>
      </c>
      <c r="AE310" s="19">
        <v>44012</v>
      </c>
      <c r="AF310" s="19">
        <v>44012</v>
      </c>
      <c r="AG310" s="19" t="s">
        <v>164</v>
      </c>
      <c r="AH310" s="30">
        <v>1</v>
      </c>
      <c r="AI310" s="30">
        <v>1</v>
      </c>
      <c r="AJ310" s="30">
        <v>1</v>
      </c>
      <c r="AK310" s="19" t="s">
        <v>144</v>
      </c>
      <c r="AL310" s="17" t="s">
        <v>58</v>
      </c>
      <c r="AM310" s="17" t="s">
        <v>58</v>
      </c>
      <c r="AN310" s="17" t="s">
        <v>58</v>
      </c>
    </row>
    <row r="311" spans="2:40" hidden="1" x14ac:dyDescent="0.25">
      <c r="B311" s="40">
        <f t="shared" si="61"/>
        <v>252</v>
      </c>
      <c r="C311" s="16">
        <v>20200630</v>
      </c>
      <c r="D311" s="15" t="s">
        <v>3</v>
      </c>
      <c r="E311" s="76" t="s">
        <v>1328</v>
      </c>
      <c r="F311" s="103" t="s">
        <v>1406</v>
      </c>
      <c r="G311" s="17">
        <v>1496726</v>
      </c>
      <c r="H311" s="49" t="s">
        <v>58</v>
      </c>
      <c r="I311" s="15" t="s">
        <v>321</v>
      </c>
      <c r="J311" s="49" t="s">
        <v>58</v>
      </c>
      <c r="K311" s="15" t="s">
        <v>1078</v>
      </c>
      <c r="L311" s="15" t="s">
        <v>1347</v>
      </c>
      <c r="M311" s="15" t="s">
        <v>1330</v>
      </c>
      <c r="N311" s="15" t="s">
        <v>1344</v>
      </c>
      <c r="O311" s="17" t="s">
        <v>58</v>
      </c>
      <c r="P311" s="17" t="s">
        <v>369</v>
      </c>
      <c r="Q311" s="18"/>
      <c r="R311" s="49" t="s">
        <v>58</v>
      </c>
      <c r="S311" s="15" t="s">
        <v>66</v>
      </c>
      <c r="T311" s="15"/>
      <c r="U311" s="15"/>
      <c r="V311" s="15">
        <v>114</v>
      </c>
      <c r="W311" s="15">
        <f>V311</f>
        <v>114</v>
      </c>
      <c r="X311" s="15">
        <f t="shared" si="66"/>
        <v>114</v>
      </c>
      <c r="Y311" s="15">
        <f>ROUNDDOWN(W311/HLOOKUP(D311,Table!$C$3:$D$4,2,0)*8,2)</f>
        <v>2.02</v>
      </c>
      <c r="Z311" s="15">
        <v>2</v>
      </c>
      <c r="AA311" s="15" t="s">
        <v>21</v>
      </c>
      <c r="AB311" s="19">
        <v>44015</v>
      </c>
      <c r="AC311" s="19">
        <v>44012</v>
      </c>
      <c r="AD311" s="86">
        <v>44015</v>
      </c>
      <c r="AE311" s="19">
        <v>44014</v>
      </c>
      <c r="AF311" s="19">
        <v>44014</v>
      </c>
      <c r="AG311" s="19" t="s">
        <v>164</v>
      </c>
      <c r="AH311" s="30">
        <v>1</v>
      </c>
      <c r="AI311" s="30">
        <v>1</v>
      </c>
      <c r="AJ311" s="30">
        <v>1</v>
      </c>
      <c r="AK311" s="19" t="s">
        <v>144</v>
      </c>
      <c r="AL311" s="17" t="s">
        <v>58</v>
      </c>
      <c r="AM311" s="17" t="s">
        <v>58</v>
      </c>
      <c r="AN311" s="80" t="s">
        <v>366</v>
      </c>
    </row>
    <row r="312" spans="2:40" hidden="1" x14ac:dyDescent="0.25">
      <c r="B312" s="40">
        <f t="shared" si="61"/>
        <v>253</v>
      </c>
      <c r="C312" s="16">
        <v>20200630</v>
      </c>
      <c r="D312" s="15" t="s">
        <v>3</v>
      </c>
      <c r="E312" s="76" t="s">
        <v>1328</v>
      </c>
      <c r="F312" s="103" t="s">
        <v>1406</v>
      </c>
      <c r="G312" s="17">
        <v>1496726</v>
      </c>
      <c r="H312" s="49" t="s">
        <v>58</v>
      </c>
      <c r="I312" s="15" t="s">
        <v>1337</v>
      </c>
      <c r="J312" s="49" t="s">
        <v>58</v>
      </c>
      <c r="K312" s="15" t="s">
        <v>1078</v>
      </c>
      <c r="L312" s="15" t="s">
        <v>1347</v>
      </c>
      <c r="M312" s="15" t="s">
        <v>1330</v>
      </c>
      <c r="N312" s="15" t="s">
        <v>1344</v>
      </c>
      <c r="O312" s="17" t="s">
        <v>58</v>
      </c>
      <c r="P312" s="17" t="s">
        <v>369</v>
      </c>
      <c r="Q312" s="18"/>
      <c r="R312" s="49" t="s">
        <v>58</v>
      </c>
      <c r="S312" s="15" t="s">
        <v>66</v>
      </c>
      <c r="T312" s="15"/>
      <c r="U312" s="15"/>
      <c r="V312" s="15">
        <v>50</v>
      </c>
      <c r="W312" s="15">
        <f t="shared" ref="W312:W319" si="67">V312</f>
        <v>50</v>
      </c>
      <c r="X312" s="15">
        <f t="shared" si="66"/>
        <v>50</v>
      </c>
      <c r="Y312" s="15">
        <f>ROUNDDOWN(W312/HLOOKUP(D312,Table!$C$3:$D$4,2,0)*8,2)</f>
        <v>0.88</v>
      </c>
      <c r="Z312" s="15">
        <v>0.5</v>
      </c>
      <c r="AA312" s="15" t="s">
        <v>21</v>
      </c>
      <c r="AB312" s="19">
        <v>44015</v>
      </c>
      <c r="AC312" s="19">
        <v>44012</v>
      </c>
      <c r="AD312" s="86">
        <v>44015</v>
      </c>
      <c r="AE312" s="19">
        <v>44014</v>
      </c>
      <c r="AF312" s="19">
        <v>44014</v>
      </c>
      <c r="AG312" s="19" t="s">
        <v>164</v>
      </c>
      <c r="AH312" s="30">
        <v>1</v>
      </c>
      <c r="AI312" s="30">
        <v>1</v>
      </c>
      <c r="AJ312" s="30">
        <v>1</v>
      </c>
      <c r="AK312" s="19" t="s">
        <v>144</v>
      </c>
      <c r="AL312" s="17" t="s">
        <v>58</v>
      </c>
      <c r="AM312" s="17" t="s">
        <v>58</v>
      </c>
      <c r="AN312" s="80" t="s">
        <v>366</v>
      </c>
    </row>
    <row r="313" spans="2:40" hidden="1" x14ac:dyDescent="0.25">
      <c r="B313" s="40">
        <f t="shared" si="61"/>
        <v>254</v>
      </c>
      <c r="C313" s="16">
        <v>20200630</v>
      </c>
      <c r="D313" s="15" t="s">
        <v>3</v>
      </c>
      <c r="E313" s="76" t="s">
        <v>1328</v>
      </c>
      <c r="F313" s="103" t="s">
        <v>1406</v>
      </c>
      <c r="G313" s="17">
        <v>1496726</v>
      </c>
      <c r="H313" s="49" t="s">
        <v>58</v>
      </c>
      <c r="I313" s="15" t="s">
        <v>339</v>
      </c>
      <c r="J313" s="49" t="s">
        <v>58</v>
      </c>
      <c r="K313" s="15" t="s">
        <v>1078</v>
      </c>
      <c r="L313" s="15" t="s">
        <v>1347</v>
      </c>
      <c r="M313" s="15" t="s">
        <v>1330</v>
      </c>
      <c r="N313" s="15" t="s">
        <v>1344</v>
      </c>
      <c r="O313" s="17" t="s">
        <v>58</v>
      </c>
      <c r="P313" s="17" t="s">
        <v>369</v>
      </c>
      <c r="Q313" s="18"/>
      <c r="R313" s="49" t="s">
        <v>58</v>
      </c>
      <c r="S313" s="15" t="s">
        <v>66</v>
      </c>
      <c r="T313" s="15"/>
      <c r="U313" s="15"/>
      <c r="V313" s="15">
        <v>307</v>
      </c>
      <c r="W313" s="15">
        <f t="shared" si="67"/>
        <v>307</v>
      </c>
      <c r="X313" s="15">
        <f t="shared" si="66"/>
        <v>307</v>
      </c>
      <c r="Y313" s="15">
        <f>ROUNDDOWN(W313/HLOOKUP(D313,Table!$C$3:$D$4,2,0)*8,2)</f>
        <v>5.45</v>
      </c>
      <c r="Z313" s="15">
        <v>4</v>
      </c>
      <c r="AA313" s="15" t="s">
        <v>21</v>
      </c>
      <c r="AB313" s="19">
        <v>44015</v>
      </c>
      <c r="AC313" s="19">
        <v>44012</v>
      </c>
      <c r="AD313" s="86">
        <v>44015</v>
      </c>
      <c r="AE313" s="19">
        <v>44014</v>
      </c>
      <c r="AF313" s="19">
        <v>44014</v>
      </c>
      <c r="AG313" s="19" t="s">
        <v>165</v>
      </c>
      <c r="AH313" s="30">
        <v>1</v>
      </c>
      <c r="AI313" s="30">
        <v>0.97</v>
      </c>
      <c r="AJ313" s="30">
        <v>1</v>
      </c>
      <c r="AK313" s="19" t="s">
        <v>134</v>
      </c>
      <c r="AL313" s="17" t="s">
        <v>1429</v>
      </c>
      <c r="AM313" s="17" t="s">
        <v>58</v>
      </c>
      <c r="AN313" s="155" t="s">
        <v>1464</v>
      </c>
    </row>
    <row r="314" spans="2:40" hidden="1" x14ac:dyDescent="0.25">
      <c r="B314" s="40">
        <f t="shared" si="61"/>
        <v>255</v>
      </c>
      <c r="C314" s="16">
        <v>20200630</v>
      </c>
      <c r="D314" s="15" t="s">
        <v>3</v>
      </c>
      <c r="E314" s="76" t="s">
        <v>1328</v>
      </c>
      <c r="F314" s="103" t="s">
        <v>1406</v>
      </c>
      <c r="G314" s="17">
        <v>1496726</v>
      </c>
      <c r="H314" s="49" t="s">
        <v>58</v>
      </c>
      <c r="I314" s="15" t="s">
        <v>1338</v>
      </c>
      <c r="J314" s="49" t="s">
        <v>58</v>
      </c>
      <c r="K314" s="15" t="s">
        <v>1078</v>
      </c>
      <c r="L314" s="15" t="s">
        <v>1347</v>
      </c>
      <c r="M314" s="15" t="s">
        <v>1330</v>
      </c>
      <c r="N314" s="15" t="s">
        <v>1344</v>
      </c>
      <c r="O314" s="17" t="s">
        <v>58</v>
      </c>
      <c r="P314" s="17" t="s">
        <v>369</v>
      </c>
      <c r="Q314" s="18"/>
      <c r="R314" s="49" t="s">
        <v>58</v>
      </c>
      <c r="S314" s="15" t="s">
        <v>65</v>
      </c>
      <c r="T314" s="15"/>
      <c r="U314" s="15"/>
      <c r="V314" s="15">
        <v>211</v>
      </c>
      <c r="W314" s="80">
        <v>379</v>
      </c>
      <c r="X314" s="15">
        <f t="shared" si="66"/>
        <v>379</v>
      </c>
      <c r="Y314" s="15">
        <f>ROUNDDOWN(W314/HLOOKUP(D314,Table!$C$3:$D$4,2,0)*8,2)</f>
        <v>6.73</v>
      </c>
      <c r="Z314" s="15">
        <f t="shared" ref="Z314:Z319" si="68">Y314</f>
        <v>6.73</v>
      </c>
      <c r="AA314" s="15" t="s">
        <v>21</v>
      </c>
      <c r="AB314" s="19">
        <v>44015</v>
      </c>
      <c r="AC314" s="19">
        <v>44012</v>
      </c>
      <c r="AD314" s="86">
        <v>44015</v>
      </c>
      <c r="AE314" s="19">
        <v>44014</v>
      </c>
      <c r="AF314" s="19">
        <v>44014</v>
      </c>
      <c r="AG314" s="19" t="s">
        <v>165</v>
      </c>
      <c r="AH314" s="30">
        <v>0.99</v>
      </c>
      <c r="AI314" s="30">
        <v>0.99</v>
      </c>
      <c r="AJ314" s="30">
        <v>0.5</v>
      </c>
      <c r="AK314" s="19" t="s">
        <v>134</v>
      </c>
      <c r="AL314" s="17" t="s">
        <v>1439</v>
      </c>
      <c r="AM314" s="17" t="s">
        <v>58</v>
      </c>
      <c r="AN314" s="80" t="s">
        <v>1471</v>
      </c>
    </row>
    <row r="315" spans="2:40" hidden="1" x14ac:dyDescent="0.25">
      <c r="B315" s="40">
        <f t="shared" si="61"/>
        <v>256</v>
      </c>
      <c r="C315" s="16">
        <v>20200630</v>
      </c>
      <c r="D315" s="15" t="s">
        <v>3</v>
      </c>
      <c r="E315" s="76" t="s">
        <v>1328</v>
      </c>
      <c r="F315" s="103" t="s">
        <v>1406</v>
      </c>
      <c r="G315" s="17">
        <v>1496726</v>
      </c>
      <c r="H315" s="49" t="s">
        <v>58</v>
      </c>
      <c r="I315" s="15" t="s">
        <v>340</v>
      </c>
      <c r="J315" s="49" t="s">
        <v>58</v>
      </c>
      <c r="K315" s="15" t="s">
        <v>1078</v>
      </c>
      <c r="L315" s="15" t="s">
        <v>1347</v>
      </c>
      <c r="M315" s="15" t="s">
        <v>1330</v>
      </c>
      <c r="N315" s="15" t="s">
        <v>1344</v>
      </c>
      <c r="O315" s="17" t="s">
        <v>58</v>
      </c>
      <c r="P315" s="17" t="s">
        <v>369</v>
      </c>
      <c r="Q315" s="18"/>
      <c r="R315" s="49" t="s">
        <v>58</v>
      </c>
      <c r="S315" s="15" t="s">
        <v>65</v>
      </c>
      <c r="T315" s="15"/>
      <c r="U315" s="15"/>
      <c r="V315" s="15">
        <v>232</v>
      </c>
      <c r="W315" s="80">
        <v>404</v>
      </c>
      <c r="X315" s="15">
        <f t="shared" si="66"/>
        <v>404</v>
      </c>
      <c r="Y315" s="15">
        <f>ROUNDDOWN(W315/HLOOKUP(D315,Table!$C$3:$D$4,2,0)*8,2)</f>
        <v>7.18</v>
      </c>
      <c r="Z315" s="15">
        <f t="shared" si="68"/>
        <v>7.18</v>
      </c>
      <c r="AA315" s="15" t="s">
        <v>89</v>
      </c>
      <c r="AB315" s="19">
        <v>44015</v>
      </c>
      <c r="AC315" s="19">
        <v>44012</v>
      </c>
      <c r="AD315" s="86">
        <v>44015</v>
      </c>
      <c r="AE315" s="19">
        <v>44015</v>
      </c>
      <c r="AF315" s="19">
        <v>44015</v>
      </c>
      <c r="AG315" s="19" t="s">
        <v>165</v>
      </c>
      <c r="AH315" s="30">
        <v>0.99</v>
      </c>
      <c r="AI315" s="30">
        <v>0.99</v>
      </c>
      <c r="AJ315" s="30">
        <v>0.62</v>
      </c>
      <c r="AK315" s="19" t="s">
        <v>134</v>
      </c>
      <c r="AL315" s="17" t="s">
        <v>1466</v>
      </c>
      <c r="AM315" s="17" t="s">
        <v>58</v>
      </c>
      <c r="AN315" s="80" t="s">
        <v>1470</v>
      </c>
    </row>
    <row r="316" spans="2:40" hidden="1" x14ac:dyDescent="0.25">
      <c r="B316" s="40">
        <f t="shared" si="61"/>
        <v>257</v>
      </c>
      <c r="C316" s="16">
        <v>20200630</v>
      </c>
      <c r="D316" s="15" t="s">
        <v>3</v>
      </c>
      <c r="E316" s="76" t="s">
        <v>1328</v>
      </c>
      <c r="F316" s="103" t="s">
        <v>1406</v>
      </c>
      <c r="G316" s="17">
        <v>1496726</v>
      </c>
      <c r="H316" s="49" t="s">
        <v>58</v>
      </c>
      <c r="I316" s="15" t="s">
        <v>341</v>
      </c>
      <c r="J316" s="49" t="s">
        <v>58</v>
      </c>
      <c r="K316" s="15" t="s">
        <v>1078</v>
      </c>
      <c r="L316" s="15" t="s">
        <v>1347</v>
      </c>
      <c r="M316" s="15" t="s">
        <v>1330</v>
      </c>
      <c r="N316" s="15" t="s">
        <v>1344</v>
      </c>
      <c r="O316" s="17" t="s">
        <v>58</v>
      </c>
      <c r="P316" s="17" t="s">
        <v>369</v>
      </c>
      <c r="Q316" s="18"/>
      <c r="R316" s="49" t="s">
        <v>58</v>
      </c>
      <c r="S316" s="15" t="s">
        <v>65</v>
      </c>
      <c r="T316" s="15"/>
      <c r="U316" s="15"/>
      <c r="V316" s="15">
        <v>130</v>
      </c>
      <c r="W316" s="80">
        <v>203</v>
      </c>
      <c r="X316" s="15">
        <f t="shared" ref="X316:X323" si="69">W316</f>
        <v>203</v>
      </c>
      <c r="Y316" s="15">
        <f>ROUNDDOWN(W316/HLOOKUP(D316,Table!$C$3:$D$4,2,0)*8,2)</f>
        <v>3.6</v>
      </c>
      <c r="Z316" s="15">
        <f t="shared" si="68"/>
        <v>3.6</v>
      </c>
      <c r="AA316" s="15" t="s">
        <v>89</v>
      </c>
      <c r="AB316" s="19">
        <v>44015</v>
      </c>
      <c r="AC316" s="19">
        <v>44012</v>
      </c>
      <c r="AD316" s="86">
        <v>44015</v>
      </c>
      <c r="AE316" s="19">
        <v>44014</v>
      </c>
      <c r="AF316" s="19">
        <v>44014</v>
      </c>
      <c r="AG316" s="19" t="s">
        <v>165</v>
      </c>
      <c r="AH316" s="30">
        <v>1</v>
      </c>
      <c r="AI316" s="30">
        <v>1</v>
      </c>
      <c r="AJ316" s="30">
        <v>0.72</v>
      </c>
      <c r="AK316" s="19" t="s">
        <v>134</v>
      </c>
      <c r="AL316" s="17" t="s">
        <v>1469</v>
      </c>
      <c r="AM316" s="17" t="s">
        <v>58</v>
      </c>
      <c r="AN316" s="80" t="s">
        <v>1470</v>
      </c>
    </row>
    <row r="317" spans="2:40" hidden="1" x14ac:dyDescent="0.25">
      <c r="B317" s="40">
        <f t="shared" si="61"/>
        <v>258</v>
      </c>
      <c r="C317" s="16">
        <v>20200630</v>
      </c>
      <c r="D317" s="15" t="s">
        <v>3</v>
      </c>
      <c r="E317" s="76" t="s">
        <v>1328</v>
      </c>
      <c r="F317" s="103" t="s">
        <v>1406</v>
      </c>
      <c r="G317" s="17">
        <v>1496726</v>
      </c>
      <c r="H317" s="49" t="s">
        <v>58</v>
      </c>
      <c r="I317" s="15" t="s">
        <v>1339</v>
      </c>
      <c r="J317" s="49" t="s">
        <v>58</v>
      </c>
      <c r="K317" s="15" t="s">
        <v>1078</v>
      </c>
      <c r="L317" s="15" t="s">
        <v>1347</v>
      </c>
      <c r="M317" s="15" t="s">
        <v>1330</v>
      </c>
      <c r="N317" s="15" t="s">
        <v>1344</v>
      </c>
      <c r="O317" s="17" t="s">
        <v>58</v>
      </c>
      <c r="P317" s="17" t="s">
        <v>369</v>
      </c>
      <c r="Q317" s="18"/>
      <c r="R317" s="49" t="s">
        <v>58</v>
      </c>
      <c r="S317" s="15" t="s">
        <v>64</v>
      </c>
      <c r="T317" s="15" t="s">
        <v>933</v>
      </c>
      <c r="U317" s="15" t="s">
        <v>1669</v>
      </c>
      <c r="V317" s="15">
        <v>107</v>
      </c>
      <c r="W317" s="15">
        <f t="shared" si="67"/>
        <v>107</v>
      </c>
      <c r="X317" s="15">
        <f t="shared" si="69"/>
        <v>107</v>
      </c>
      <c r="Y317" s="15">
        <f>ROUNDDOWN(W317/HLOOKUP(D317,Table!$C$3:$D$4,2,0)*8,2)</f>
        <v>1.9</v>
      </c>
      <c r="Z317" s="15">
        <f t="shared" si="68"/>
        <v>1.9</v>
      </c>
      <c r="AA317" s="15" t="s">
        <v>21</v>
      </c>
      <c r="AB317" s="19">
        <v>44015</v>
      </c>
      <c r="AC317" s="19">
        <v>44012</v>
      </c>
      <c r="AD317" s="86">
        <v>44015</v>
      </c>
      <c r="AE317" s="19">
        <v>44014</v>
      </c>
      <c r="AF317" s="19">
        <v>44014</v>
      </c>
      <c r="AG317" s="19" t="s">
        <v>164</v>
      </c>
      <c r="AH317" s="30">
        <v>1</v>
      </c>
      <c r="AI317" s="30">
        <v>1</v>
      </c>
      <c r="AJ317" s="30">
        <v>1</v>
      </c>
      <c r="AK317" s="19" t="s">
        <v>144</v>
      </c>
      <c r="AL317" s="17" t="s">
        <v>58</v>
      </c>
      <c r="AM317" s="17" t="s">
        <v>58</v>
      </c>
      <c r="AN317" s="80" t="s">
        <v>366</v>
      </c>
    </row>
    <row r="318" spans="2:40" hidden="1" x14ac:dyDescent="0.25">
      <c r="B318" s="40">
        <f t="shared" si="61"/>
        <v>259</v>
      </c>
      <c r="C318" s="16">
        <v>20200630</v>
      </c>
      <c r="D318" s="15" t="s">
        <v>3</v>
      </c>
      <c r="E318" s="76" t="s">
        <v>1328</v>
      </c>
      <c r="F318" s="103" t="s">
        <v>1406</v>
      </c>
      <c r="G318" s="17">
        <v>1496726</v>
      </c>
      <c r="H318" s="49" t="s">
        <v>58</v>
      </c>
      <c r="I318" s="15" t="s">
        <v>343</v>
      </c>
      <c r="J318" s="49" t="s">
        <v>58</v>
      </c>
      <c r="K318" s="15" t="s">
        <v>1078</v>
      </c>
      <c r="L318" s="15" t="s">
        <v>1347</v>
      </c>
      <c r="M318" s="15" t="s">
        <v>1330</v>
      </c>
      <c r="N318" s="15" t="s">
        <v>1344</v>
      </c>
      <c r="O318" s="17" t="s">
        <v>58</v>
      </c>
      <c r="P318" s="17" t="s">
        <v>369</v>
      </c>
      <c r="Q318" s="18"/>
      <c r="R318" s="49" t="s">
        <v>58</v>
      </c>
      <c r="S318" s="15" t="s">
        <v>64</v>
      </c>
      <c r="T318" s="15" t="s">
        <v>933</v>
      </c>
      <c r="U318" s="15" t="s">
        <v>1669</v>
      </c>
      <c r="V318" s="15">
        <v>259</v>
      </c>
      <c r="W318" s="15">
        <f t="shared" si="67"/>
        <v>259</v>
      </c>
      <c r="X318" s="15">
        <f t="shared" si="69"/>
        <v>259</v>
      </c>
      <c r="Y318" s="15">
        <f>ROUNDDOWN(W318/HLOOKUP(D318,Table!$C$3:$D$4,2,0)*8,2)</f>
        <v>4.5999999999999996</v>
      </c>
      <c r="Z318" s="15">
        <f t="shared" si="68"/>
        <v>4.5999999999999996</v>
      </c>
      <c r="AA318" s="15" t="s">
        <v>21</v>
      </c>
      <c r="AB318" s="19">
        <v>44015</v>
      </c>
      <c r="AC318" s="19">
        <v>44012</v>
      </c>
      <c r="AD318" s="86">
        <v>44015</v>
      </c>
      <c r="AE318" s="19">
        <v>44015</v>
      </c>
      <c r="AF318" s="19">
        <v>44015</v>
      </c>
      <c r="AG318" s="19" t="s">
        <v>164</v>
      </c>
      <c r="AH318" s="30">
        <v>1</v>
      </c>
      <c r="AI318" s="30">
        <v>1</v>
      </c>
      <c r="AJ318" s="30">
        <v>1</v>
      </c>
      <c r="AK318" s="19" t="s">
        <v>144</v>
      </c>
      <c r="AL318" s="17" t="s">
        <v>58</v>
      </c>
      <c r="AM318" s="17" t="s">
        <v>58</v>
      </c>
      <c r="AN318" s="80" t="s">
        <v>366</v>
      </c>
    </row>
    <row r="319" spans="2:40" hidden="1" x14ac:dyDescent="0.25">
      <c r="B319" s="40">
        <f t="shared" si="61"/>
        <v>260</v>
      </c>
      <c r="C319" s="16">
        <v>20200630</v>
      </c>
      <c r="D319" s="15" t="s">
        <v>3</v>
      </c>
      <c r="E319" s="76" t="s">
        <v>1328</v>
      </c>
      <c r="F319" s="103" t="s">
        <v>1406</v>
      </c>
      <c r="G319" s="17">
        <v>1496726</v>
      </c>
      <c r="H319" s="49" t="s">
        <v>58</v>
      </c>
      <c r="I319" s="15" t="s">
        <v>344</v>
      </c>
      <c r="J319" s="49" t="s">
        <v>58</v>
      </c>
      <c r="K319" s="15" t="s">
        <v>1078</v>
      </c>
      <c r="L319" s="15" t="s">
        <v>1347</v>
      </c>
      <c r="M319" s="15" t="s">
        <v>1330</v>
      </c>
      <c r="N319" s="15" t="s">
        <v>1344</v>
      </c>
      <c r="O319" s="17" t="s">
        <v>58</v>
      </c>
      <c r="P319" s="17" t="s">
        <v>369</v>
      </c>
      <c r="Q319" s="18"/>
      <c r="R319" s="49" t="s">
        <v>58</v>
      </c>
      <c r="S319" s="15" t="s">
        <v>64</v>
      </c>
      <c r="T319" s="15" t="s">
        <v>933</v>
      </c>
      <c r="U319" s="15" t="s">
        <v>1669</v>
      </c>
      <c r="V319" s="15">
        <v>110</v>
      </c>
      <c r="W319" s="15">
        <f t="shared" si="67"/>
        <v>110</v>
      </c>
      <c r="X319" s="15">
        <f t="shared" si="69"/>
        <v>110</v>
      </c>
      <c r="Y319" s="15">
        <f>ROUNDDOWN(W319/HLOOKUP(D319,Table!$C$3:$D$4,2,0)*8,2)</f>
        <v>1.95</v>
      </c>
      <c r="Z319" s="15">
        <f t="shared" si="68"/>
        <v>1.95</v>
      </c>
      <c r="AA319" s="15" t="s">
        <v>21</v>
      </c>
      <c r="AB319" s="19">
        <v>44015</v>
      </c>
      <c r="AC319" s="19">
        <v>44012</v>
      </c>
      <c r="AD319" s="86">
        <v>44015</v>
      </c>
      <c r="AE319" s="19">
        <v>44015</v>
      </c>
      <c r="AF319" s="19">
        <v>44015</v>
      </c>
      <c r="AG319" s="19" t="s">
        <v>164</v>
      </c>
      <c r="AH319" s="30">
        <v>1</v>
      </c>
      <c r="AI319" s="30">
        <v>1</v>
      </c>
      <c r="AJ319" s="30">
        <v>1</v>
      </c>
      <c r="AK319" s="19" t="s">
        <v>144</v>
      </c>
      <c r="AL319" s="17" t="s">
        <v>58</v>
      </c>
      <c r="AM319" s="17" t="s">
        <v>58</v>
      </c>
      <c r="AN319" s="80" t="s">
        <v>366</v>
      </c>
    </row>
    <row r="320" spans="2:40" hidden="1" x14ac:dyDescent="0.25">
      <c r="B320" s="40">
        <f t="shared" si="61"/>
        <v>261</v>
      </c>
      <c r="C320" s="16">
        <v>20200630</v>
      </c>
      <c r="D320" s="15" t="s">
        <v>3</v>
      </c>
      <c r="E320" s="76" t="s">
        <v>1329</v>
      </c>
      <c r="F320" s="103" t="s">
        <v>1418</v>
      </c>
      <c r="G320" s="17">
        <v>1519191</v>
      </c>
      <c r="H320" s="49" t="s">
        <v>58</v>
      </c>
      <c r="I320" s="76" t="s">
        <v>195</v>
      </c>
      <c r="J320" s="49" t="s">
        <v>58</v>
      </c>
      <c r="K320" s="15" t="s">
        <v>1076</v>
      </c>
      <c r="L320" s="15" t="s">
        <v>144</v>
      </c>
      <c r="M320" s="15" t="s">
        <v>291</v>
      </c>
      <c r="N320" s="15" t="s">
        <v>1345</v>
      </c>
      <c r="O320" s="17" t="s">
        <v>58</v>
      </c>
      <c r="P320" s="17" t="s">
        <v>670</v>
      </c>
      <c r="Q320" s="18"/>
      <c r="R320" s="49" t="s">
        <v>58</v>
      </c>
      <c r="S320" s="15" t="s">
        <v>6</v>
      </c>
      <c r="T320" s="15" t="s">
        <v>234</v>
      </c>
      <c r="U320" s="15" t="s">
        <v>1669</v>
      </c>
      <c r="V320" s="15">
        <v>83</v>
      </c>
      <c r="W320" s="15">
        <v>83</v>
      </c>
      <c r="X320" s="15">
        <f t="shared" si="69"/>
        <v>83</v>
      </c>
      <c r="Y320" s="15">
        <f>ROUNDDOWN(W320/HLOOKUP(D320,Table!$C$3:$D$4,2,0)*8,2)</f>
        <v>1.47</v>
      </c>
      <c r="Z320" s="15">
        <v>1</v>
      </c>
      <c r="AA320" s="15" t="s">
        <v>21</v>
      </c>
      <c r="AB320" s="19">
        <v>44020</v>
      </c>
      <c r="AC320" s="19">
        <v>44012</v>
      </c>
      <c r="AD320" s="105">
        <v>44020</v>
      </c>
      <c r="AE320" s="19">
        <v>44014</v>
      </c>
      <c r="AF320" s="19">
        <v>44014</v>
      </c>
      <c r="AG320" s="19" t="s">
        <v>164</v>
      </c>
      <c r="AH320" s="30">
        <v>1</v>
      </c>
      <c r="AI320" s="30">
        <v>1</v>
      </c>
      <c r="AJ320" s="30">
        <v>1</v>
      </c>
      <c r="AK320" s="19" t="s">
        <v>144</v>
      </c>
      <c r="AL320" s="17" t="s">
        <v>58</v>
      </c>
      <c r="AM320" s="17" t="s">
        <v>58</v>
      </c>
      <c r="AN320" s="17" t="s">
        <v>58</v>
      </c>
    </row>
    <row r="321" spans="2:40" hidden="1" x14ac:dyDescent="0.25">
      <c r="B321" s="40">
        <f t="shared" si="61"/>
        <v>262</v>
      </c>
      <c r="C321" s="16">
        <v>20200630</v>
      </c>
      <c r="D321" s="15" t="s">
        <v>3</v>
      </c>
      <c r="E321" s="76" t="s">
        <v>1329</v>
      </c>
      <c r="F321" s="103" t="s">
        <v>1419</v>
      </c>
      <c r="G321" s="17">
        <v>1519191</v>
      </c>
      <c r="H321" s="49" t="s">
        <v>58</v>
      </c>
      <c r="I321" s="76" t="s">
        <v>196</v>
      </c>
      <c r="J321" s="49" t="s">
        <v>58</v>
      </c>
      <c r="K321" s="15" t="s">
        <v>1076</v>
      </c>
      <c r="L321" s="15" t="s">
        <v>144</v>
      </c>
      <c r="M321" s="15" t="s">
        <v>291</v>
      </c>
      <c r="N321" s="15" t="s">
        <v>1345</v>
      </c>
      <c r="O321" s="17" t="s">
        <v>58</v>
      </c>
      <c r="P321" s="17" t="s">
        <v>670</v>
      </c>
      <c r="Q321" s="18"/>
      <c r="R321" s="49" t="s">
        <v>58</v>
      </c>
      <c r="S321" s="15" t="s">
        <v>6</v>
      </c>
      <c r="T321" s="15" t="s">
        <v>234</v>
      </c>
      <c r="U321" s="15" t="s">
        <v>1669</v>
      </c>
      <c r="V321" s="15">
        <v>83</v>
      </c>
      <c r="W321" s="15">
        <v>83</v>
      </c>
      <c r="X321" s="15">
        <f t="shared" si="69"/>
        <v>83</v>
      </c>
      <c r="Y321" s="15">
        <f>ROUNDDOWN(W321/HLOOKUP(D321,Table!$C$3:$D$4,2,0)*8,2)</f>
        <v>1.47</v>
      </c>
      <c r="Z321" s="15">
        <v>1</v>
      </c>
      <c r="AA321" s="15" t="s">
        <v>21</v>
      </c>
      <c r="AB321" s="19">
        <v>44020</v>
      </c>
      <c r="AC321" s="19">
        <v>44012</v>
      </c>
      <c r="AD321" s="105">
        <v>44020</v>
      </c>
      <c r="AE321" s="19">
        <v>44014</v>
      </c>
      <c r="AF321" s="19">
        <v>44014</v>
      </c>
      <c r="AG321" s="19" t="s">
        <v>164</v>
      </c>
      <c r="AH321" s="30">
        <v>1</v>
      </c>
      <c r="AI321" s="30">
        <v>1</v>
      </c>
      <c r="AJ321" s="30">
        <v>1</v>
      </c>
      <c r="AK321" s="19" t="s">
        <v>144</v>
      </c>
      <c r="AL321" s="17" t="s">
        <v>58</v>
      </c>
      <c r="AM321" s="17" t="s">
        <v>58</v>
      </c>
      <c r="AN321" s="17" t="s">
        <v>58</v>
      </c>
    </row>
    <row r="322" spans="2:40" hidden="1" x14ac:dyDescent="0.25">
      <c r="B322" s="40">
        <f t="shared" si="61"/>
        <v>263</v>
      </c>
      <c r="C322" s="16">
        <v>20200630</v>
      </c>
      <c r="D322" s="15" t="s">
        <v>3</v>
      </c>
      <c r="E322" s="76" t="s">
        <v>1329</v>
      </c>
      <c r="F322" s="103" t="s">
        <v>1420</v>
      </c>
      <c r="G322" s="17">
        <v>1519191</v>
      </c>
      <c r="H322" s="49" t="s">
        <v>58</v>
      </c>
      <c r="I322" s="76" t="s">
        <v>197</v>
      </c>
      <c r="J322" s="49" t="s">
        <v>58</v>
      </c>
      <c r="K322" s="15" t="s">
        <v>1076</v>
      </c>
      <c r="L322" s="15" t="s">
        <v>144</v>
      </c>
      <c r="M322" s="15" t="s">
        <v>291</v>
      </c>
      <c r="N322" s="15" t="s">
        <v>1345</v>
      </c>
      <c r="O322" s="17" t="s">
        <v>58</v>
      </c>
      <c r="P322" s="17" t="s">
        <v>670</v>
      </c>
      <c r="Q322" s="18"/>
      <c r="R322" s="49" t="s">
        <v>58</v>
      </c>
      <c r="S322" s="15" t="s">
        <v>6</v>
      </c>
      <c r="T322" s="15" t="s">
        <v>234</v>
      </c>
      <c r="U322" s="15" t="s">
        <v>1669</v>
      </c>
      <c r="V322" s="15">
        <v>91</v>
      </c>
      <c r="W322" s="15">
        <v>91</v>
      </c>
      <c r="X322" s="15">
        <f t="shared" si="69"/>
        <v>91</v>
      </c>
      <c r="Y322" s="15">
        <f>ROUNDDOWN(W322/HLOOKUP(D322,Table!$C$3:$D$4,2,0)*8,2)</f>
        <v>1.61</v>
      </c>
      <c r="Z322" s="15">
        <v>1</v>
      </c>
      <c r="AA322" s="15" t="s">
        <v>21</v>
      </c>
      <c r="AB322" s="19">
        <v>44020</v>
      </c>
      <c r="AC322" s="19">
        <v>44012</v>
      </c>
      <c r="AD322" s="105">
        <v>44020</v>
      </c>
      <c r="AE322" s="19">
        <v>44014</v>
      </c>
      <c r="AF322" s="19">
        <v>44014</v>
      </c>
      <c r="AG322" s="19" t="s">
        <v>164</v>
      </c>
      <c r="AH322" s="30">
        <v>1</v>
      </c>
      <c r="AI322" s="30">
        <v>1</v>
      </c>
      <c r="AJ322" s="30">
        <v>1</v>
      </c>
      <c r="AK322" s="19" t="s">
        <v>144</v>
      </c>
      <c r="AL322" s="17" t="s">
        <v>58</v>
      </c>
      <c r="AM322" s="17" t="s">
        <v>58</v>
      </c>
      <c r="AN322" s="17" t="s">
        <v>58</v>
      </c>
    </row>
    <row r="323" spans="2:40" hidden="1" x14ac:dyDescent="0.25">
      <c r="B323" s="40">
        <f t="shared" si="61"/>
        <v>264</v>
      </c>
      <c r="C323" s="16">
        <v>20200630</v>
      </c>
      <c r="D323" s="15" t="s">
        <v>3</v>
      </c>
      <c r="E323" s="76" t="s">
        <v>1329</v>
      </c>
      <c r="F323" s="103" t="s">
        <v>1421</v>
      </c>
      <c r="G323" s="17">
        <v>1519191</v>
      </c>
      <c r="H323" s="49" t="s">
        <v>58</v>
      </c>
      <c r="I323" s="76" t="s">
        <v>190</v>
      </c>
      <c r="J323" s="49" t="s">
        <v>58</v>
      </c>
      <c r="K323" s="15" t="s">
        <v>1076</v>
      </c>
      <c r="L323" s="15" t="s">
        <v>144</v>
      </c>
      <c r="M323" s="15" t="s">
        <v>291</v>
      </c>
      <c r="N323" s="15" t="s">
        <v>1345</v>
      </c>
      <c r="O323" s="17" t="s">
        <v>58</v>
      </c>
      <c r="P323" s="17" t="s">
        <v>670</v>
      </c>
      <c r="Q323" s="18"/>
      <c r="R323" s="49" t="s">
        <v>58</v>
      </c>
      <c r="S323" s="15" t="s">
        <v>6</v>
      </c>
      <c r="T323" s="15" t="s">
        <v>234</v>
      </c>
      <c r="U323" s="15" t="s">
        <v>1669</v>
      </c>
      <c r="V323" s="15">
        <v>199</v>
      </c>
      <c r="W323" s="15">
        <v>199</v>
      </c>
      <c r="X323" s="15">
        <f t="shared" si="69"/>
        <v>199</v>
      </c>
      <c r="Y323" s="15">
        <f>ROUNDDOWN(W323/HLOOKUP(D323,Table!$C$3:$D$4,2,0)*8,2)</f>
        <v>3.53</v>
      </c>
      <c r="Z323" s="15">
        <v>1</v>
      </c>
      <c r="AA323" s="15" t="s">
        <v>21</v>
      </c>
      <c r="AB323" s="19">
        <v>44020</v>
      </c>
      <c r="AC323" s="19">
        <v>44012</v>
      </c>
      <c r="AD323" s="105">
        <v>44020</v>
      </c>
      <c r="AE323" s="19">
        <v>44014</v>
      </c>
      <c r="AF323" s="19">
        <v>44014</v>
      </c>
      <c r="AG323" s="19" t="s">
        <v>165</v>
      </c>
      <c r="AH323" s="30">
        <v>1</v>
      </c>
      <c r="AI323" s="30">
        <v>1</v>
      </c>
      <c r="AJ323" s="30">
        <v>0.7</v>
      </c>
      <c r="AK323" s="19" t="s">
        <v>134</v>
      </c>
      <c r="AL323" s="17" t="s">
        <v>1428</v>
      </c>
      <c r="AM323" s="17" t="s">
        <v>58</v>
      </c>
      <c r="AN323" s="17" t="s">
        <v>466</v>
      </c>
    </row>
    <row r="324" spans="2:40" hidden="1" x14ac:dyDescent="0.25">
      <c r="B324" s="40">
        <f t="shared" si="61"/>
        <v>265</v>
      </c>
      <c r="C324" s="16">
        <v>20200630</v>
      </c>
      <c r="D324" s="15" t="s">
        <v>3</v>
      </c>
      <c r="E324" s="76" t="s">
        <v>643</v>
      </c>
      <c r="F324" s="103" t="s">
        <v>1422</v>
      </c>
      <c r="G324" s="17">
        <v>1539894</v>
      </c>
      <c r="H324" s="49" t="s">
        <v>58</v>
      </c>
      <c r="I324" s="15" t="s">
        <v>1340</v>
      </c>
      <c r="J324" s="49" t="s">
        <v>58</v>
      </c>
      <c r="K324" s="15" t="s">
        <v>1076</v>
      </c>
      <c r="L324" s="15" t="s">
        <v>1348</v>
      </c>
      <c r="M324" s="15" t="s">
        <v>200</v>
      </c>
      <c r="N324" s="15" t="s">
        <v>219</v>
      </c>
      <c r="O324" s="17" t="s">
        <v>58</v>
      </c>
      <c r="P324" s="17" t="s">
        <v>1346</v>
      </c>
      <c r="Q324" s="18"/>
      <c r="R324" s="49" t="s">
        <v>58</v>
      </c>
      <c r="S324" s="15" t="s">
        <v>6</v>
      </c>
      <c r="T324" s="15" t="s">
        <v>234</v>
      </c>
      <c r="U324" s="15" t="s">
        <v>1669</v>
      </c>
      <c r="V324" s="15">
        <v>589</v>
      </c>
      <c r="W324" s="80">
        <v>606</v>
      </c>
      <c r="X324" s="15">
        <f t="shared" ref="X324:X329" si="70">W324</f>
        <v>606</v>
      </c>
      <c r="Y324" s="15">
        <f>ROUNDDOWN(W324/HLOOKUP(D324,Table!$C$3:$D$4,2,0)*8,2)</f>
        <v>10.77</v>
      </c>
      <c r="Z324" s="15">
        <v>5</v>
      </c>
      <c r="AA324" s="15" t="s">
        <v>21</v>
      </c>
      <c r="AB324" s="19">
        <v>44020</v>
      </c>
      <c r="AC324" s="19">
        <v>44012</v>
      </c>
      <c r="AD324" s="105">
        <v>44020</v>
      </c>
      <c r="AE324" s="19">
        <v>44018</v>
      </c>
      <c r="AF324" s="19">
        <v>44018</v>
      </c>
      <c r="AG324" s="19" t="s">
        <v>164</v>
      </c>
      <c r="AH324" s="30">
        <v>1</v>
      </c>
      <c r="AI324" s="30">
        <v>1</v>
      </c>
      <c r="AJ324" s="30">
        <v>1</v>
      </c>
      <c r="AK324" s="19" t="s">
        <v>144</v>
      </c>
      <c r="AL324" s="17" t="s">
        <v>58</v>
      </c>
      <c r="AM324" s="17" t="s">
        <v>58</v>
      </c>
      <c r="AN324" s="17" t="s">
        <v>1423</v>
      </c>
    </row>
    <row r="325" spans="2:40" hidden="1" x14ac:dyDescent="0.25">
      <c r="B325" s="163">
        <f t="shared" si="61"/>
        <v>266</v>
      </c>
      <c r="C325" s="16">
        <v>20200701</v>
      </c>
      <c r="D325" s="15" t="s">
        <v>3</v>
      </c>
      <c r="E325" s="76" t="s">
        <v>1369</v>
      </c>
      <c r="F325" s="17" t="s">
        <v>1373</v>
      </c>
      <c r="G325" s="17">
        <v>1537127</v>
      </c>
      <c r="H325" s="49" t="s">
        <v>58</v>
      </c>
      <c r="I325" s="16" t="s">
        <v>185</v>
      </c>
      <c r="J325" s="49" t="s">
        <v>58</v>
      </c>
      <c r="K325" s="15" t="s">
        <v>1078</v>
      </c>
      <c r="L325" s="15" t="s">
        <v>144</v>
      </c>
      <c r="M325" s="15" t="s">
        <v>1387</v>
      </c>
      <c r="N325" s="15" t="s">
        <v>1386</v>
      </c>
      <c r="O325" s="17" t="s">
        <v>58</v>
      </c>
      <c r="P325" s="17" t="s">
        <v>199</v>
      </c>
      <c r="Q325" s="18"/>
      <c r="R325" s="49" t="s">
        <v>58</v>
      </c>
      <c r="S325" s="15" t="s">
        <v>233</v>
      </c>
      <c r="T325" s="15" t="s">
        <v>137</v>
      </c>
      <c r="U325" s="15" t="s">
        <v>1669</v>
      </c>
      <c r="V325" s="15">
        <v>41</v>
      </c>
      <c r="W325" s="15">
        <f>V325*2</f>
        <v>82</v>
      </c>
      <c r="X325" s="15">
        <f t="shared" si="70"/>
        <v>82</v>
      </c>
      <c r="Y325" s="15">
        <f>ROUNDDOWN(W325/HLOOKUP(D325,Table!$C$3:$D$4,2,0)*8,2)</f>
        <v>1.45</v>
      </c>
      <c r="Z325" s="15">
        <v>2</v>
      </c>
      <c r="AA325" s="15" t="s">
        <v>21</v>
      </c>
      <c r="AB325" s="19">
        <v>44020</v>
      </c>
      <c r="AC325" s="19">
        <v>44013</v>
      </c>
      <c r="AD325" s="105">
        <v>44019</v>
      </c>
      <c r="AE325" s="19">
        <v>44013</v>
      </c>
      <c r="AF325" s="19">
        <v>44014</v>
      </c>
      <c r="AG325" s="19" t="s">
        <v>164</v>
      </c>
      <c r="AH325" s="30">
        <v>1</v>
      </c>
      <c r="AI325" s="30">
        <v>1</v>
      </c>
      <c r="AJ325" s="30">
        <v>1</v>
      </c>
      <c r="AK325" s="19" t="s">
        <v>144</v>
      </c>
      <c r="AL325" s="17" t="s">
        <v>58</v>
      </c>
      <c r="AM325" s="17" t="s">
        <v>58</v>
      </c>
      <c r="AN325" s="80" t="s">
        <v>930</v>
      </c>
    </row>
    <row r="326" spans="2:40" hidden="1" x14ac:dyDescent="0.25">
      <c r="B326" s="163">
        <f t="shared" si="61"/>
        <v>267</v>
      </c>
      <c r="C326" s="16">
        <v>20200701</v>
      </c>
      <c r="D326" s="15" t="s">
        <v>3</v>
      </c>
      <c r="E326" s="76" t="s">
        <v>1369</v>
      </c>
      <c r="F326" s="17" t="s">
        <v>1374</v>
      </c>
      <c r="G326" s="17">
        <v>1537162</v>
      </c>
      <c r="H326" s="49" t="s">
        <v>58</v>
      </c>
      <c r="I326" s="16" t="s">
        <v>185</v>
      </c>
      <c r="J326" s="49" t="s">
        <v>58</v>
      </c>
      <c r="K326" s="15" t="s">
        <v>1078</v>
      </c>
      <c r="L326" s="15" t="s">
        <v>144</v>
      </c>
      <c r="M326" s="15" t="s">
        <v>1387</v>
      </c>
      <c r="N326" s="15" t="s">
        <v>1386</v>
      </c>
      <c r="O326" s="17" t="s">
        <v>58</v>
      </c>
      <c r="P326" s="17" t="s">
        <v>199</v>
      </c>
      <c r="Q326" s="18"/>
      <c r="R326" s="49" t="s">
        <v>58</v>
      </c>
      <c r="S326" s="15" t="s">
        <v>233</v>
      </c>
      <c r="T326" s="15" t="s">
        <v>137</v>
      </c>
      <c r="U326" s="15" t="s">
        <v>1669</v>
      </c>
      <c r="V326" s="15">
        <v>41</v>
      </c>
      <c r="W326" s="15">
        <f t="shared" ref="W326:W338" si="71">V326*2</f>
        <v>82</v>
      </c>
      <c r="X326" s="15">
        <f t="shared" si="70"/>
        <v>82</v>
      </c>
      <c r="Y326" s="15">
        <f>ROUNDDOWN(W326/HLOOKUP(D326,Table!$C$3:$D$4,2,0)*8,2)</f>
        <v>1.45</v>
      </c>
      <c r="Z326" s="15">
        <v>2.5</v>
      </c>
      <c r="AA326" s="15" t="s">
        <v>21</v>
      </c>
      <c r="AB326" s="19">
        <v>44020</v>
      </c>
      <c r="AC326" s="19">
        <v>44013</v>
      </c>
      <c r="AD326" s="105">
        <v>44019</v>
      </c>
      <c r="AE326" s="19">
        <v>44018</v>
      </c>
      <c r="AF326" s="19">
        <v>44018</v>
      </c>
      <c r="AG326" s="19" t="s">
        <v>164</v>
      </c>
      <c r="AH326" s="30">
        <v>1</v>
      </c>
      <c r="AI326" s="30">
        <v>1</v>
      </c>
      <c r="AJ326" s="30">
        <v>1</v>
      </c>
      <c r="AK326" s="19" t="s">
        <v>144</v>
      </c>
      <c r="AL326" s="17" t="s">
        <v>58</v>
      </c>
      <c r="AM326" s="17" t="s">
        <v>58</v>
      </c>
      <c r="AN326" s="80" t="s">
        <v>930</v>
      </c>
    </row>
    <row r="327" spans="2:40" hidden="1" x14ac:dyDescent="0.25">
      <c r="B327" s="163">
        <f t="shared" si="61"/>
        <v>268</v>
      </c>
      <c r="C327" s="16">
        <v>20200701</v>
      </c>
      <c r="D327" s="15" t="s">
        <v>3</v>
      </c>
      <c r="E327" s="76" t="s">
        <v>1370</v>
      </c>
      <c r="F327" s="17" t="s">
        <v>1375</v>
      </c>
      <c r="G327" s="17">
        <v>1538216</v>
      </c>
      <c r="H327" s="49" t="s">
        <v>58</v>
      </c>
      <c r="I327" s="16" t="s">
        <v>1378</v>
      </c>
      <c r="J327" s="49" t="s">
        <v>58</v>
      </c>
      <c r="K327" s="15" t="s">
        <v>1078</v>
      </c>
      <c r="L327" s="15" t="s">
        <v>144</v>
      </c>
      <c r="M327" s="15" t="s">
        <v>291</v>
      </c>
      <c r="N327" s="15" t="s">
        <v>1386</v>
      </c>
      <c r="O327" s="17" t="s">
        <v>58</v>
      </c>
      <c r="P327" s="17" t="s">
        <v>680</v>
      </c>
      <c r="Q327" s="18"/>
      <c r="R327" s="49" t="s">
        <v>58</v>
      </c>
      <c r="S327" s="15" t="s">
        <v>233</v>
      </c>
      <c r="T327" s="15" t="s">
        <v>137</v>
      </c>
      <c r="U327" s="15" t="s">
        <v>1669</v>
      </c>
      <c r="V327" s="15">
        <v>31</v>
      </c>
      <c r="W327" s="15">
        <f t="shared" si="71"/>
        <v>62</v>
      </c>
      <c r="X327" s="15">
        <f t="shared" si="70"/>
        <v>62</v>
      </c>
      <c r="Y327" s="15">
        <f>ROUNDDOWN(W327/HLOOKUP(D327,Table!$C$3:$D$4,2,0)*8,2)</f>
        <v>1.1000000000000001</v>
      </c>
      <c r="Z327" s="15">
        <v>1</v>
      </c>
      <c r="AA327" s="15" t="s">
        <v>21</v>
      </c>
      <c r="AB327" s="19">
        <v>44020</v>
      </c>
      <c r="AC327" s="19">
        <v>44013</v>
      </c>
      <c r="AD327" s="105">
        <v>44019</v>
      </c>
      <c r="AE327" s="19">
        <v>44014</v>
      </c>
      <c r="AF327" s="19">
        <v>44014</v>
      </c>
      <c r="AG327" s="19" t="s">
        <v>164</v>
      </c>
      <c r="AH327" s="30">
        <v>1</v>
      </c>
      <c r="AI327" s="30">
        <v>1</v>
      </c>
      <c r="AJ327" s="30">
        <v>1</v>
      </c>
      <c r="AK327" s="19" t="s">
        <v>144</v>
      </c>
      <c r="AL327" s="17" t="s">
        <v>58</v>
      </c>
      <c r="AM327" s="17" t="s">
        <v>58</v>
      </c>
      <c r="AN327" s="80" t="s">
        <v>930</v>
      </c>
    </row>
    <row r="328" spans="2:40" hidden="1" x14ac:dyDescent="0.25">
      <c r="B328" s="163">
        <f t="shared" si="61"/>
        <v>269</v>
      </c>
      <c r="C328" s="16">
        <v>20200701</v>
      </c>
      <c r="D328" s="15" t="s">
        <v>3</v>
      </c>
      <c r="E328" s="76" t="s">
        <v>1370</v>
      </c>
      <c r="F328" s="17" t="s">
        <v>1376</v>
      </c>
      <c r="G328" s="17">
        <v>1538216</v>
      </c>
      <c r="H328" s="49" t="s">
        <v>58</v>
      </c>
      <c r="I328" s="16" t="s">
        <v>1379</v>
      </c>
      <c r="J328" s="49" t="s">
        <v>58</v>
      </c>
      <c r="K328" s="15" t="s">
        <v>1078</v>
      </c>
      <c r="L328" s="15" t="s">
        <v>144</v>
      </c>
      <c r="M328" s="15" t="s">
        <v>291</v>
      </c>
      <c r="N328" s="15" t="s">
        <v>1386</v>
      </c>
      <c r="O328" s="17" t="s">
        <v>58</v>
      </c>
      <c r="P328" s="17" t="s">
        <v>680</v>
      </c>
      <c r="Q328" s="18"/>
      <c r="R328" s="49" t="s">
        <v>58</v>
      </c>
      <c r="S328" s="15" t="s">
        <v>233</v>
      </c>
      <c r="T328" s="15" t="s">
        <v>137</v>
      </c>
      <c r="U328" s="15" t="s">
        <v>1669</v>
      </c>
      <c r="V328" s="15">
        <v>10</v>
      </c>
      <c r="W328" s="15">
        <f t="shared" si="71"/>
        <v>20</v>
      </c>
      <c r="X328" s="15">
        <f t="shared" si="70"/>
        <v>20</v>
      </c>
      <c r="Y328" s="15">
        <f>ROUNDDOWN(W328/HLOOKUP(D328,Table!$C$3:$D$4,2,0)*8,2)</f>
        <v>0.35</v>
      </c>
      <c r="Z328" s="15">
        <v>0.5</v>
      </c>
      <c r="AA328" s="15" t="s">
        <v>21</v>
      </c>
      <c r="AB328" s="19">
        <v>44020</v>
      </c>
      <c r="AC328" s="19">
        <v>44013</v>
      </c>
      <c r="AD328" s="105">
        <v>44019</v>
      </c>
      <c r="AE328" s="19">
        <v>44018</v>
      </c>
      <c r="AF328" s="19">
        <v>44018</v>
      </c>
      <c r="AG328" s="19" t="s">
        <v>164</v>
      </c>
      <c r="AH328" s="30">
        <v>1</v>
      </c>
      <c r="AI328" s="30">
        <v>1</v>
      </c>
      <c r="AJ328" s="30">
        <v>1</v>
      </c>
      <c r="AK328" s="19" t="s">
        <v>144</v>
      </c>
      <c r="AL328" s="17" t="s">
        <v>58</v>
      </c>
      <c r="AM328" s="17" t="s">
        <v>58</v>
      </c>
      <c r="AN328" s="80" t="s">
        <v>930</v>
      </c>
    </row>
    <row r="329" spans="2:40" hidden="1" x14ac:dyDescent="0.25">
      <c r="B329" s="163">
        <f t="shared" si="61"/>
        <v>270</v>
      </c>
      <c r="C329" s="16">
        <v>20200701</v>
      </c>
      <c r="D329" s="15" t="s">
        <v>3</v>
      </c>
      <c r="E329" s="76" t="s">
        <v>1370</v>
      </c>
      <c r="F329" s="17" t="s">
        <v>1377</v>
      </c>
      <c r="G329" s="17">
        <v>1538216</v>
      </c>
      <c r="H329" s="49" t="s">
        <v>58</v>
      </c>
      <c r="I329" s="16" t="s">
        <v>1380</v>
      </c>
      <c r="J329" s="49" t="s">
        <v>58</v>
      </c>
      <c r="K329" s="15" t="s">
        <v>1078</v>
      </c>
      <c r="L329" s="15" t="s">
        <v>144</v>
      </c>
      <c r="M329" s="15" t="s">
        <v>291</v>
      </c>
      <c r="N329" s="15" t="s">
        <v>1386</v>
      </c>
      <c r="O329" s="17" t="s">
        <v>58</v>
      </c>
      <c r="P329" s="17" t="s">
        <v>680</v>
      </c>
      <c r="Q329" s="18"/>
      <c r="R329" s="49" t="s">
        <v>58</v>
      </c>
      <c r="S329" s="15" t="s">
        <v>233</v>
      </c>
      <c r="T329" s="15" t="s">
        <v>137</v>
      </c>
      <c r="U329" s="15" t="s">
        <v>1669</v>
      </c>
      <c r="V329" s="15">
        <v>188</v>
      </c>
      <c r="W329" s="15">
        <f t="shared" si="71"/>
        <v>376</v>
      </c>
      <c r="X329" s="15">
        <f t="shared" si="70"/>
        <v>376</v>
      </c>
      <c r="Y329" s="15">
        <f>ROUNDDOWN(W329/HLOOKUP(D329,Table!$C$3:$D$4,2,0)*8,2)</f>
        <v>6.68</v>
      </c>
      <c r="Z329" s="15">
        <v>6</v>
      </c>
      <c r="AA329" s="15" t="s">
        <v>21</v>
      </c>
      <c r="AB329" s="19">
        <v>44020</v>
      </c>
      <c r="AC329" s="19">
        <v>44013</v>
      </c>
      <c r="AD329" s="105">
        <v>44019</v>
      </c>
      <c r="AE329" s="19">
        <v>44018</v>
      </c>
      <c r="AF329" s="19">
        <v>44018</v>
      </c>
      <c r="AG329" s="19" t="s">
        <v>164</v>
      </c>
      <c r="AH329" s="30">
        <v>1</v>
      </c>
      <c r="AI329" s="30">
        <v>1</v>
      </c>
      <c r="AJ329" s="30">
        <v>1</v>
      </c>
      <c r="AK329" s="19" t="s">
        <v>144</v>
      </c>
      <c r="AL329" s="17" t="s">
        <v>58</v>
      </c>
      <c r="AM329" s="17" t="s">
        <v>58</v>
      </c>
      <c r="AN329" s="80" t="s">
        <v>930</v>
      </c>
    </row>
    <row r="330" spans="2:40" hidden="1" x14ac:dyDescent="0.25">
      <c r="B330" s="163">
        <f t="shared" si="61"/>
        <v>271</v>
      </c>
      <c r="C330" s="16">
        <v>20200701</v>
      </c>
      <c r="D330" s="15" t="s">
        <v>3</v>
      </c>
      <c r="E330" s="76" t="s">
        <v>1371</v>
      </c>
      <c r="F330" s="238" t="s">
        <v>1540</v>
      </c>
      <c r="G330" s="17">
        <v>1539383</v>
      </c>
      <c r="H330" s="49" t="s">
        <v>58</v>
      </c>
      <c r="I330" s="15" t="s">
        <v>215</v>
      </c>
      <c r="J330" s="49" t="s">
        <v>58</v>
      </c>
      <c r="K330" s="15" t="s">
        <v>1078</v>
      </c>
      <c r="L330" s="15" t="s">
        <v>144</v>
      </c>
      <c r="M330" s="15" t="s">
        <v>1388</v>
      </c>
      <c r="N330" s="15" t="s">
        <v>1386</v>
      </c>
      <c r="O330" s="17" t="s">
        <v>58</v>
      </c>
      <c r="P330" s="17" t="s">
        <v>199</v>
      </c>
      <c r="Q330" s="18"/>
      <c r="R330" s="49" t="s">
        <v>58</v>
      </c>
      <c r="S330" s="15" t="s">
        <v>232</v>
      </c>
      <c r="T330" s="15" t="s">
        <v>64</v>
      </c>
      <c r="U330" s="15" t="s">
        <v>1669</v>
      </c>
      <c r="V330" s="15">
        <v>27</v>
      </c>
      <c r="W330" s="15">
        <f t="shared" si="71"/>
        <v>54</v>
      </c>
      <c r="X330" s="15">
        <f t="shared" ref="X330:X339" si="72">W330</f>
        <v>54</v>
      </c>
      <c r="Y330" s="15">
        <f>ROUNDDOWN(W330/HLOOKUP(D330,Table!$C$3:$D$4,2,0)*8,2)</f>
        <v>0.96</v>
      </c>
      <c r="Z330" s="15">
        <v>0.15</v>
      </c>
      <c r="AA330" s="15" t="s">
        <v>21</v>
      </c>
      <c r="AB330" s="19">
        <v>44020</v>
      </c>
      <c r="AC330" s="19">
        <v>44013</v>
      </c>
      <c r="AD330" s="105">
        <v>44019</v>
      </c>
      <c r="AE330" s="19">
        <v>44015</v>
      </c>
      <c r="AF330" s="19">
        <v>44015</v>
      </c>
      <c r="AG330" s="19" t="s">
        <v>164</v>
      </c>
      <c r="AH330" s="30" t="s">
        <v>58</v>
      </c>
      <c r="AI330" s="30" t="s">
        <v>58</v>
      </c>
      <c r="AJ330" s="30" t="s">
        <v>58</v>
      </c>
      <c r="AK330" s="19" t="s">
        <v>144</v>
      </c>
      <c r="AL330" s="17" t="s">
        <v>1518</v>
      </c>
      <c r="AM330" s="17" t="s">
        <v>58</v>
      </c>
      <c r="AN330" s="80" t="s">
        <v>1519</v>
      </c>
    </row>
    <row r="331" spans="2:40" hidden="1" x14ac:dyDescent="0.25">
      <c r="B331" s="163">
        <f t="shared" si="61"/>
        <v>272</v>
      </c>
      <c r="C331" s="16">
        <v>20200701</v>
      </c>
      <c r="D331" s="15" t="s">
        <v>3</v>
      </c>
      <c r="E331" s="76" t="s">
        <v>1371</v>
      </c>
      <c r="F331" s="238" t="s">
        <v>1032</v>
      </c>
      <c r="G331" s="17">
        <v>1539367</v>
      </c>
      <c r="H331" s="49" t="s">
        <v>58</v>
      </c>
      <c r="I331" s="15" t="s">
        <v>215</v>
      </c>
      <c r="J331" s="49" t="s">
        <v>58</v>
      </c>
      <c r="K331" s="15" t="s">
        <v>1078</v>
      </c>
      <c r="L331" s="15" t="s">
        <v>144</v>
      </c>
      <c r="M331" s="15" t="s">
        <v>1388</v>
      </c>
      <c r="N331" s="15" t="s">
        <v>1386</v>
      </c>
      <c r="O331" s="17" t="s">
        <v>58</v>
      </c>
      <c r="P331" s="17" t="s">
        <v>199</v>
      </c>
      <c r="Q331" s="18"/>
      <c r="R331" s="49" t="s">
        <v>58</v>
      </c>
      <c r="S331" s="15" t="s">
        <v>232</v>
      </c>
      <c r="T331" s="15" t="s">
        <v>64</v>
      </c>
      <c r="U331" s="15" t="s">
        <v>1669</v>
      </c>
      <c r="V331" s="15">
        <v>27</v>
      </c>
      <c r="W331" s="15">
        <f t="shared" si="71"/>
        <v>54</v>
      </c>
      <c r="X331" s="15">
        <f t="shared" si="72"/>
        <v>54</v>
      </c>
      <c r="Y331" s="15">
        <f>ROUNDDOWN(W331/HLOOKUP(D331,Table!$C$3:$D$4,2,0)*8,2)</f>
        <v>0.96</v>
      </c>
      <c r="Z331" s="15">
        <v>0.15</v>
      </c>
      <c r="AA331" s="15" t="s">
        <v>21</v>
      </c>
      <c r="AB331" s="19">
        <v>44020</v>
      </c>
      <c r="AC331" s="19">
        <v>44013</v>
      </c>
      <c r="AD331" s="105">
        <v>44019</v>
      </c>
      <c r="AE331" s="19">
        <v>44015</v>
      </c>
      <c r="AF331" s="19">
        <v>44015</v>
      </c>
      <c r="AG331" s="19" t="s">
        <v>164</v>
      </c>
      <c r="AH331" s="30" t="s">
        <v>58</v>
      </c>
      <c r="AI331" s="30" t="s">
        <v>58</v>
      </c>
      <c r="AJ331" s="30" t="s">
        <v>58</v>
      </c>
      <c r="AK331" s="19" t="s">
        <v>144</v>
      </c>
      <c r="AL331" s="17" t="s">
        <v>1518</v>
      </c>
      <c r="AM331" s="17" t="s">
        <v>58</v>
      </c>
      <c r="AN331" s="80" t="s">
        <v>1519</v>
      </c>
    </row>
    <row r="332" spans="2:40" hidden="1" x14ac:dyDescent="0.25">
      <c r="B332" s="163">
        <f t="shared" si="61"/>
        <v>273</v>
      </c>
      <c r="C332" s="16">
        <v>20200701</v>
      </c>
      <c r="D332" s="15" t="s">
        <v>3</v>
      </c>
      <c r="E332" s="76" t="s">
        <v>1371</v>
      </c>
      <c r="F332" s="238" t="s">
        <v>1541</v>
      </c>
      <c r="G332" s="17">
        <v>1539410</v>
      </c>
      <c r="H332" s="49" t="s">
        <v>58</v>
      </c>
      <c r="I332" s="15" t="s">
        <v>215</v>
      </c>
      <c r="J332" s="49" t="s">
        <v>58</v>
      </c>
      <c r="K332" s="15" t="s">
        <v>1078</v>
      </c>
      <c r="L332" s="15" t="s">
        <v>144</v>
      </c>
      <c r="M332" s="15" t="s">
        <v>1388</v>
      </c>
      <c r="N332" s="15" t="s">
        <v>1386</v>
      </c>
      <c r="O332" s="17" t="s">
        <v>58</v>
      </c>
      <c r="P332" s="17" t="s">
        <v>1385</v>
      </c>
      <c r="Q332" s="18"/>
      <c r="R332" s="49" t="s">
        <v>58</v>
      </c>
      <c r="S332" s="15" t="s">
        <v>232</v>
      </c>
      <c r="T332" s="15" t="s">
        <v>64</v>
      </c>
      <c r="U332" s="15" t="s">
        <v>1669</v>
      </c>
      <c r="V332" s="15">
        <v>27</v>
      </c>
      <c r="W332" s="15">
        <f t="shared" si="71"/>
        <v>54</v>
      </c>
      <c r="X332" s="15">
        <f t="shared" si="72"/>
        <v>54</v>
      </c>
      <c r="Y332" s="15">
        <f>ROUNDDOWN(W332/HLOOKUP(D332,Table!$C$3:$D$4,2,0)*8,2)</f>
        <v>0.96</v>
      </c>
      <c r="Z332" s="15">
        <v>0.15</v>
      </c>
      <c r="AA332" s="15" t="s">
        <v>21</v>
      </c>
      <c r="AB332" s="19">
        <v>44020</v>
      </c>
      <c r="AC332" s="19">
        <v>44013</v>
      </c>
      <c r="AD332" s="105">
        <v>44019</v>
      </c>
      <c r="AE332" s="19">
        <v>44015</v>
      </c>
      <c r="AF332" s="19">
        <v>44015</v>
      </c>
      <c r="AG332" s="19" t="s">
        <v>164</v>
      </c>
      <c r="AH332" s="30" t="s">
        <v>58</v>
      </c>
      <c r="AI332" s="30" t="s">
        <v>58</v>
      </c>
      <c r="AJ332" s="30" t="s">
        <v>58</v>
      </c>
      <c r="AK332" s="19" t="s">
        <v>144</v>
      </c>
      <c r="AL332" s="17" t="s">
        <v>1518</v>
      </c>
      <c r="AM332" s="17" t="s">
        <v>58</v>
      </c>
      <c r="AN332" s="80" t="s">
        <v>1519</v>
      </c>
    </row>
    <row r="333" spans="2:40" hidden="1" x14ac:dyDescent="0.25">
      <c r="B333" s="163">
        <f t="shared" si="61"/>
        <v>274</v>
      </c>
      <c r="C333" s="16">
        <v>20200701</v>
      </c>
      <c r="D333" s="15" t="s">
        <v>3</v>
      </c>
      <c r="E333" s="76" t="s">
        <v>1372</v>
      </c>
      <c r="F333" s="238" t="s">
        <v>1530</v>
      </c>
      <c r="G333" s="17">
        <v>1521356</v>
      </c>
      <c r="H333" s="49" t="s">
        <v>58</v>
      </c>
      <c r="I333" s="15" t="s">
        <v>1381</v>
      </c>
      <c r="J333" s="49" t="s">
        <v>58</v>
      </c>
      <c r="K333" s="15" t="s">
        <v>1078</v>
      </c>
      <c r="L333" s="15" t="s">
        <v>144</v>
      </c>
      <c r="M333" s="15" t="s">
        <v>1300</v>
      </c>
      <c r="N333" s="15" t="s">
        <v>1386</v>
      </c>
      <c r="O333" s="17" t="s">
        <v>58</v>
      </c>
      <c r="P333" s="17" t="s">
        <v>1385</v>
      </c>
      <c r="Q333" s="18"/>
      <c r="R333" s="49" t="s">
        <v>58</v>
      </c>
      <c r="S333" s="15" t="s">
        <v>232</v>
      </c>
      <c r="T333" s="15" t="s">
        <v>64</v>
      </c>
      <c r="U333" s="15" t="s">
        <v>1669</v>
      </c>
      <c r="V333" s="15">
        <v>119</v>
      </c>
      <c r="W333" s="15">
        <f t="shared" si="71"/>
        <v>238</v>
      </c>
      <c r="X333" s="15">
        <f t="shared" si="72"/>
        <v>238</v>
      </c>
      <c r="Y333" s="15">
        <f>ROUNDDOWN(W333/HLOOKUP(D333,Table!$C$3:$D$4,2,0)*8,2)</f>
        <v>4.2300000000000004</v>
      </c>
      <c r="Z333" s="15">
        <v>4.2</v>
      </c>
      <c r="AA333" s="15" t="s">
        <v>21</v>
      </c>
      <c r="AB333" s="19">
        <v>44020</v>
      </c>
      <c r="AC333" s="19">
        <v>44013</v>
      </c>
      <c r="AD333" s="105">
        <v>44019</v>
      </c>
      <c r="AE333" s="19">
        <v>44018</v>
      </c>
      <c r="AF333" s="19">
        <v>44018</v>
      </c>
      <c r="AG333" s="19" t="s">
        <v>164</v>
      </c>
      <c r="AH333" s="30">
        <v>1</v>
      </c>
      <c r="AI333" s="30">
        <v>1</v>
      </c>
      <c r="AJ333" s="30">
        <v>1</v>
      </c>
      <c r="AK333" s="19" t="s">
        <v>144</v>
      </c>
      <c r="AL333" s="17" t="s">
        <v>58</v>
      </c>
      <c r="AM333" s="17" t="s">
        <v>58</v>
      </c>
      <c r="AN333" s="80" t="s">
        <v>930</v>
      </c>
    </row>
    <row r="334" spans="2:40" hidden="1" x14ac:dyDescent="0.25">
      <c r="B334" s="163">
        <f t="shared" si="61"/>
        <v>275</v>
      </c>
      <c r="C334" s="16">
        <v>20200701</v>
      </c>
      <c r="D334" s="15" t="s">
        <v>3</v>
      </c>
      <c r="E334" s="76" t="s">
        <v>1372</v>
      </c>
      <c r="F334" s="17" t="s">
        <v>1539</v>
      </c>
      <c r="G334" s="17">
        <v>1548125</v>
      </c>
      <c r="H334" s="49" t="s">
        <v>58</v>
      </c>
      <c r="I334" s="15" t="s">
        <v>185</v>
      </c>
      <c r="J334" s="49" t="s">
        <v>58</v>
      </c>
      <c r="K334" s="15" t="s">
        <v>1078</v>
      </c>
      <c r="L334" s="15" t="s">
        <v>144</v>
      </c>
      <c r="M334" s="15" t="s">
        <v>1300</v>
      </c>
      <c r="N334" s="15" t="s">
        <v>1386</v>
      </c>
      <c r="O334" s="17" t="s">
        <v>58</v>
      </c>
      <c r="P334" s="17" t="s">
        <v>1385</v>
      </c>
      <c r="Q334" s="18"/>
      <c r="R334" s="49" t="s">
        <v>58</v>
      </c>
      <c r="S334" s="15" t="s">
        <v>232</v>
      </c>
      <c r="T334" s="15" t="s">
        <v>64</v>
      </c>
      <c r="U334" s="15" t="s">
        <v>1669</v>
      </c>
      <c r="V334" s="15">
        <v>41</v>
      </c>
      <c r="W334" s="15">
        <f t="shared" si="71"/>
        <v>82</v>
      </c>
      <c r="X334" s="15">
        <f t="shared" si="72"/>
        <v>82</v>
      </c>
      <c r="Y334" s="15">
        <f>ROUNDDOWN(W334/HLOOKUP(D334,Table!$C$3:$D$4,2,0)*8,2)</f>
        <v>1.45</v>
      </c>
      <c r="Z334" s="15">
        <v>1.4</v>
      </c>
      <c r="AA334" s="15" t="s">
        <v>21</v>
      </c>
      <c r="AB334" s="19">
        <v>44020</v>
      </c>
      <c r="AC334" s="19">
        <v>44013</v>
      </c>
      <c r="AD334" s="105">
        <v>44019</v>
      </c>
      <c r="AE334" s="19">
        <v>44018</v>
      </c>
      <c r="AF334" s="19">
        <v>44018</v>
      </c>
      <c r="AG334" s="19" t="s">
        <v>164</v>
      </c>
      <c r="AH334" s="30">
        <v>1</v>
      </c>
      <c r="AI334" s="30">
        <v>1</v>
      </c>
      <c r="AJ334" s="30">
        <v>1</v>
      </c>
      <c r="AK334" s="19" t="s">
        <v>144</v>
      </c>
      <c r="AL334" s="17" t="s">
        <v>58</v>
      </c>
      <c r="AM334" s="17" t="s">
        <v>58</v>
      </c>
      <c r="AN334" s="80" t="s">
        <v>930</v>
      </c>
    </row>
    <row r="335" spans="2:40" hidden="1" x14ac:dyDescent="0.25">
      <c r="B335" s="163">
        <f t="shared" si="61"/>
        <v>276</v>
      </c>
      <c r="C335" s="16">
        <v>20200701</v>
      </c>
      <c r="D335" s="15" t="s">
        <v>3</v>
      </c>
      <c r="E335" s="76" t="s">
        <v>1372</v>
      </c>
      <c r="F335" s="103" t="s">
        <v>1415</v>
      </c>
      <c r="G335" s="17">
        <v>1548125</v>
      </c>
      <c r="H335" s="49" t="s">
        <v>58</v>
      </c>
      <c r="I335" s="15" t="s">
        <v>1382</v>
      </c>
      <c r="J335" s="49" t="s">
        <v>58</v>
      </c>
      <c r="K335" s="15" t="s">
        <v>1078</v>
      </c>
      <c r="L335" s="15" t="s">
        <v>144</v>
      </c>
      <c r="M335" s="15" t="s">
        <v>1300</v>
      </c>
      <c r="N335" s="15" t="s">
        <v>1386</v>
      </c>
      <c r="O335" s="17" t="s">
        <v>58</v>
      </c>
      <c r="P335" s="17" t="s">
        <v>1385</v>
      </c>
      <c r="Q335" s="18"/>
      <c r="R335" s="49" t="s">
        <v>58</v>
      </c>
      <c r="S335" s="15" t="s">
        <v>234</v>
      </c>
      <c r="T335" s="15" t="s">
        <v>65</v>
      </c>
      <c r="U335" s="15" t="s">
        <v>1669</v>
      </c>
      <c r="V335" s="15">
        <v>100</v>
      </c>
      <c r="W335" s="15">
        <f t="shared" si="71"/>
        <v>200</v>
      </c>
      <c r="X335" s="15">
        <f t="shared" si="72"/>
        <v>200</v>
      </c>
      <c r="Y335" s="15">
        <f>ROUNDDOWN(W335/HLOOKUP(D335,Table!$C$3:$D$4,2,0)*8,2)</f>
        <v>3.55</v>
      </c>
      <c r="Z335" s="15">
        <v>3</v>
      </c>
      <c r="AA335" s="15" t="s">
        <v>21</v>
      </c>
      <c r="AB335" s="19">
        <v>44020</v>
      </c>
      <c r="AC335" s="19">
        <v>44013</v>
      </c>
      <c r="AD335" s="105">
        <v>44019</v>
      </c>
      <c r="AE335" s="19">
        <v>44015</v>
      </c>
      <c r="AF335" s="19">
        <v>44015</v>
      </c>
      <c r="AG335" s="19" t="s">
        <v>164</v>
      </c>
      <c r="AH335" s="30">
        <v>1</v>
      </c>
      <c r="AI335" s="30">
        <v>1</v>
      </c>
      <c r="AJ335" s="30">
        <v>1</v>
      </c>
      <c r="AK335" s="19" t="s">
        <v>144</v>
      </c>
      <c r="AL335" s="17" t="s">
        <v>58</v>
      </c>
      <c r="AM335" s="17" t="s">
        <v>58</v>
      </c>
      <c r="AN335" s="80" t="s">
        <v>930</v>
      </c>
    </row>
    <row r="336" spans="2:40" hidden="1" x14ac:dyDescent="0.25">
      <c r="B336" s="163">
        <f t="shared" si="61"/>
        <v>277</v>
      </c>
      <c r="C336" s="16">
        <v>20200701</v>
      </c>
      <c r="D336" s="15" t="s">
        <v>3</v>
      </c>
      <c r="E336" s="76" t="s">
        <v>1372</v>
      </c>
      <c r="F336" s="103" t="s">
        <v>1416</v>
      </c>
      <c r="G336" s="17">
        <v>1548125</v>
      </c>
      <c r="H336" s="49" t="s">
        <v>58</v>
      </c>
      <c r="I336" s="15" t="s">
        <v>1383</v>
      </c>
      <c r="J336" s="49" t="s">
        <v>58</v>
      </c>
      <c r="K336" s="15" t="s">
        <v>1078</v>
      </c>
      <c r="L336" s="15" t="s">
        <v>144</v>
      </c>
      <c r="M336" s="15" t="s">
        <v>1300</v>
      </c>
      <c r="N336" s="15" t="s">
        <v>1386</v>
      </c>
      <c r="O336" s="17" t="s">
        <v>58</v>
      </c>
      <c r="P336" s="17" t="s">
        <v>1385</v>
      </c>
      <c r="Q336" s="18"/>
      <c r="R336" s="49" t="s">
        <v>58</v>
      </c>
      <c r="S336" s="15" t="s">
        <v>234</v>
      </c>
      <c r="T336" s="15" t="s">
        <v>65</v>
      </c>
      <c r="U336" s="15" t="s">
        <v>1669</v>
      </c>
      <c r="V336" s="15">
        <v>4</v>
      </c>
      <c r="W336" s="15">
        <f t="shared" si="71"/>
        <v>8</v>
      </c>
      <c r="X336" s="15">
        <f t="shared" si="72"/>
        <v>8</v>
      </c>
      <c r="Y336" s="15">
        <f>ROUNDDOWN(W336/HLOOKUP(D336,Table!$C$3:$D$4,2,0)*8,2)</f>
        <v>0.14000000000000001</v>
      </c>
      <c r="Z336" s="15">
        <v>0.1</v>
      </c>
      <c r="AA336" s="15" t="s">
        <v>21</v>
      </c>
      <c r="AB336" s="19">
        <v>44020</v>
      </c>
      <c r="AC336" s="19">
        <v>44013</v>
      </c>
      <c r="AD336" s="105">
        <v>44019</v>
      </c>
      <c r="AE336" s="19">
        <v>44013</v>
      </c>
      <c r="AF336" s="19">
        <v>44013</v>
      </c>
      <c r="AG336" s="19" t="s">
        <v>164</v>
      </c>
      <c r="AH336" s="30" t="s">
        <v>58</v>
      </c>
      <c r="AI336" s="30" t="s">
        <v>58</v>
      </c>
      <c r="AJ336" s="30" t="s">
        <v>58</v>
      </c>
      <c r="AK336" s="19" t="s">
        <v>144</v>
      </c>
      <c r="AL336" s="17" t="s">
        <v>58</v>
      </c>
      <c r="AM336" s="17" t="s">
        <v>58</v>
      </c>
      <c r="AN336" s="85" t="s">
        <v>172</v>
      </c>
    </row>
    <row r="337" spans="2:40" hidden="1" x14ac:dyDescent="0.25">
      <c r="B337" s="163">
        <f t="shared" si="61"/>
        <v>278</v>
      </c>
      <c r="C337" s="16">
        <v>20200701</v>
      </c>
      <c r="D337" s="15" t="s">
        <v>3</v>
      </c>
      <c r="E337" s="76" t="s">
        <v>1372</v>
      </c>
      <c r="F337" s="103" t="s">
        <v>1417</v>
      </c>
      <c r="G337" s="17">
        <v>1548125</v>
      </c>
      <c r="H337" s="49" t="s">
        <v>58</v>
      </c>
      <c r="I337" s="15" t="s">
        <v>1384</v>
      </c>
      <c r="J337" s="49" t="s">
        <v>58</v>
      </c>
      <c r="K337" s="15" t="s">
        <v>1078</v>
      </c>
      <c r="L337" s="15" t="s">
        <v>144</v>
      </c>
      <c r="M337" s="15" t="s">
        <v>1300</v>
      </c>
      <c r="N337" s="15" t="s">
        <v>1386</v>
      </c>
      <c r="O337" s="17" t="s">
        <v>58</v>
      </c>
      <c r="P337" s="17" t="s">
        <v>1385</v>
      </c>
      <c r="Q337" s="18"/>
      <c r="R337" s="49" t="s">
        <v>58</v>
      </c>
      <c r="S337" s="15" t="s">
        <v>234</v>
      </c>
      <c r="T337" s="15" t="s">
        <v>65</v>
      </c>
      <c r="U337" s="15" t="s">
        <v>1669</v>
      </c>
      <c r="V337" s="15">
        <v>6</v>
      </c>
      <c r="W337" s="15">
        <f t="shared" si="71"/>
        <v>12</v>
      </c>
      <c r="X337" s="15">
        <f t="shared" si="72"/>
        <v>12</v>
      </c>
      <c r="Y337" s="15">
        <f>ROUNDDOWN(W337/HLOOKUP(D337,Table!$C$3:$D$4,2,0)*8,2)</f>
        <v>0.21</v>
      </c>
      <c r="Z337" s="15">
        <v>0.2</v>
      </c>
      <c r="AA337" s="15" t="s">
        <v>21</v>
      </c>
      <c r="AB337" s="19">
        <v>44020</v>
      </c>
      <c r="AC337" s="19">
        <v>44013</v>
      </c>
      <c r="AD337" s="105">
        <v>44019</v>
      </c>
      <c r="AE337" s="19">
        <v>44014</v>
      </c>
      <c r="AF337" s="19">
        <v>44014</v>
      </c>
      <c r="AG337" s="19" t="s">
        <v>164</v>
      </c>
      <c r="AH337" s="30">
        <v>1</v>
      </c>
      <c r="AI337" s="30">
        <v>1</v>
      </c>
      <c r="AJ337" s="30">
        <v>1</v>
      </c>
      <c r="AK337" s="19" t="s">
        <v>144</v>
      </c>
      <c r="AL337" s="17" t="s">
        <v>58</v>
      </c>
      <c r="AM337" s="17" t="s">
        <v>58</v>
      </c>
      <c r="AN337" s="80" t="s">
        <v>930</v>
      </c>
    </row>
    <row r="338" spans="2:40" hidden="1" x14ac:dyDescent="0.25">
      <c r="B338" s="163">
        <f t="shared" si="61"/>
        <v>279</v>
      </c>
      <c r="C338" s="16">
        <v>20200701</v>
      </c>
      <c r="D338" s="15" t="s">
        <v>3</v>
      </c>
      <c r="E338" s="76" t="s">
        <v>1372</v>
      </c>
      <c r="F338" s="103" t="s">
        <v>1530</v>
      </c>
      <c r="G338" s="17">
        <v>1548125</v>
      </c>
      <c r="H338" s="49" t="s">
        <v>58</v>
      </c>
      <c r="I338" s="15" t="s">
        <v>1381</v>
      </c>
      <c r="J338" s="49" t="s">
        <v>58</v>
      </c>
      <c r="K338" s="15" t="s">
        <v>1078</v>
      </c>
      <c r="L338" s="15" t="s">
        <v>144</v>
      </c>
      <c r="M338" s="15" t="s">
        <v>1300</v>
      </c>
      <c r="N338" s="15" t="s">
        <v>1386</v>
      </c>
      <c r="O338" s="17" t="s">
        <v>58</v>
      </c>
      <c r="P338" s="17" t="s">
        <v>1385</v>
      </c>
      <c r="Q338" s="18"/>
      <c r="R338" s="49" t="s">
        <v>58</v>
      </c>
      <c r="S338" s="15" t="s">
        <v>234</v>
      </c>
      <c r="T338" s="15" t="s">
        <v>65</v>
      </c>
      <c r="U338" s="15" t="s">
        <v>1669</v>
      </c>
      <c r="V338" s="15">
        <v>119</v>
      </c>
      <c r="W338" s="15">
        <f t="shared" si="71"/>
        <v>238</v>
      </c>
      <c r="X338" s="15">
        <f t="shared" si="72"/>
        <v>238</v>
      </c>
      <c r="Y338" s="15">
        <f>ROUNDDOWN(W338/HLOOKUP(D338,Table!$C$3:$D$4,2,0)*8,2)</f>
        <v>4.2300000000000004</v>
      </c>
      <c r="Z338" s="15">
        <v>3</v>
      </c>
      <c r="AA338" s="15" t="s">
        <v>21</v>
      </c>
      <c r="AB338" s="19">
        <v>44020</v>
      </c>
      <c r="AC338" s="19">
        <v>44013</v>
      </c>
      <c r="AD338" s="105">
        <v>44019</v>
      </c>
      <c r="AE338" s="19">
        <v>44015</v>
      </c>
      <c r="AF338" s="19">
        <v>44015</v>
      </c>
      <c r="AG338" s="19" t="s">
        <v>164</v>
      </c>
      <c r="AH338" s="30">
        <v>1</v>
      </c>
      <c r="AI338" s="30">
        <v>1</v>
      </c>
      <c r="AJ338" s="30">
        <v>1</v>
      </c>
      <c r="AK338" s="19" t="s">
        <v>144</v>
      </c>
      <c r="AL338" s="17" t="s">
        <v>58</v>
      </c>
      <c r="AM338" s="17" t="s">
        <v>58</v>
      </c>
      <c r="AN338" s="80" t="s">
        <v>930</v>
      </c>
    </row>
    <row r="339" spans="2:40" hidden="1" x14ac:dyDescent="0.25">
      <c r="B339" s="163">
        <f t="shared" si="61"/>
        <v>280</v>
      </c>
      <c r="C339" s="16">
        <v>20200701</v>
      </c>
      <c r="D339" s="15" t="s">
        <v>3</v>
      </c>
      <c r="E339" s="76" t="s">
        <v>1372</v>
      </c>
      <c r="F339" s="103" t="s">
        <v>1531</v>
      </c>
      <c r="G339" s="17">
        <v>1548125</v>
      </c>
      <c r="H339" s="49" t="s">
        <v>58</v>
      </c>
      <c r="I339" s="15" t="s">
        <v>175</v>
      </c>
      <c r="J339" s="49" t="s">
        <v>58</v>
      </c>
      <c r="K339" s="15" t="s">
        <v>1078</v>
      </c>
      <c r="L339" s="15" t="s">
        <v>144</v>
      </c>
      <c r="M339" s="15" t="s">
        <v>1300</v>
      </c>
      <c r="N339" s="15" t="s">
        <v>1386</v>
      </c>
      <c r="O339" s="17" t="s">
        <v>58</v>
      </c>
      <c r="P339" s="17" t="s">
        <v>1385</v>
      </c>
      <c r="Q339" s="18"/>
      <c r="R339" s="49" t="s">
        <v>58</v>
      </c>
      <c r="S339" s="15" t="s">
        <v>234</v>
      </c>
      <c r="T339" s="15" t="s">
        <v>65</v>
      </c>
      <c r="U339" s="15" t="s">
        <v>1669</v>
      </c>
      <c r="V339" s="15">
        <v>170</v>
      </c>
      <c r="W339" s="80">
        <v>360</v>
      </c>
      <c r="X339" s="15">
        <f t="shared" si="72"/>
        <v>360</v>
      </c>
      <c r="Y339" s="15">
        <f>ROUNDDOWN(W339/HLOOKUP(D339,Table!$C$3:$D$4,2,0)*8,2)</f>
        <v>6.4</v>
      </c>
      <c r="Z339" s="15">
        <v>3</v>
      </c>
      <c r="AA339" s="15" t="s">
        <v>21</v>
      </c>
      <c r="AB339" s="19">
        <v>44020</v>
      </c>
      <c r="AC339" s="19">
        <v>44013</v>
      </c>
      <c r="AD339" s="105">
        <v>44019</v>
      </c>
      <c r="AE339" s="19">
        <v>44016</v>
      </c>
      <c r="AF339" s="19">
        <v>44016</v>
      </c>
      <c r="AG339" s="19" t="s">
        <v>164</v>
      </c>
      <c r="AH339" s="30">
        <v>1</v>
      </c>
      <c r="AI339" s="30">
        <v>1</v>
      </c>
      <c r="AJ339" s="30">
        <v>1</v>
      </c>
      <c r="AK339" s="19" t="s">
        <v>144</v>
      </c>
      <c r="AL339" s="17" t="s">
        <v>58</v>
      </c>
      <c r="AM339" s="17" t="s">
        <v>58</v>
      </c>
      <c r="AN339" s="80" t="s">
        <v>1537</v>
      </c>
    </row>
    <row r="340" spans="2:40" x14ac:dyDescent="0.25">
      <c r="B340" s="218">
        <f t="shared" si="61"/>
        <v>281</v>
      </c>
      <c r="C340" s="16">
        <v>20200701</v>
      </c>
      <c r="D340" s="15" t="s">
        <v>2</v>
      </c>
      <c r="E340" s="76" t="s">
        <v>1389</v>
      </c>
      <c r="F340" s="74" t="s">
        <v>58</v>
      </c>
      <c r="G340" s="17">
        <v>1531665</v>
      </c>
      <c r="H340" s="49" t="s">
        <v>58</v>
      </c>
      <c r="I340" s="15" t="s">
        <v>1391</v>
      </c>
      <c r="J340" s="49" t="s">
        <v>58</v>
      </c>
      <c r="K340" s="15" t="s">
        <v>1078</v>
      </c>
      <c r="L340" s="15" t="s">
        <v>144</v>
      </c>
      <c r="M340" s="15" t="s">
        <v>144</v>
      </c>
      <c r="N340" s="15" t="s">
        <v>1394</v>
      </c>
      <c r="O340" s="17" t="s">
        <v>1396</v>
      </c>
      <c r="P340" s="17" t="s">
        <v>1397</v>
      </c>
      <c r="Q340" s="18"/>
      <c r="R340" s="49" t="s">
        <v>58</v>
      </c>
      <c r="S340" s="15" t="s">
        <v>66</v>
      </c>
      <c r="T340" s="15" t="s">
        <v>234</v>
      </c>
      <c r="U340" s="15"/>
      <c r="V340" s="15">
        <v>221</v>
      </c>
      <c r="W340" s="15">
        <f>V340</f>
        <v>221</v>
      </c>
      <c r="X340" s="15"/>
      <c r="Y340" s="15">
        <f>ROUNDDOWN(W340/HLOOKUP(D340,Table!$C$3:$D$4,2,0)*8,2)</f>
        <v>13.6</v>
      </c>
      <c r="Z340" s="15"/>
      <c r="AA340" s="15"/>
      <c r="AB340" s="19"/>
      <c r="AC340" s="19">
        <v>44013</v>
      </c>
      <c r="AD340" s="19">
        <v>44025</v>
      </c>
      <c r="AE340" s="19"/>
      <c r="AF340" s="19"/>
      <c r="AG340" s="19"/>
      <c r="AH340" s="30"/>
      <c r="AI340" s="30"/>
      <c r="AJ340" s="30"/>
      <c r="AK340" s="19"/>
      <c r="AL340" s="17" t="s">
        <v>58</v>
      </c>
      <c r="AM340" s="17" t="s">
        <v>58</v>
      </c>
      <c r="AN340" s="80" t="s">
        <v>930</v>
      </c>
    </row>
    <row r="341" spans="2:40" ht="45" x14ac:dyDescent="0.25">
      <c r="B341" s="218">
        <f t="shared" si="61"/>
        <v>282</v>
      </c>
      <c r="C341" s="16">
        <v>20200701</v>
      </c>
      <c r="D341" s="15" t="s">
        <v>2</v>
      </c>
      <c r="E341" s="76" t="s">
        <v>1390</v>
      </c>
      <c r="F341" s="74" t="s">
        <v>58</v>
      </c>
      <c r="G341" s="17">
        <v>1526807</v>
      </c>
      <c r="H341" s="49" t="s">
        <v>58</v>
      </c>
      <c r="I341" s="15" t="s">
        <v>1392</v>
      </c>
      <c r="J341" s="49" t="s">
        <v>58</v>
      </c>
      <c r="K341" s="15" t="s">
        <v>1078</v>
      </c>
      <c r="L341" s="15" t="s">
        <v>144</v>
      </c>
      <c r="M341" s="15" t="s">
        <v>1393</v>
      </c>
      <c r="N341" s="15" t="s">
        <v>1395</v>
      </c>
      <c r="O341" s="17">
        <v>1.31</v>
      </c>
      <c r="P341" s="17" t="s">
        <v>1398</v>
      </c>
      <c r="Q341" s="18"/>
      <c r="R341" s="49" t="s">
        <v>58</v>
      </c>
      <c r="S341" s="15" t="s">
        <v>65</v>
      </c>
      <c r="T341" s="15" t="s">
        <v>232</v>
      </c>
      <c r="U341" s="15"/>
      <c r="V341" s="15">
        <v>220</v>
      </c>
      <c r="W341" s="80">
        <v>440</v>
      </c>
      <c r="X341" s="15">
        <f>W341</f>
        <v>440</v>
      </c>
      <c r="Y341" s="15">
        <f>ROUNDDOWN(W341/HLOOKUP(D341,Table!$C$3:$D$4,2,0)*8,2)</f>
        <v>27.07</v>
      </c>
      <c r="Z341" s="15">
        <f>Y341</f>
        <v>27.07</v>
      </c>
      <c r="AA341" s="15" t="s">
        <v>18</v>
      </c>
      <c r="AB341" s="19"/>
      <c r="AC341" s="19">
        <v>44013</v>
      </c>
      <c r="AD341" s="19">
        <v>44025</v>
      </c>
      <c r="AE341" s="19">
        <v>44021</v>
      </c>
      <c r="AF341" s="19">
        <v>44025</v>
      </c>
      <c r="AG341" s="19" t="s">
        <v>165</v>
      </c>
      <c r="AH341" s="30">
        <v>1</v>
      </c>
      <c r="AI341" s="30">
        <v>1</v>
      </c>
      <c r="AJ341" s="30">
        <v>0.98299999999999998</v>
      </c>
      <c r="AK341" s="19" t="s">
        <v>134</v>
      </c>
      <c r="AL341" s="17" t="s">
        <v>1844</v>
      </c>
      <c r="AM341" s="17" t="s">
        <v>58</v>
      </c>
      <c r="AN341" s="242" t="s">
        <v>1851</v>
      </c>
    </row>
    <row r="342" spans="2:40" ht="90" hidden="1" x14ac:dyDescent="0.25">
      <c r="B342" s="219">
        <f t="shared" si="61"/>
        <v>283</v>
      </c>
      <c r="C342" s="16">
        <v>20200701</v>
      </c>
      <c r="D342" s="15" t="s">
        <v>2</v>
      </c>
      <c r="E342" s="76" t="s">
        <v>1402</v>
      </c>
      <c r="F342" s="229" t="s">
        <v>58</v>
      </c>
      <c r="G342" s="85">
        <v>1550364</v>
      </c>
      <c r="H342" s="49" t="s">
        <v>58</v>
      </c>
      <c r="I342" s="16" t="s">
        <v>1707</v>
      </c>
      <c r="J342" s="49" t="s">
        <v>58</v>
      </c>
      <c r="K342" s="15" t="s">
        <v>1078</v>
      </c>
      <c r="L342" s="15" t="s">
        <v>144</v>
      </c>
      <c r="M342" s="15" t="s">
        <v>1388</v>
      </c>
      <c r="N342" s="245" t="s">
        <v>1306</v>
      </c>
      <c r="O342" s="17" t="s">
        <v>1403</v>
      </c>
      <c r="P342" s="17" t="s">
        <v>292</v>
      </c>
      <c r="Q342" s="18"/>
      <c r="R342" s="49" t="s">
        <v>58</v>
      </c>
      <c r="S342" s="15" t="s">
        <v>64</v>
      </c>
      <c r="T342" s="15" t="s">
        <v>6</v>
      </c>
      <c r="U342" s="15" t="s">
        <v>1669</v>
      </c>
      <c r="V342" s="15">
        <v>138</v>
      </c>
      <c r="W342" s="15">
        <f>V342*2</f>
        <v>276</v>
      </c>
      <c r="X342" s="15">
        <f>W342</f>
        <v>276</v>
      </c>
      <c r="Y342" s="15">
        <f>ROUNDDOWN(W342/HLOOKUP(D342,Table!$C$3:$D$4,2,0)*8,2)</f>
        <v>16.98</v>
      </c>
      <c r="Z342" s="15">
        <v>17</v>
      </c>
      <c r="AA342" s="15" t="s">
        <v>21</v>
      </c>
      <c r="AB342" s="19">
        <v>44022</v>
      </c>
      <c r="AC342" s="19">
        <v>44013</v>
      </c>
      <c r="AD342" s="105">
        <v>44022</v>
      </c>
      <c r="AE342" s="19">
        <v>44018</v>
      </c>
      <c r="AF342" s="19">
        <v>44021</v>
      </c>
      <c r="AG342" s="19" t="s">
        <v>165</v>
      </c>
      <c r="AH342" s="30">
        <v>0.97199999999999998</v>
      </c>
      <c r="AI342" s="30">
        <v>0.97399999999999998</v>
      </c>
      <c r="AJ342" s="30">
        <v>1</v>
      </c>
      <c r="AK342" s="19" t="s">
        <v>134</v>
      </c>
      <c r="AL342" s="243" t="s">
        <v>1843</v>
      </c>
      <c r="AM342" s="17" t="s">
        <v>58</v>
      </c>
      <c r="AN342" s="242" t="s">
        <v>1842</v>
      </c>
    </row>
    <row r="343" spans="2:40" hidden="1" x14ac:dyDescent="0.25">
      <c r="B343" s="219">
        <f t="shared" si="61"/>
        <v>284</v>
      </c>
      <c r="C343" s="16">
        <v>20200701</v>
      </c>
      <c r="D343" s="15" t="s">
        <v>2</v>
      </c>
      <c r="E343" s="76" t="s">
        <v>1402</v>
      </c>
      <c r="F343" s="74" t="s">
        <v>58</v>
      </c>
      <c r="G343" s="17">
        <v>1550364</v>
      </c>
      <c r="H343" s="49" t="s">
        <v>58</v>
      </c>
      <c r="I343" s="15" t="s">
        <v>1721</v>
      </c>
      <c r="J343" s="49" t="s">
        <v>58</v>
      </c>
      <c r="K343" s="15" t="s">
        <v>1078</v>
      </c>
      <c r="L343" s="15" t="s">
        <v>144</v>
      </c>
      <c r="M343" s="15" t="s">
        <v>1388</v>
      </c>
      <c r="N343" s="234" t="s">
        <v>1405</v>
      </c>
      <c r="O343" s="17" t="s">
        <v>1404</v>
      </c>
      <c r="P343" s="17" t="s">
        <v>292</v>
      </c>
      <c r="Q343" s="18"/>
      <c r="R343" s="49" t="s">
        <v>58</v>
      </c>
      <c r="S343" s="15" t="s">
        <v>6</v>
      </c>
      <c r="T343" s="15" t="s">
        <v>234</v>
      </c>
      <c r="U343" s="15" t="s">
        <v>1669</v>
      </c>
      <c r="V343" s="15">
        <v>24</v>
      </c>
      <c r="W343" s="15">
        <f>V343*2</f>
        <v>48</v>
      </c>
      <c r="X343" s="15">
        <f>W343</f>
        <v>48</v>
      </c>
      <c r="Y343" s="15">
        <f>ROUNDDOWN(W343/HLOOKUP(D343,Table!$C$3:$D$4,2,0)*8,2)</f>
        <v>2.95</v>
      </c>
      <c r="Z343" s="15">
        <v>3</v>
      </c>
      <c r="AA343" s="15" t="s">
        <v>21</v>
      </c>
      <c r="AB343" s="19">
        <v>44022</v>
      </c>
      <c r="AC343" s="19">
        <v>44013</v>
      </c>
      <c r="AD343" s="105">
        <v>44022</v>
      </c>
      <c r="AE343" s="19">
        <v>44019</v>
      </c>
      <c r="AF343" s="19">
        <v>44019</v>
      </c>
      <c r="AG343" s="19" t="s">
        <v>164</v>
      </c>
      <c r="AH343" s="30">
        <v>1</v>
      </c>
      <c r="AI343" s="30">
        <v>1</v>
      </c>
      <c r="AJ343" s="30">
        <v>1</v>
      </c>
      <c r="AK343" s="19" t="s">
        <v>144</v>
      </c>
      <c r="AL343" s="17" t="s">
        <v>58</v>
      </c>
      <c r="AM343" s="17" t="s">
        <v>58</v>
      </c>
      <c r="AN343" s="80" t="s">
        <v>1465</v>
      </c>
    </row>
    <row r="344" spans="2:40" hidden="1" x14ac:dyDescent="0.25">
      <c r="B344" s="223">
        <f t="shared" si="61"/>
        <v>285</v>
      </c>
      <c r="C344" s="16">
        <v>20200626</v>
      </c>
      <c r="D344" s="15" t="s">
        <v>3</v>
      </c>
      <c r="E344" s="76" t="s">
        <v>1431</v>
      </c>
      <c r="F344" s="109" t="s">
        <v>1452</v>
      </c>
      <c r="G344" s="17">
        <v>1535528</v>
      </c>
      <c r="H344" s="49" t="s">
        <v>58</v>
      </c>
      <c r="I344" s="15" t="s">
        <v>876</v>
      </c>
      <c r="J344" s="49" t="s">
        <v>58</v>
      </c>
      <c r="K344" s="15" t="s">
        <v>1076</v>
      </c>
      <c r="L344" s="15" t="s">
        <v>144</v>
      </c>
      <c r="M344" s="15" t="s">
        <v>1014</v>
      </c>
      <c r="N344" s="15" t="s">
        <v>895</v>
      </c>
      <c r="O344" s="17" t="s">
        <v>58</v>
      </c>
      <c r="P344" s="17" t="s">
        <v>1437</v>
      </c>
      <c r="Q344" s="18"/>
      <c r="R344" s="49" t="s">
        <v>58</v>
      </c>
      <c r="S344" s="15" t="s">
        <v>6</v>
      </c>
      <c r="T344" s="15" t="s">
        <v>234</v>
      </c>
      <c r="U344" s="15" t="s">
        <v>1669</v>
      </c>
      <c r="V344" s="15">
        <v>265</v>
      </c>
      <c r="W344" s="15">
        <f>V344</f>
        <v>265</v>
      </c>
      <c r="X344" s="15">
        <f>W344</f>
        <v>265</v>
      </c>
      <c r="Y344" s="15">
        <f>ROUNDDOWN(W344/HLOOKUP(D344,Table!$C$3:$D$4,2,0)*8,2)</f>
        <v>4.71</v>
      </c>
      <c r="Z344" s="15">
        <v>2</v>
      </c>
      <c r="AA344" s="15" t="s">
        <v>21</v>
      </c>
      <c r="AB344" s="19">
        <v>44018</v>
      </c>
      <c r="AC344" s="19">
        <v>44014</v>
      </c>
      <c r="AD344" s="86">
        <v>44018</v>
      </c>
      <c r="AE344" s="19">
        <v>44015</v>
      </c>
      <c r="AF344" s="19">
        <v>44015</v>
      </c>
      <c r="AG344" s="19" t="s">
        <v>164</v>
      </c>
      <c r="AH344" s="30">
        <v>1</v>
      </c>
      <c r="AI344" s="30">
        <v>1</v>
      </c>
      <c r="AJ344" s="30">
        <v>1</v>
      </c>
      <c r="AK344" s="19" t="s">
        <v>144</v>
      </c>
      <c r="AL344" s="17"/>
      <c r="AM344" s="17"/>
      <c r="AN344" s="17"/>
    </row>
    <row r="345" spans="2:40" hidden="1" x14ac:dyDescent="0.25">
      <c r="B345" s="223">
        <f t="shared" si="61"/>
        <v>286</v>
      </c>
      <c r="C345" s="16">
        <v>20200626</v>
      </c>
      <c r="D345" s="15" t="s">
        <v>3</v>
      </c>
      <c r="E345" s="76" t="s">
        <v>1431</v>
      </c>
      <c r="F345" s="109" t="s">
        <v>1453</v>
      </c>
      <c r="G345" s="17">
        <v>1535528</v>
      </c>
      <c r="H345" s="49" t="s">
        <v>58</v>
      </c>
      <c r="I345" s="15" t="s">
        <v>874</v>
      </c>
      <c r="J345" s="49" t="s">
        <v>58</v>
      </c>
      <c r="K345" s="15" t="s">
        <v>1076</v>
      </c>
      <c r="L345" s="15" t="s">
        <v>144</v>
      </c>
      <c r="M345" s="15" t="s">
        <v>1014</v>
      </c>
      <c r="N345" s="15" t="s">
        <v>895</v>
      </c>
      <c r="O345" s="17" t="s">
        <v>58</v>
      </c>
      <c r="P345" s="17" t="s">
        <v>1437</v>
      </c>
      <c r="Q345" s="18"/>
      <c r="R345" s="49" t="s">
        <v>58</v>
      </c>
      <c r="S345" s="15" t="s">
        <v>6</v>
      </c>
      <c r="T345" s="15" t="s">
        <v>234</v>
      </c>
      <c r="U345" s="15" t="s">
        <v>1669</v>
      </c>
      <c r="V345" s="15">
        <v>115</v>
      </c>
      <c r="W345" s="15">
        <f t="shared" ref="W345:W363" si="73">V345</f>
        <v>115</v>
      </c>
      <c r="X345" s="15">
        <f t="shared" ref="X345:X350" si="74">W345</f>
        <v>115</v>
      </c>
      <c r="Y345" s="15">
        <f>ROUNDDOWN(W345/HLOOKUP(D345,Table!$C$3:$D$4,2,0)*8,2)</f>
        <v>2.04</v>
      </c>
      <c r="Z345" s="15">
        <v>1</v>
      </c>
      <c r="AA345" s="15" t="s">
        <v>21</v>
      </c>
      <c r="AB345" s="19">
        <v>44018</v>
      </c>
      <c r="AC345" s="19">
        <v>44014</v>
      </c>
      <c r="AD345" s="86">
        <v>44018</v>
      </c>
      <c r="AE345" s="19">
        <v>44015</v>
      </c>
      <c r="AF345" s="19">
        <v>44015</v>
      </c>
      <c r="AG345" s="19" t="s">
        <v>164</v>
      </c>
      <c r="AH345" s="30">
        <v>1</v>
      </c>
      <c r="AI345" s="30">
        <v>1</v>
      </c>
      <c r="AJ345" s="30">
        <v>1</v>
      </c>
      <c r="AK345" s="19" t="s">
        <v>144</v>
      </c>
      <c r="AL345" s="17"/>
      <c r="AM345" s="17"/>
      <c r="AN345" s="17"/>
    </row>
    <row r="346" spans="2:40" hidden="1" x14ac:dyDescent="0.25">
      <c r="B346" s="223">
        <f t="shared" si="61"/>
        <v>287</v>
      </c>
      <c r="C346" s="16">
        <v>20200626</v>
      </c>
      <c r="D346" s="15" t="s">
        <v>3</v>
      </c>
      <c r="E346" s="76" t="s">
        <v>1431</v>
      </c>
      <c r="F346" s="103" t="s">
        <v>1454</v>
      </c>
      <c r="G346" s="17">
        <v>1535528</v>
      </c>
      <c r="H346" s="49" t="s">
        <v>58</v>
      </c>
      <c r="I346" s="15" t="s">
        <v>212</v>
      </c>
      <c r="J346" s="49" t="s">
        <v>58</v>
      </c>
      <c r="K346" s="15" t="s">
        <v>1076</v>
      </c>
      <c r="L346" s="15" t="s">
        <v>144</v>
      </c>
      <c r="M346" s="15" t="s">
        <v>1014</v>
      </c>
      <c r="N346" s="15" t="s">
        <v>895</v>
      </c>
      <c r="O346" s="17" t="s">
        <v>58</v>
      </c>
      <c r="P346" s="17" t="s">
        <v>1437</v>
      </c>
      <c r="Q346" s="18"/>
      <c r="R346" s="49" t="s">
        <v>58</v>
      </c>
      <c r="S346" s="15" t="s">
        <v>6</v>
      </c>
      <c r="T346" s="15" t="s">
        <v>234</v>
      </c>
      <c r="U346" s="15" t="s">
        <v>1669</v>
      </c>
      <c r="V346" s="15">
        <v>6</v>
      </c>
      <c r="W346" s="15">
        <f t="shared" si="73"/>
        <v>6</v>
      </c>
      <c r="X346" s="15">
        <f t="shared" si="74"/>
        <v>6</v>
      </c>
      <c r="Y346" s="15">
        <f>ROUNDDOWN(W346/HLOOKUP(D346,Table!$C$3:$D$4,2,0)*8,2)</f>
        <v>0.1</v>
      </c>
      <c r="Z346" s="15">
        <v>0</v>
      </c>
      <c r="AA346" s="15" t="s">
        <v>21</v>
      </c>
      <c r="AB346" s="19">
        <v>44018</v>
      </c>
      <c r="AC346" s="19">
        <v>44014</v>
      </c>
      <c r="AD346" s="86">
        <v>44018</v>
      </c>
      <c r="AE346" s="19">
        <v>44015</v>
      </c>
      <c r="AF346" s="19">
        <v>44015</v>
      </c>
      <c r="AG346" s="19" t="s">
        <v>164</v>
      </c>
      <c r="AH346" s="30" t="s">
        <v>58</v>
      </c>
      <c r="AI346" s="30" t="s">
        <v>58</v>
      </c>
      <c r="AJ346" s="30" t="s">
        <v>58</v>
      </c>
      <c r="AK346" s="19" t="s">
        <v>144</v>
      </c>
      <c r="AL346" s="17"/>
      <c r="AM346" s="17"/>
      <c r="AN346" s="235" t="s">
        <v>172</v>
      </c>
    </row>
    <row r="347" spans="2:40" hidden="1" x14ac:dyDescent="0.25">
      <c r="B347" s="223">
        <f t="shared" si="61"/>
        <v>288</v>
      </c>
      <c r="C347" s="16">
        <v>20200626</v>
      </c>
      <c r="D347" s="15" t="s">
        <v>3</v>
      </c>
      <c r="E347" s="76" t="s">
        <v>1431</v>
      </c>
      <c r="F347" s="103" t="s">
        <v>944</v>
      </c>
      <c r="G347" s="17">
        <v>1535528</v>
      </c>
      <c r="H347" s="49" t="s">
        <v>58</v>
      </c>
      <c r="I347" s="15" t="s">
        <v>182</v>
      </c>
      <c r="J347" s="49" t="s">
        <v>58</v>
      </c>
      <c r="K347" s="15" t="s">
        <v>1076</v>
      </c>
      <c r="L347" s="15" t="s">
        <v>144</v>
      </c>
      <c r="M347" s="15" t="s">
        <v>1014</v>
      </c>
      <c r="N347" s="15" t="s">
        <v>895</v>
      </c>
      <c r="O347" s="17" t="s">
        <v>58</v>
      </c>
      <c r="P347" s="17" t="s">
        <v>1437</v>
      </c>
      <c r="Q347" s="18"/>
      <c r="R347" s="49" t="s">
        <v>58</v>
      </c>
      <c r="S347" s="15" t="s">
        <v>234</v>
      </c>
      <c r="T347" s="15" t="s">
        <v>65</v>
      </c>
      <c r="U347" s="15" t="s">
        <v>1669</v>
      </c>
      <c r="V347" s="15">
        <v>280</v>
      </c>
      <c r="W347" s="15">
        <f t="shared" si="73"/>
        <v>280</v>
      </c>
      <c r="X347" s="15">
        <f t="shared" si="74"/>
        <v>280</v>
      </c>
      <c r="Y347" s="15">
        <f>ROUNDDOWN(W347/HLOOKUP(D347,Table!$C$3:$D$4,2,0)*8,2)</f>
        <v>4.97</v>
      </c>
      <c r="Z347" s="15">
        <v>4</v>
      </c>
      <c r="AA347" s="15" t="s">
        <v>21</v>
      </c>
      <c r="AB347" s="19">
        <v>44018</v>
      </c>
      <c r="AC347" s="19">
        <v>44014</v>
      </c>
      <c r="AD347" s="86">
        <v>44018</v>
      </c>
      <c r="AE347" s="19">
        <v>44015</v>
      </c>
      <c r="AF347" s="19">
        <v>44015</v>
      </c>
      <c r="AG347" s="19" t="s">
        <v>164</v>
      </c>
      <c r="AH347" s="30">
        <v>1</v>
      </c>
      <c r="AI347" s="30">
        <v>1</v>
      </c>
      <c r="AJ347" s="30">
        <v>1</v>
      </c>
      <c r="AK347" s="19" t="s">
        <v>144</v>
      </c>
      <c r="AL347" s="17" t="s">
        <v>58</v>
      </c>
      <c r="AM347" s="17" t="s">
        <v>58</v>
      </c>
      <c r="AN347" s="17" t="s">
        <v>58</v>
      </c>
    </row>
    <row r="348" spans="2:40" hidden="1" x14ac:dyDescent="0.25">
      <c r="B348" s="223">
        <f t="shared" si="61"/>
        <v>289</v>
      </c>
      <c r="C348" s="16">
        <v>20200626</v>
      </c>
      <c r="D348" s="15" t="s">
        <v>3</v>
      </c>
      <c r="E348" s="76" t="s">
        <v>1431</v>
      </c>
      <c r="F348" s="103" t="s">
        <v>945</v>
      </c>
      <c r="G348" s="17">
        <v>1535528</v>
      </c>
      <c r="H348" s="49" t="s">
        <v>58</v>
      </c>
      <c r="I348" s="15" t="s">
        <v>152</v>
      </c>
      <c r="J348" s="49" t="s">
        <v>58</v>
      </c>
      <c r="K348" s="15" t="s">
        <v>1076</v>
      </c>
      <c r="L348" s="15" t="s">
        <v>144</v>
      </c>
      <c r="M348" s="15" t="s">
        <v>1014</v>
      </c>
      <c r="N348" s="15" t="s">
        <v>895</v>
      </c>
      <c r="O348" s="17" t="s">
        <v>58</v>
      </c>
      <c r="P348" s="17" t="s">
        <v>1437</v>
      </c>
      <c r="Q348" s="18"/>
      <c r="R348" s="49" t="s">
        <v>58</v>
      </c>
      <c r="S348" s="15" t="s">
        <v>234</v>
      </c>
      <c r="T348" s="15" t="s">
        <v>65</v>
      </c>
      <c r="U348" s="15" t="s">
        <v>1669</v>
      </c>
      <c r="V348" s="15">
        <v>65</v>
      </c>
      <c r="W348" s="80">
        <v>81</v>
      </c>
      <c r="X348" s="15">
        <f t="shared" si="74"/>
        <v>81</v>
      </c>
      <c r="Y348" s="15">
        <f>ROUNDDOWN(W348/HLOOKUP(D348,Table!$C$3:$D$4,2,0)*8,2)</f>
        <v>1.44</v>
      </c>
      <c r="Z348" s="15">
        <v>1.5</v>
      </c>
      <c r="AA348" s="15" t="s">
        <v>21</v>
      </c>
      <c r="AB348" s="19">
        <v>44018</v>
      </c>
      <c r="AC348" s="19">
        <v>44014</v>
      </c>
      <c r="AD348" s="86">
        <v>44018</v>
      </c>
      <c r="AE348" s="19">
        <v>44015</v>
      </c>
      <c r="AF348" s="19">
        <v>44015</v>
      </c>
      <c r="AG348" s="19" t="s">
        <v>164</v>
      </c>
      <c r="AH348" s="30">
        <v>1</v>
      </c>
      <c r="AI348" s="30">
        <v>1</v>
      </c>
      <c r="AJ348" s="30">
        <v>1</v>
      </c>
      <c r="AK348" s="19" t="s">
        <v>144</v>
      </c>
      <c r="AL348" s="17" t="s">
        <v>58</v>
      </c>
      <c r="AM348" s="17" t="s">
        <v>58</v>
      </c>
      <c r="AN348" s="17" t="s">
        <v>1538</v>
      </c>
    </row>
    <row r="349" spans="2:40" hidden="1" x14ac:dyDescent="0.25">
      <c r="B349" s="223">
        <f t="shared" ref="B349:B363" si="75">B348+1</f>
        <v>290</v>
      </c>
      <c r="C349" s="16">
        <v>20200626</v>
      </c>
      <c r="D349" s="15" t="s">
        <v>3</v>
      </c>
      <c r="E349" s="76" t="s">
        <v>1431</v>
      </c>
      <c r="F349" s="103" t="s">
        <v>946</v>
      </c>
      <c r="G349" s="17">
        <v>1535528</v>
      </c>
      <c r="H349" s="49" t="s">
        <v>58</v>
      </c>
      <c r="I349" s="15" t="s">
        <v>875</v>
      </c>
      <c r="J349" s="49" t="s">
        <v>58</v>
      </c>
      <c r="K349" s="15" t="s">
        <v>1076</v>
      </c>
      <c r="L349" s="15" t="s">
        <v>144</v>
      </c>
      <c r="M349" s="15" t="s">
        <v>1014</v>
      </c>
      <c r="N349" s="15" t="s">
        <v>895</v>
      </c>
      <c r="O349" s="17" t="s">
        <v>58</v>
      </c>
      <c r="P349" s="17" t="s">
        <v>1437</v>
      </c>
      <c r="Q349" s="18"/>
      <c r="R349" s="49" t="s">
        <v>58</v>
      </c>
      <c r="S349" s="15" t="s">
        <v>234</v>
      </c>
      <c r="T349" s="15" t="s">
        <v>65</v>
      </c>
      <c r="U349" s="15" t="s">
        <v>1669</v>
      </c>
      <c r="V349" s="15">
        <v>33</v>
      </c>
      <c r="W349" s="15">
        <f t="shared" si="73"/>
        <v>33</v>
      </c>
      <c r="X349" s="15">
        <f t="shared" si="74"/>
        <v>33</v>
      </c>
      <c r="Y349" s="15">
        <f>ROUNDDOWN(W349/HLOOKUP(D349,Table!$C$3:$D$4,2,0)*8,2)</f>
        <v>0.57999999999999996</v>
      </c>
      <c r="Z349" s="15">
        <v>0.5</v>
      </c>
      <c r="AA349" s="15" t="s">
        <v>21</v>
      </c>
      <c r="AB349" s="19">
        <v>44018</v>
      </c>
      <c r="AC349" s="19">
        <v>44014</v>
      </c>
      <c r="AD349" s="86">
        <v>44018</v>
      </c>
      <c r="AE349" s="19">
        <v>44015</v>
      </c>
      <c r="AF349" s="19">
        <v>44015</v>
      </c>
      <c r="AG349" s="19" t="s">
        <v>164</v>
      </c>
      <c r="AH349" s="30">
        <v>1</v>
      </c>
      <c r="AI349" s="30">
        <v>1</v>
      </c>
      <c r="AJ349" s="30">
        <v>1</v>
      </c>
      <c r="AK349" s="19" t="s">
        <v>144</v>
      </c>
      <c r="AL349" s="17" t="s">
        <v>58</v>
      </c>
      <c r="AM349" s="17" t="s">
        <v>58</v>
      </c>
      <c r="AN349" s="17" t="s">
        <v>58</v>
      </c>
    </row>
    <row r="350" spans="2:40" hidden="1" x14ac:dyDescent="0.25">
      <c r="B350" s="223">
        <f t="shared" si="75"/>
        <v>291</v>
      </c>
      <c r="C350" s="16">
        <v>20200626</v>
      </c>
      <c r="D350" s="15" t="s">
        <v>3</v>
      </c>
      <c r="E350" s="76" t="s">
        <v>1431</v>
      </c>
      <c r="F350" s="103" t="s">
        <v>948</v>
      </c>
      <c r="G350" s="17">
        <v>1535528</v>
      </c>
      <c r="H350" s="49" t="s">
        <v>58</v>
      </c>
      <c r="I350" s="15" t="s">
        <v>877</v>
      </c>
      <c r="J350" s="49" t="s">
        <v>58</v>
      </c>
      <c r="K350" s="15" t="s">
        <v>1076</v>
      </c>
      <c r="L350" s="15" t="s">
        <v>144</v>
      </c>
      <c r="M350" s="15" t="s">
        <v>1014</v>
      </c>
      <c r="N350" s="15" t="s">
        <v>895</v>
      </c>
      <c r="O350" s="17" t="s">
        <v>58</v>
      </c>
      <c r="P350" s="17" t="s">
        <v>1437</v>
      </c>
      <c r="Q350" s="18"/>
      <c r="R350" s="49" t="s">
        <v>58</v>
      </c>
      <c r="S350" s="15" t="s">
        <v>234</v>
      </c>
      <c r="T350" s="15" t="s">
        <v>65</v>
      </c>
      <c r="U350" s="15" t="s">
        <v>1669</v>
      </c>
      <c r="V350" s="15">
        <v>65</v>
      </c>
      <c r="W350" s="15">
        <f t="shared" si="73"/>
        <v>65</v>
      </c>
      <c r="X350" s="15">
        <f t="shared" si="74"/>
        <v>65</v>
      </c>
      <c r="Y350" s="15">
        <f>ROUNDDOWN(W350/HLOOKUP(D350,Table!$C$3:$D$4,2,0)*8,2)</f>
        <v>1.1499999999999999</v>
      </c>
      <c r="Z350" s="15">
        <v>1</v>
      </c>
      <c r="AA350" s="15" t="s">
        <v>21</v>
      </c>
      <c r="AB350" s="19">
        <v>44018</v>
      </c>
      <c r="AC350" s="19">
        <v>44014</v>
      </c>
      <c r="AD350" s="86">
        <v>44018</v>
      </c>
      <c r="AE350" s="19">
        <v>44015</v>
      </c>
      <c r="AF350" s="19">
        <v>44015</v>
      </c>
      <c r="AG350" s="19" t="s">
        <v>164</v>
      </c>
      <c r="AH350" s="30">
        <v>1</v>
      </c>
      <c r="AI350" s="30">
        <v>1</v>
      </c>
      <c r="AJ350" s="30">
        <v>1</v>
      </c>
      <c r="AK350" s="19" t="s">
        <v>144</v>
      </c>
      <c r="AL350" s="17" t="s">
        <v>58</v>
      </c>
      <c r="AM350" s="17" t="s">
        <v>58</v>
      </c>
      <c r="AN350" s="17" t="s">
        <v>58</v>
      </c>
    </row>
    <row r="351" spans="2:40" hidden="1" x14ac:dyDescent="0.25">
      <c r="B351" s="223">
        <f t="shared" si="75"/>
        <v>292</v>
      </c>
      <c r="C351" s="16">
        <v>20200626</v>
      </c>
      <c r="D351" s="15" t="s">
        <v>3</v>
      </c>
      <c r="E351" s="76" t="s">
        <v>1431</v>
      </c>
      <c r="F351" s="103" t="s">
        <v>1455</v>
      </c>
      <c r="G351" s="17">
        <v>1535528</v>
      </c>
      <c r="H351" s="49" t="s">
        <v>58</v>
      </c>
      <c r="I351" s="16" t="s">
        <v>1432</v>
      </c>
      <c r="J351" s="49" t="s">
        <v>58</v>
      </c>
      <c r="K351" s="15" t="s">
        <v>1076</v>
      </c>
      <c r="L351" s="15" t="s">
        <v>144</v>
      </c>
      <c r="M351" s="15" t="s">
        <v>1014</v>
      </c>
      <c r="N351" s="15" t="s">
        <v>895</v>
      </c>
      <c r="O351" s="17" t="s">
        <v>58</v>
      </c>
      <c r="P351" s="17" t="s">
        <v>1437</v>
      </c>
      <c r="Q351" s="18"/>
      <c r="R351" s="49" t="s">
        <v>58</v>
      </c>
      <c r="S351" s="15" t="s">
        <v>233</v>
      </c>
      <c r="T351" s="15" t="s">
        <v>137</v>
      </c>
      <c r="U351" s="15" t="s">
        <v>1669</v>
      </c>
      <c r="V351" s="15">
        <v>3</v>
      </c>
      <c r="W351" s="15">
        <f t="shared" si="73"/>
        <v>3</v>
      </c>
      <c r="X351" s="15">
        <f t="shared" ref="X351:X356" si="76">W351</f>
        <v>3</v>
      </c>
      <c r="Y351" s="15">
        <f>ROUNDDOWN(W351/HLOOKUP(D351,Table!$C$3:$D$4,2,0)*8,2)</f>
        <v>0.05</v>
      </c>
      <c r="Z351" s="15">
        <v>0.05</v>
      </c>
      <c r="AA351" s="15" t="s">
        <v>21</v>
      </c>
      <c r="AB351" s="19">
        <v>44018</v>
      </c>
      <c r="AC351" s="19">
        <v>44014</v>
      </c>
      <c r="AD351" s="86">
        <v>44018</v>
      </c>
      <c r="AE351" s="19">
        <v>44014</v>
      </c>
      <c r="AF351" s="19">
        <v>44015</v>
      </c>
      <c r="AG351" s="19" t="s">
        <v>164</v>
      </c>
      <c r="AH351" s="30">
        <v>1</v>
      </c>
      <c r="AI351" s="30">
        <v>1</v>
      </c>
      <c r="AJ351" s="30">
        <v>1</v>
      </c>
      <c r="AK351" s="19" t="s">
        <v>144</v>
      </c>
      <c r="AL351" s="17" t="s">
        <v>58</v>
      </c>
      <c r="AM351" s="17" t="s">
        <v>58</v>
      </c>
      <c r="AN351" s="17" t="s">
        <v>58</v>
      </c>
    </row>
    <row r="352" spans="2:40" hidden="1" x14ac:dyDescent="0.25">
      <c r="B352" s="223">
        <f t="shared" si="75"/>
        <v>293</v>
      </c>
      <c r="C352" s="16">
        <v>20200626</v>
      </c>
      <c r="D352" s="15" t="s">
        <v>3</v>
      </c>
      <c r="E352" s="76" t="s">
        <v>1431</v>
      </c>
      <c r="F352" s="103" t="s">
        <v>1456</v>
      </c>
      <c r="G352" s="17">
        <v>1535528</v>
      </c>
      <c r="H352" s="49" t="s">
        <v>58</v>
      </c>
      <c r="I352" s="16" t="s">
        <v>1433</v>
      </c>
      <c r="J352" s="49" t="s">
        <v>58</v>
      </c>
      <c r="K352" s="15" t="s">
        <v>1076</v>
      </c>
      <c r="L352" s="15" t="s">
        <v>144</v>
      </c>
      <c r="M352" s="15" t="s">
        <v>1014</v>
      </c>
      <c r="N352" s="15" t="s">
        <v>895</v>
      </c>
      <c r="O352" s="17" t="s">
        <v>58</v>
      </c>
      <c r="P352" s="17" t="s">
        <v>1437</v>
      </c>
      <c r="Q352" s="18"/>
      <c r="R352" s="49" t="s">
        <v>58</v>
      </c>
      <c r="S352" s="15" t="s">
        <v>233</v>
      </c>
      <c r="T352" s="15" t="s">
        <v>137</v>
      </c>
      <c r="U352" s="15" t="s">
        <v>1669</v>
      </c>
      <c r="V352" s="15">
        <v>26</v>
      </c>
      <c r="W352" s="15">
        <f t="shared" si="73"/>
        <v>26</v>
      </c>
      <c r="X352" s="15">
        <f t="shared" si="76"/>
        <v>26</v>
      </c>
      <c r="Y352" s="15">
        <f>ROUNDDOWN(W352/HLOOKUP(D352,Table!$C$3:$D$4,2,0)*8,2)</f>
        <v>0.46</v>
      </c>
      <c r="Z352" s="15">
        <v>0.3</v>
      </c>
      <c r="AA352" s="15" t="s">
        <v>21</v>
      </c>
      <c r="AB352" s="19">
        <v>44018</v>
      </c>
      <c r="AC352" s="19">
        <v>44014</v>
      </c>
      <c r="AD352" s="86">
        <v>44018</v>
      </c>
      <c r="AE352" s="19">
        <v>44014</v>
      </c>
      <c r="AF352" s="19">
        <v>44015</v>
      </c>
      <c r="AG352" s="19" t="s">
        <v>164</v>
      </c>
      <c r="AH352" s="30">
        <v>1</v>
      </c>
      <c r="AI352" s="30">
        <v>1</v>
      </c>
      <c r="AJ352" s="30">
        <v>1</v>
      </c>
      <c r="AK352" s="19" t="s">
        <v>144</v>
      </c>
      <c r="AL352" s="17" t="s">
        <v>58</v>
      </c>
      <c r="AM352" s="17" t="s">
        <v>58</v>
      </c>
      <c r="AN352" s="17" t="s">
        <v>58</v>
      </c>
    </row>
    <row r="353" spans="2:40" hidden="1" x14ac:dyDescent="0.25">
      <c r="B353" s="223">
        <f t="shared" si="75"/>
        <v>294</v>
      </c>
      <c r="C353" s="16">
        <v>20200626</v>
      </c>
      <c r="D353" s="15" t="s">
        <v>3</v>
      </c>
      <c r="E353" s="76" t="s">
        <v>1431</v>
      </c>
      <c r="F353" s="103" t="s">
        <v>1457</v>
      </c>
      <c r="G353" s="17">
        <v>1535528</v>
      </c>
      <c r="H353" s="49" t="s">
        <v>58</v>
      </c>
      <c r="I353" s="16" t="s">
        <v>175</v>
      </c>
      <c r="J353" s="49" t="s">
        <v>58</v>
      </c>
      <c r="K353" s="15" t="s">
        <v>1076</v>
      </c>
      <c r="L353" s="15" t="s">
        <v>144</v>
      </c>
      <c r="M353" s="15" t="s">
        <v>1014</v>
      </c>
      <c r="N353" s="15" t="s">
        <v>895</v>
      </c>
      <c r="O353" s="17" t="s">
        <v>58</v>
      </c>
      <c r="P353" s="17" t="s">
        <v>1437</v>
      </c>
      <c r="Q353" s="18"/>
      <c r="R353" s="49" t="s">
        <v>58</v>
      </c>
      <c r="S353" s="15" t="s">
        <v>233</v>
      </c>
      <c r="T353" s="15" t="s">
        <v>137</v>
      </c>
      <c r="U353" s="15" t="s">
        <v>1669</v>
      </c>
      <c r="V353" s="15">
        <v>220</v>
      </c>
      <c r="W353" s="15">
        <f t="shared" si="73"/>
        <v>220</v>
      </c>
      <c r="X353" s="15">
        <f t="shared" si="76"/>
        <v>220</v>
      </c>
      <c r="Y353" s="15">
        <f>ROUNDDOWN(W353/HLOOKUP(D353,Table!$C$3:$D$4,2,0)*8,2)</f>
        <v>3.91</v>
      </c>
      <c r="Z353" s="15">
        <v>4</v>
      </c>
      <c r="AA353" s="15" t="s">
        <v>21</v>
      </c>
      <c r="AB353" s="19">
        <v>44018</v>
      </c>
      <c r="AC353" s="19">
        <v>44014</v>
      </c>
      <c r="AD353" s="86">
        <v>44018</v>
      </c>
      <c r="AE353" s="19">
        <v>44015</v>
      </c>
      <c r="AF353" s="19">
        <v>44015</v>
      </c>
      <c r="AG353" s="19" t="s">
        <v>164</v>
      </c>
      <c r="AH353" s="30">
        <v>1</v>
      </c>
      <c r="AI353" s="30">
        <v>1</v>
      </c>
      <c r="AJ353" s="30">
        <v>1</v>
      </c>
      <c r="AK353" s="19" t="s">
        <v>144</v>
      </c>
      <c r="AL353" s="17" t="s">
        <v>58</v>
      </c>
      <c r="AM353" s="17" t="s">
        <v>58</v>
      </c>
      <c r="AN353" s="17" t="s">
        <v>58</v>
      </c>
    </row>
    <row r="354" spans="2:40" hidden="1" x14ac:dyDescent="0.25">
      <c r="B354" s="223">
        <f t="shared" si="75"/>
        <v>295</v>
      </c>
      <c r="C354" s="16">
        <v>20200626</v>
      </c>
      <c r="D354" s="15" t="s">
        <v>3</v>
      </c>
      <c r="E354" s="76" t="s">
        <v>1431</v>
      </c>
      <c r="F354" s="103" t="s">
        <v>1458</v>
      </c>
      <c r="G354" s="17">
        <v>1535528</v>
      </c>
      <c r="H354" s="49" t="s">
        <v>58</v>
      </c>
      <c r="I354" s="16" t="s">
        <v>149</v>
      </c>
      <c r="J354" s="49" t="s">
        <v>58</v>
      </c>
      <c r="K354" s="15" t="s">
        <v>1076</v>
      </c>
      <c r="L354" s="15" t="s">
        <v>144</v>
      </c>
      <c r="M354" s="15" t="s">
        <v>1014</v>
      </c>
      <c r="N354" s="15" t="s">
        <v>895</v>
      </c>
      <c r="O354" s="17" t="s">
        <v>58</v>
      </c>
      <c r="P354" s="17" t="s">
        <v>1437</v>
      </c>
      <c r="Q354" s="18"/>
      <c r="R354" s="49" t="s">
        <v>58</v>
      </c>
      <c r="S354" s="15" t="s">
        <v>233</v>
      </c>
      <c r="T354" s="15" t="s">
        <v>137</v>
      </c>
      <c r="U354" s="15" t="s">
        <v>1669</v>
      </c>
      <c r="V354" s="15">
        <v>145</v>
      </c>
      <c r="W354" s="15">
        <f t="shared" si="73"/>
        <v>145</v>
      </c>
      <c r="X354" s="15">
        <f t="shared" si="76"/>
        <v>145</v>
      </c>
      <c r="Y354" s="15">
        <f>ROUNDDOWN(W354/HLOOKUP(D354,Table!$C$3:$D$4,2,0)*8,2)</f>
        <v>2.57</v>
      </c>
      <c r="Z354" s="15">
        <v>4</v>
      </c>
      <c r="AA354" s="15" t="s">
        <v>21</v>
      </c>
      <c r="AB354" s="19">
        <v>44018</v>
      </c>
      <c r="AC354" s="19">
        <v>44014</v>
      </c>
      <c r="AD354" s="86">
        <v>44018</v>
      </c>
      <c r="AE354" s="19">
        <v>44015</v>
      </c>
      <c r="AF354" s="19">
        <v>44015</v>
      </c>
      <c r="AG354" s="19" t="s">
        <v>164</v>
      </c>
      <c r="AH354" s="30">
        <v>1</v>
      </c>
      <c r="AI354" s="30">
        <v>1</v>
      </c>
      <c r="AJ354" s="30">
        <v>1</v>
      </c>
      <c r="AK354" s="19" t="s">
        <v>144</v>
      </c>
      <c r="AL354" s="17" t="s">
        <v>58</v>
      </c>
      <c r="AM354" s="17" t="s">
        <v>58</v>
      </c>
      <c r="AN354" s="17" t="s">
        <v>58</v>
      </c>
    </row>
    <row r="355" spans="2:40" hidden="1" x14ac:dyDescent="0.25">
      <c r="B355" s="223">
        <f t="shared" si="75"/>
        <v>296</v>
      </c>
      <c r="C355" s="16">
        <v>20200626</v>
      </c>
      <c r="D355" s="15" t="s">
        <v>3</v>
      </c>
      <c r="E355" s="76" t="s">
        <v>1431</v>
      </c>
      <c r="F355" s="103" t="s">
        <v>1459</v>
      </c>
      <c r="G355" s="17">
        <v>1535528</v>
      </c>
      <c r="H355" s="49" t="s">
        <v>58</v>
      </c>
      <c r="I355" s="15" t="s">
        <v>300</v>
      </c>
      <c r="J355" s="49" t="s">
        <v>58</v>
      </c>
      <c r="K355" s="15" t="s">
        <v>1076</v>
      </c>
      <c r="L355" s="15" t="s">
        <v>144</v>
      </c>
      <c r="M355" s="15" t="s">
        <v>1014</v>
      </c>
      <c r="N355" s="15" t="s">
        <v>895</v>
      </c>
      <c r="O355" s="17" t="s">
        <v>58</v>
      </c>
      <c r="P355" s="17" t="s">
        <v>1437</v>
      </c>
      <c r="Q355" s="18"/>
      <c r="R355" s="49" t="s">
        <v>58</v>
      </c>
      <c r="S355" s="15" t="s">
        <v>64</v>
      </c>
      <c r="T355" s="15" t="s">
        <v>933</v>
      </c>
      <c r="U355" s="15" t="s">
        <v>1669</v>
      </c>
      <c r="V355" s="15">
        <v>120</v>
      </c>
      <c r="W355" s="15">
        <f t="shared" si="73"/>
        <v>120</v>
      </c>
      <c r="X355" s="15">
        <f t="shared" si="76"/>
        <v>120</v>
      </c>
      <c r="Y355" s="15">
        <f>ROUNDDOWN(W355/HLOOKUP(D355,Table!$C$3:$D$4,2,0)*8,2)</f>
        <v>2.13</v>
      </c>
      <c r="Z355" s="15">
        <v>3</v>
      </c>
      <c r="AA355" s="15" t="s">
        <v>21</v>
      </c>
      <c r="AB355" s="19">
        <v>44018</v>
      </c>
      <c r="AC355" s="19">
        <v>44014</v>
      </c>
      <c r="AD355" s="86">
        <v>44018</v>
      </c>
      <c r="AE355" s="19">
        <v>44015</v>
      </c>
      <c r="AF355" s="19">
        <v>44015</v>
      </c>
      <c r="AG355" s="19" t="s">
        <v>164</v>
      </c>
      <c r="AH355" s="30">
        <v>1</v>
      </c>
      <c r="AI355" s="30">
        <v>1</v>
      </c>
      <c r="AJ355" s="30">
        <v>1</v>
      </c>
      <c r="AK355" s="19" t="s">
        <v>144</v>
      </c>
      <c r="AL355" s="17" t="s">
        <v>58</v>
      </c>
      <c r="AM355" s="17" t="s">
        <v>58</v>
      </c>
      <c r="AN355" s="17" t="s">
        <v>58</v>
      </c>
    </row>
    <row r="356" spans="2:40" hidden="1" x14ac:dyDescent="0.25">
      <c r="B356" s="223">
        <f t="shared" si="75"/>
        <v>297</v>
      </c>
      <c r="C356" s="16">
        <v>20200626</v>
      </c>
      <c r="D356" s="15" t="s">
        <v>3</v>
      </c>
      <c r="E356" s="76" t="s">
        <v>1431</v>
      </c>
      <c r="F356" s="103" t="s">
        <v>1460</v>
      </c>
      <c r="G356" s="17">
        <v>1535528</v>
      </c>
      <c r="H356" s="49" t="s">
        <v>58</v>
      </c>
      <c r="I356" s="15" t="s">
        <v>1082</v>
      </c>
      <c r="J356" s="49" t="s">
        <v>58</v>
      </c>
      <c r="K356" s="15" t="s">
        <v>1076</v>
      </c>
      <c r="L356" s="15" t="s">
        <v>144</v>
      </c>
      <c r="M356" s="15" t="s">
        <v>1014</v>
      </c>
      <c r="N356" s="15" t="s">
        <v>895</v>
      </c>
      <c r="O356" s="17" t="s">
        <v>58</v>
      </c>
      <c r="P356" s="17" t="s">
        <v>1437</v>
      </c>
      <c r="Q356" s="18"/>
      <c r="R356" s="49" t="s">
        <v>58</v>
      </c>
      <c r="S356" s="15" t="s">
        <v>64</v>
      </c>
      <c r="T356" s="15" t="s">
        <v>933</v>
      </c>
      <c r="U356" s="15" t="s">
        <v>1669</v>
      </c>
      <c r="V356" s="15">
        <v>133</v>
      </c>
      <c r="W356" s="15">
        <f t="shared" si="73"/>
        <v>133</v>
      </c>
      <c r="X356" s="15">
        <f t="shared" si="76"/>
        <v>133</v>
      </c>
      <c r="Y356" s="15">
        <f>ROUNDDOWN(W356/HLOOKUP(D356,Table!$C$3:$D$4,2,0)*8,2)</f>
        <v>2.36</v>
      </c>
      <c r="Z356" s="15">
        <f>Y356</f>
        <v>2.36</v>
      </c>
      <c r="AA356" s="15" t="s">
        <v>21</v>
      </c>
      <c r="AB356" s="19">
        <v>44018</v>
      </c>
      <c r="AC356" s="19">
        <v>44014</v>
      </c>
      <c r="AD356" s="86">
        <v>44018</v>
      </c>
      <c r="AE356" s="19">
        <v>44015</v>
      </c>
      <c r="AF356" s="19">
        <v>44015</v>
      </c>
      <c r="AG356" s="19" t="s">
        <v>164</v>
      </c>
      <c r="AH356" s="30">
        <v>1</v>
      </c>
      <c r="AI356" s="30">
        <v>1</v>
      </c>
      <c r="AJ356" s="30">
        <v>1</v>
      </c>
      <c r="AK356" s="19" t="s">
        <v>144</v>
      </c>
      <c r="AL356" s="17" t="s">
        <v>58</v>
      </c>
      <c r="AM356" s="17" t="s">
        <v>58</v>
      </c>
      <c r="AN356" s="17" t="s">
        <v>58</v>
      </c>
    </row>
    <row r="357" spans="2:40" hidden="1" x14ac:dyDescent="0.25">
      <c r="B357" s="223">
        <f t="shared" si="75"/>
        <v>298</v>
      </c>
      <c r="C357" s="16">
        <v>20200626</v>
      </c>
      <c r="D357" s="15" t="s">
        <v>3</v>
      </c>
      <c r="E357" s="76" t="s">
        <v>1431</v>
      </c>
      <c r="F357" s="230" t="s">
        <v>949</v>
      </c>
      <c r="G357" s="17">
        <v>1535528</v>
      </c>
      <c r="H357" s="49" t="s">
        <v>58</v>
      </c>
      <c r="I357" s="15" t="s">
        <v>216</v>
      </c>
      <c r="J357" s="49" t="s">
        <v>58</v>
      </c>
      <c r="K357" s="15" t="s">
        <v>1076</v>
      </c>
      <c r="L357" s="76" t="s">
        <v>144</v>
      </c>
      <c r="M357" s="15" t="s">
        <v>1014</v>
      </c>
      <c r="N357" s="15" t="s">
        <v>895</v>
      </c>
      <c r="O357" s="17" t="s">
        <v>58</v>
      </c>
      <c r="P357" s="17" t="s">
        <v>1437</v>
      </c>
      <c r="Q357" s="18"/>
      <c r="R357" s="49" t="s">
        <v>58</v>
      </c>
      <c r="S357" s="15" t="s">
        <v>64</v>
      </c>
      <c r="T357" s="15" t="s">
        <v>933</v>
      </c>
      <c r="U357" s="15" t="s">
        <v>1669</v>
      </c>
      <c r="V357" s="15">
        <v>66</v>
      </c>
      <c r="W357" s="15">
        <f t="shared" si="73"/>
        <v>66</v>
      </c>
      <c r="X357" s="15">
        <f>W357</f>
        <v>66</v>
      </c>
      <c r="Y357" s="15">
        <f>ROUNDDOWN(W357/HLOOKUP(D357,Table!$C$3:$D$4,2,0)*8,2)</f>
        <v>1.17</v>
      </c>
      <c r="Z357" s="15">
        <f>Y357</f>
        <v>1.17</v>
      </c>
      <c r="AA357" s="15" t="s">
        <v>21</v>
      </c>
      <c r="AB357" s="19">
        <v>44018</v>
      </c>
      <c r="AC357" s="19">
        <v>44014</v>
      </c>
      <c r="AD357" s="86">
        <v>44018</v>
      </c>
      <c r="AE357" s="19">
        <v>44015</v>
      </c>
      <c r="AF357" s="19">
        <v>44015</v>
      </c>
      <c r="AG357" s="19" t="s">
        <v>164</v>
      </c>
      <c r="AH357" s="30">
        <v>1</v>
      </c>
      <c r="AI357" s="30">
        <v>1</v>
      </c>
      <c r="AJ357" s="30">
        <v>1</v>
      </c>
      <c r="AK357" s="19" t="s">
        <v>144</v>
      </c>
      <c r="AL357" s="17" t="s">
        <v>58</v>
      </c>
      <c r="AM357" s="17" t="s">
        <v>58</v>
      </c>
      <c r="AN357" s="17" t="s">
        <v>1451</v>
      </c>
    </row>
    <row r="358" spans="2:40" hidden="1" x14ac:dyDescent="0.25">
      <c r="B358" s="223">
        <f t="shared" si="75"/>
        <v>299</v>
      </c>
      <c r="C358" s="16">
        <v>20200626</v>
      </c>
      <c r="D358" s="15" t="s">
        <v>3</v>
      </c>
      <c r="E358" s="76" t="s">
        <v>1430</v>
      </c>
      <c r="F358" s="109" t="s">
        <v>1443</v>
      </c>
      <c r="G358" s="17">
        <v>1540633</v>
      </c>
      <c r="H358" s="49" t="s">
        <v>58</v>
      </c>
      <c r="I358" s="15" t="s">
        <v>173</v>
      </c>
      <c r="J358" s="49" t="s">
        <v>58</v>
      </c>
      <c r="K358" s="15" t="s">
        <v>1076</v>
      </c>
      <c r="L358" s="15" t="s">
        <v>1436</v>
      </c>
      <c r="M358" s="15" t="s">
        <v>1014</v>
      </c>
      <c r="N358" s="15" t="s">
        <v>1435</v>
      </c>
      <c r="O358" s="17" t="s">
        <v>58</v>
      </c>
      <c r="P358" s="17" t="s">
        <v>1312</v>
      </c>
      <c r="Q358" s="18"/>
      <c r="R358" s="49" t="s">
        <v>58</v>
      </c>
      <c r="S358" s="15" t="s">
        <v>66</v>
      </c>
      <c r="T358" s="15"/>
      <c r="U358" s="15"/>
      <c r="V358" s="15">
        <v>371</v>
      </c>
      <c r="W358" s="15">
        <f t="shared" si="73"/>
        <v>371</v>
      </c>
      <c r="X358" s="15">
        <f t="shared" ref="X358:X363" si="77">W358</f>
        <v>371</v>
      </c>
      <c r="Y358" s="15">
        <f>ROUNDDOWN(W358/HLOOKUP(D358,Table!$C$3:$D$4,2,0)*8,2)</f>
        <v>6.59</v>
      </c>
      <c r="Z358" s="15">
        <v>2</v>
      </c>
      <c r="AA358" s="15" t="s">
        <v>21</v>
      </c>
      <c r="AB358" s="19">
        <v>44015</v>
      </c>
      <c r="AC358" s="19">
        <v>44014</v>
      </c>
      <c r="AD358" s="86">
        <v>44015</v>
      </c>
      <c r="AE358" s="19">
        <v>44014</v>
      </c>
      <c r="AF358" s="19">
        <v>44014</v>
      </c>
      <c r="AG358" s="19" t="s">
        <v>165</v>
      </c>
      <c r="AH358" s="30">
        <v>1</v>
      </c>
      <c r="AI358" s="30">
        <v>1</v>
      </c>
      <c r="AJ358" s="30">
        <v>0.96</v>
      </c>
      <c r="AK358" s="19" t="s">
        <v>144</v>
      </c>
      <c r="AL358" s="17" t="s">
        <v>1442</v>
      </c>
      <c r="AM358" s="17" t="s">
        <v>58</v>
      </c>
      <c r="AN358" s="17" t="s">
        <v>1467</v>
      </c>
    </row>
    <row r="359" spans="2:40" hidden="1" x14ac:dyDescent="0.25">
      <c r="B359" s="223">
        <f t="shared" si="75"/>
        <v>300</v>
      </c>
      <c r="C359" s="16">
        <v>20200626</v>
      </c>
      <c r="D359" s="15" t="s">
        <v>3</v>
      </c>
      <c r="E359" s="76" t="s">
        <v>1430</v>
      </c>
      <c r="F359" s="109" t="s">
        <v>1440</v>
      </c>
      <c r="G359" s="17">
        <v>1540633</v>
      </c>
      <c r="H359" s="49" t="s">
        <v>58</v>
      </c>
      <c r="I359" s="15" t="s">
        <v>211</v>
      </c>
      <c r="J359" s="49" t="s">
        <v>58</v>
      </c>
      <c r="K359" s="15" t="s">
        <v>1076</v>
      </c>
      <c r="L359" s="15" t="s">
        <v>1436</v>
      </c>
      <c r="M359" s="15" t="s">
        <v>1014</v>
      </c>
      <c r="N359" s="15" t="s">
        <v>1435</v>
      </c>
      <c r="O359" s="17" t="s">
        <v>58</v>
      </c>
      <c r="P359" s="17" t="s">
        <v>1312</v>
      </c>
      <c r="Q359" s="18"/>
      <c r="R359" s="49" t="s">
        <v>58</v>
      </c>
      <c r="S359" s="15" t="s">
        <v>66</v>
      </c>
      <c r="T359" s="15"/>
      <c r="U359" s="15"/>
      <c r="V359" s="15">
        <v>199</v>
      </c>
      <c r="W359" s="15">
        <f t="shared" si="73"/>
        <v>199</v>
      </c>
      <c r="X359" s="15">
        <f t="shared" si="77"/>
        <v>199</v>
      </c>
      <c r="Y359" s="15">
        <f>ROUNDDOWN(W359/HLOOKUP(D359,Table!$C$3:$D$4,2,0)*8,2)</f>
        <v>3.53</v>
      </c>
      <c r="Z359" s="15">
        <v>1</v>
      </c>
      <c r="AA359" s="15" t="s">
        <v>21</v>
      </c>
      <c r="AB359" s="19">
        <v>44015</v>
      </c>
      <c r="AC359" s="19">
        <v>44014</v>
      </c>
      <c r="AD359" s="86">
        <v>44015</v>
      </c>
      <c r="AE359" s="19">
        <v>44014</v>
      </c>
      <c r="AF359" s="19">
        <v>44014</v>
      </c>
      <c r="AG359" s="19" t="s">
        <v>164</v>
      </c>
      <c r="AH359" s="30">
        <v>1</v>
      </c>
      <c r="AI359" s="30">
        <v>1</v>
      </c>
      <c r="AJ359" s="30">
        <v>1</v>
      </c>
      <c r="AK359" s="19" t="s">
        <v>144</v>
      </c>
      <c r="AL359" s="17" t="s">
        <v>58</v>
      </c>
      <c r="AM359" s="17" t="s">
        <v>58</v>
      </c>
      <c r="AN359" s="17" t="s">
        <v>58</v>
      </c>
    </row>
    <row r="360" spans="2:40" hidden="1" x14ac:dyDescent="0.25">
      <c r="B360" s="223">
        <f t="shared" si="75"/>
        <v>301</v>
      </c>
      <c r="C360" s="16">
        <v>20200626</v>
      </c>
      <c r="D360" s="15" t="s">
        <v>3</v>
      </c>
      <c r="E360" s="76" t="s">
        <v>1430</v>
      </c>
      <c r="F360" s="138" t="s">
        <v>1441</v>
      </c>
      <c r="G360" s="17">
        <v>1540633</v>
      </c>
      <c r="H360" s="49" t="s">
        <v>58</v>
      </c>
      <c r="I360" s="15" t="s">
        <v>1434</v>
      </c>
      <c r="J360" s="49" t="s">
        <v>58</v>
      </c>
      <c r="K360" s="15" t="s">
        <v>1076</v>
      </c>
      <c r="L360" s="15" t="s">
        <v>1436</v>
      </c>
      <c r="M360" s="15" t="s">
        <v>1014</v>
      </c>
      <c r="N360" s="15" t="s">
        <v>1435</v>
      </c>
      <c r="O360" s="17" t="s">
        <v>58</v>
      </c>
      <c r="P360" s="17" t="s">
        <v>1312</v>
      </c>
      <c r="Q360" s="18"/>
      <c r="R360" s="49" t="s">
        <v>58</v>
      </c>
      <c r="S360" s="15" t="s">
        <v>66</v>
      </c>
      <c r="T360" s="15"/>
      <c r="U360" s="15"/>
      <c r="V360" s="15">
        <v>44</v>
      </c>
      <c r="W360" s="15">
        <f t="shared" si="73"/>
        <v>44</v>
      </c>
      <c r="X360" s="15">
        <f t="shared" si="77"/>
        <v>44</v>
      </c>
      <c r="Y360" s="15">
        <f>ROUNDDOWN(W360/HLOOKUP(D360,Table!$C$3:$D$4,2,0)*8,2)</f>
        <v>0.78</v>
      </c>
      <c r="Z360" s="15">
        <v>0.2</v>
      </c>
      <c r="AA360" s="15" t="s">
        <v>21</v>
      </c>
      <c r="AB360" s="19">
        <v>44015</v>
      </c>
      <c r="AC360" s="19">
        <v>44014</v>
      </c>
      <c r="AD360" s="86">
        <v>44015</v>
      </c>
      <c r="AE360" s="19">
        <v>44014</v>
      </c>
      <c r="AF360" s="19">
        <v>44014</v>
      </c>
      <c r="AG360" s="19" t="s">
        <v>164</v>
      </c>
      <c r="AH360" s="30" t="s">
        <v>58</v>
      </c>
      <c r="AI360" s="30" t="s">
        <v>58</v>
      </c>
      <c r="AJ360" s="30" t="s">
        <v>58</v>
      </c>
      <c r="AK360" s="19" t="s">
        <v>144</v>
      </c>
      <c r="AL360" s="17" t="s">
        <v>953</v>
      </c>
      <c r="AM360" s="17" t="s">
        <v>58</v>
      </c>
      <c r="AN360" s="235" t="s">
        <v>172</v>
      </c>
    </row>
    <row r="361" spans="2:40" hidden="1" x14ac:dyDescent="0.25">
      <c r="B361" s="223">
        <f t="shared" si="75"/>
        <v>302</v>
      </c>
      <c r="C361" s="16">
        <v>20200626</v>
      </c>
      <c r="D361" s="15" t="s">
        <v>3</v>
      </c>
      <c r="E361" s="76" t="s">
        <v>1430</v>
      </c>
      <c r="F361" s="109" t="s">
        <v>1438</v>
      </c>
      <c r="G361" s="17">
        <v>1540633</v>
      </c>
      <c r="H361" s="49" t="s">
        <v>58</v>
      </c>
      <c r="I361" s="15" t="s">
        <v>147</v>
      </c>
      <c r="J361" s="49" t="s">
        <v>58</v>
      </c>
      <c r="K361" s="15" t="s">
        <v>1076</v>
      </c>
      <c r="L361" s="15" t="s">
        <v>1436</v>
      </c>
      <c r="M361" s="15" t="s">
        <v>1014</v>
      </c>
      <c r="N361" s="15" t="s">
        <v>1435</v>
      </c>
      <c r="O361" s="17" t="s">
        <v>58</v>
      </c>
      <c r="P361" s="17" t="s">
        <v>1312</v>
      </c>
      <c r="Q361" s="18"/>
      <c r="R361" s="49" t="s">
        <v>58</v>
      </c>
      <c r="S361" s="15" t="s">
        <v>66</v>
      </c>
      <c r="T361" s="15"/>
      <c r="U361" s="15"/>
      <c r="V361" s="15">
        <v>101</v>
      </c>
      <c r="W361" s="15">
        <f t="shared" si="73"/>
        <v>101</v>
      </c>
      <c r="X361" s="15">
        <f t="shared" si="77"/>
        <v>101</v>
      </c>
      <c r="Y361" s="15">
        <f>ROUNDDOWN(W361/HLOOKUP(D361,Table!$C$3:$D$4,2,0)*8,2)</f>
        <v>1.79</v>
      </c>
      <c r="Z361" s="15">
        <v>1</v>
      </c>
      <c r="AA361" s="15" t="s">
        <v>21</v>
      </c>
      <c r="AB361" s="19">
        <v>44015</v>
      </c>
      <c r="AC361" s="19">
        <v>44014</v>
      </c>
      <c r="AD361" s="86">
        <v>44015</v>
      </c>
      <c r="AE361" s="19">
        <v>44014</v>
      </c>
      <c r="AF361" s="19">
        <v>44014</v>
      </c>
      <c r="AG361" s="19" t="s">
        <v>164</v>
      </c>
      <c r="AH361" s="30">
        <v>1</v>
      </c>
      <c r="AI361" s="30">
        <v>1</v>
      </c>
      <c r="AJ361" s="30">
        <v>1</v>
      </c>
      <c r="AK361" s="19" t="s">
        <v>144</v>
      </c>
      <c r="AL361" s="17" t="s">
        <v>58</v>
      </c>
      <c r="AM361" s="17" t="s">
        <v>58</v>
      </c>
      <c r="AN361" s="17" t="s">
        <v>58</v>
      </c>
    </row>
    <row r="362" spans="2:40" hidden="1" x14ac:dyDescent="0.25">
      <c r="B362" s="223">
        <f t="shared" si="75"/>
        <v>303</v>
      </c>
      <c r="C362" s="16">
        <v>20200626</v>
      </c>
      <c r="D362" s="15" t="s">
        <v>3</v>
      </c>
      <c r="E362" s="76" t="s">
        <v>1430</v>
      </c>
      <c r="F362" s="109" t="s">
        <v>1438</v>
      </c>
      <c r="G362" s="17">
        <v>1540633</v>
      </c>
      <c r="H362" s="49" t="s">
        <v>58</v>
      </c>
      <c r="I362" s="15" t="s">
        <v>300</v>
      </c>
      <c r="J362" s="49" t="s">
        <v>58</v>
      </c>
      <c r="K362" s="15" t="s">
        <v>1076</v>
      </c>
      <c r="L362" s="15" t="s">
        <v>1436</v>
      </c>
      <c r="M362" s="15" t="s">
        <v>1014</v>
      </c>
      <c r="N362" s="15" t="s">
        <v>1435</v>
      </c>
      <c r="O362" s="17" t="s">
        <v>58</v>
      </c>
      <c r="P362" s="17" t="s">
        <v>1312</v>
      </c>
      <c r="Q362" s="18"/>
      <c r="R362" s="49" t="s">
        <v>58</v>
      </c>
      <c r="S362" s="15" t="s">
        <v>66</v>
      </c>
      <c r="T362" s="15"/>
      <c r="U362" s="15"/>
      <c r="V362" s="15">
        <v>120</v>
      </c>
      <c r="W362" s="15">
        <f t="shared" si="73"/>
        <v>120</v>
      </c>
      <c r="X362" s="15">
        <f t="shared" si="77"/>
        <v>120</v>
      </c>
      <c r="Y362" s="15">
        <f>ROUNDDOWN(W362/HLOOKUP(D362,Table!$C$3:$D$4,2,0)*8,2)</f>
        <v>2.13</v>
      </c>
      <c r="Z362" s="15">
        <v>1</v>
      </c>
      <c r="AA362" s="15" t="s">
        <v>21</v>
      </c>
      <c r="AB362" s="19">
        <v>44015</v>
      </c>
      <c r="AC362" s="19">
        <v>44014</v>
      </c>
      <c r="AD362" s="86">
        <v>44015</v>
      </c>
      <c r="AE362" s="19">
        <v>44014</v>
      </c>
      <c r="AF362" s="19">
        <v>44014</v>
      </c>
      <c r="AG362" s="19" t="s">
        <v>164</v>
      </c>
      <c r="AH362" s="30">
        <v>1</v>
      </c>
      <c r="AI362" s="30">
        <v>1</v>
      </c>
      <c r="AJ362" s="30">
        <v>1</v>
      </c>
      <c r="AK362" s="19" t="s">
        <v>144</v>
      </c>
      <c r="AL362" s="17" t="s">
        <v>58</v>
      </c>
      <c r="AM362" s="17" t="s">
        <v>58</v>
      </c>
      <c r="AN362" s="17" t="s">
        <v>58</v>
      </c>
    </row>
    <row r="363" spans="2:40" hidden="1" x14ac:dyDescent="0.25">
      <c r="B363" s="223">
        <f t="shared" si="75"/>
        <v>304</v>
      </c>
      <c r="C363" s="16">
        <v>20200626</v>
      </c>
      <c r="D363" s="15" t="s">
        <v>3</v>
      </c>
      <c r="E363" s="76" t="s">
        <v>1430</v>
      </c>
      <c r="F363" s="109" t="s">
        <v>1438</v>
      </c>
      <c r="G363" s="17">
        <v>1540633</v>
      </c>
      <c r="H363" s="49" t="s">
        <v>58</v>
      </c>
      <c r="I363" s="15" t="s">
        <v>335</v>
      </c>
      <c r="J363" s="49" t="s">
        <v>58</v>
      </c>
      <c r="K363" s="15" t="s">
        <v>1076</v>
      </c>
      <c r="L363" s="15" t="s">
        <v>1436</v>
      </c>
      <c r="M363" s="15" t="s">
        <v>1014</v>
      </c>
      <c r="N363" s="15" t="s">
        <v>1435</v>
      </c>
      <c r="O363" s="17" t="s">
        <v>58</v>
      </c>
      <c r="P363" s="17" t="s">
        <v>1312</v>
      </c>
      <c r="Q363" s="18"/>
      <c r="R363" s="49" t="s">
        <v>58</v>
      </c>
      <c r="S363" s="15" t="s">
        <v>66</v>
      </c>
      <c r="T363" s="15"/>
      <c r="U363" s="15"/>
      <c r="V363" s="15">
        <v>178</v>
      </c>
      <c r="W363" s="15">
        <f t="shared" si="73"/>
        <v>178</v>
      </c>
      <c r="X363" s="15">
        <f t="shared" si="77"/>
        <v>178</v>
      </c>
      <c r="Y363" s="15">
        <f>ROUNDDOWN(W363/HLOOKUP(D363,Table!$C$3:$D$4,2,0)*8,2)</f>
        <v>3.16</v>
      </c>
      <c r="Z363" s="15">
        <v>2</v>
      </c>
      <c r="AA363" s="15" t="s">
        <v>21</v>
      </c>
      <c r="AB363" s="19">
        <v>44015</v>
      </c>
      <c r="AC363" s="19">
        <v>44014</v>
      </c>
      <c r="AD363" s="86">
        <v>44015</v>
      </c>
      <c r="AE363" s="19">
        <v>44014</v>
      </c>
      <c r="AF363" s="19">
        <v>44014</v>
      </c>
      <c r="AG363" s="19" t="s">
        <v>164</v>
      </c>
      <c r="AH363" s="30">
        <v>1</v>
      </c>
      <c r="AI363" s="30">
        <v>1</v>
      </c>
      <c r="AJ363" s="30">
        <v>1</v>
      </c>
      <c r="AK363" s="19" t="s">
        <v>144</v>
      </c>
      <c r="AL363" s="17" t="s">
        <v>58</v>
      </c>
      <c r="AM363" s="17" t="s">
        <v>58</v>
      </c>
      <c r="AN363" s="17" t="s">
        <v>58</v>
      </c>
    </row>
    <row r="364" spans="2:40" ht="30" hidden="1" x14ac:dyDescent="0.25">
      <c r="B364" s="236">
        <f t="shared" ref="B364:B404" si="78">B363+1</f>
        <v>305</v>
      </c>
      <c r="C364" s="16">
        <v>20200703</v>
      </c>
      <c r="D364" s="15" t="s">
        <v>3</v>
      </c>
      <c r="E364" s="76" t="s">
        <v>1472</v>
      </c>
      <c r="F364" s="103" t="s">
        <v>1774</v>
      </c>
      <c r="G364" s="76">
        <v>1500263</v>
      </c>
      <c r="H364" s="49" t="s">
        <v>58</v>
      </c>
      <c r="I364" s="76" t="s">
        <v>147</v>
      </c>
      <c r="J364" s="49" t="s">
        <v>58</v>
      </c>
      <c r="K364" s="15" t="s">
        <v>1076</v>
      </c>
      <c r="L364" s="76" t="s">
        <v>1510</v>
      </c>
      <c r="M364" s="237" t="s">
        <v>1534</v>
      </c>
      <c r="N364" s="76" t="s">
        <v>1505</v>
      </c>
      <c r="O364" s="85" t="s">
        <v>58</v>
      </c>
      <c r="P364" s="74" t="s">
        <v>1522</v>
      </c>
      <c r="Q364" s="18"/>
      <c r="R364" s="49"/>
      <c r="S364" s="15" t="s">
        <v>65</v>
      </c>
      <c r="T364" s="15" t="s">
        <v>232</v>
      </c>
      <c r="U364" s="15"/>
      <c r="V364" s="76">
        <v>101</v>
      </c>
      <c r="W364" s="80">
        <v>198</v>
      </c>
      <c r="X364" s="15">
        <f>W364</f>
        <v>198</v>
      </c>
      <c r="Y364" s="15">
        <f>ROUNDDOWN(W364/HLOOKUP(D364,Table!$C$3:$D$4,2,0)*8,2)</f>
        <v>3.52</v>
      </c>
      <c r="Z364" s="15">
        <f>Y364</f>
        <v>3.52</v>
      </c>
      <c r="AA364" s="15" t="s">
        <v>18</v>
      </c>
      <c r="AB364" s="19"/>
      <c r="AC364" s="19">
        <v>44018</v>
      </c>
      <c r="AD364" s="19">
        <v>44032</v>
      </c>
      <c r="AE364" s="19">
        <v>44018</v>
      </c>
      <c r="AF364" s="19">
        <v>44018</v>
      </c>
      <c r="AG364" s="19" t="s">
        <v>165</v>
      </c>
      <c r="AH364" s="30">
        <v>1</v>
      </c>
      <c r="AI364" s="30">
        <v>1</v>
      </c>
      <c r="AJ364" s="30">
        <v>0.5</v>
      </c>
      <c r="AK364" s="19" t="s">
        <v>134</v>
      </c>
      <c r="AL364" s="17" t="s">
        <v>1542</v>
      </c>
      <c r="AM364" s="17" t="s">
        <v>58</v>
      </c>
      <c r="AN364" s="243" t="s">
        <v>1718</v>
      </c>
    </row>
    <row r="365" spans="2:40" hidden="1" x14ac:dyDescent="0.25">
      <c r="B365" s="236">
        <f t="shared" si="78"/>
        <v>306</v>
      </c>
      <c r="C365" s="16">
        <v>20200703</v>
      </c>
      <c r="D365" s="15" t="s">
        <v>3</v>
      </c>
      <c r="E365" s="76" t="s">
        <v>1472</v>
      </c>
      <c r="F365" s="103" t="s">
        <v>1536</v>
      </c>
      <c r="G365" s="76">
        <v>1500263</v>
      </c>
      <c r="H365" s="49" t="s">
        <v>58</v>
      </c>
      <c r="I365" s="76" t="s">
        <v>216</v>
      </c>
      <c r="J365" s="49" t="s">
        <v>58</v>
      </c>
      <c r="K365" s="15" t="s">
        <v>1076</v>
      </c>
      <c r="L365" s="76" t="s">
        <v>1510</v>
      </c>
      <c r="M365" s="237" t="s">
        <v>1534</v>
      </c>
      <c r="N365" s="76" t="s">
        <v>1505</v>
      </c>
      <c r="O365" s="85" t="s">
        <v>58</v>
      </c>
      <c r="P365" s="17" t="s">
        <v>1522</v>
      </c>
      <c r="Q365" s="18"/>
      <c r="R365" s="49"/>
      <c r="S365" s="15" t="s">
        <v>65</v>
      </c>
      <c r="T365" s="15" t="s">
        <v>232</v>
      </c>
      <c r="U365" s="15"/>
      <c r="V365" s="76">
        <v>66</v>
      </c>
      <c r="W365" s="15">
        <f>V365</f>
        <v>66</v>
      </c>
      <c r="X365" s="15">
        <f>W365</f>
        <v>66</v>
      </c>
      <c r="Y365" s="15">
        <f>ROUNDDOWN(W365/HLOOKUP(D365,Table!$C$3:$D$4,2,0)*8,2)</f>
        <v>1.17</v>
      </c>
      <c r="Z365" s="15">
        <f>Y365</f>
        <v>1.17</v>
      </c>
      <c r="AA365" s="15" t="s">
        <v>18</v>
      </c>
      <c r="AB365" s="19"/>
      <c r="AC365" s="19">
        <v>44018</v>
      </c>
      <c r="AD365" s="19">
        <v>44032</v>
      </c>
      <c r="AE365" s="19">
        <v>44018</v>
      </c>
      <c r="AF365" s="81">
        <v>44018</v>
      </c>
      <c r="AG365" s="19" t="s">
        <v>164</v>
      </c>
      <c r="AH365" s="30">
        <v>1</v>
      </c>
      <c r="AI365" s="30">
        <v>1</v>
      </c>
      <c r="AJ365" s="30">
        <v>1</v>
      </c>
      <c r="AK365" s="19" t="s">
        <v>144</v>
      </c>
      <c r="AL365" s="17" t="s">
        <v>58</v>
      </c>
      <c r="AM365" s="17" t="s">
        <v>58</v>
      </c>
      <c r="AN365" s="17" t="s">
        <v>1720</v>
      </c>
    </row>
    <row r="366" spans="2:40" ht="30" hidden="1" x14ac:dyDescent="0.25">
      <c r="B366" s="236">
        <f t="shared" si="78"/>
        <v>307</v>
      </c>
      <c r="C366" s="16">
        <v>20200703</v>
      </c>
      <c r="D366" s="15" t="s">
        <v>3</v>
      </c>
      <c r="E366" s="76" t="s">
        <v>1473</v>
      </c>
      <c r="F366" s="103" t="s">
        <v>1704</v>
      </c>
      <c r="G366" s="76">
        <v>1511887</v>
      </c>
      <c r="H366" s="49" t="s">
        <v>58</v>
      </c>
      <c r="I366" s="76" t="s">
        <v>147</v>
      </c>
      <c r="J366" s="49" t="s">
        <v>58</v>
      </c>
      <c r="K366" s="15" t="s">
        <v>1076</v>
      </c>
      <c r="L366" s="76" t="s">
        <v>1511</v>
      </c>
      <c r="M366" s="76" t="s">
        <v>290</v>
      </c>
      <c r="N366" s="76" t="s">
        <v>1506</v>
      </c>
      <c r="O366" s="85" t="s">
        <v>58</v>
      </c>
      <c r="P366" s="17" t="s">
        <v>1522</v>
      </c>
      <c r="Q366" s="18"/>
      <c r="R366" s="49"/>
      <c r="S366" s="15" t="s">
        <v>65</v>
      </c>
      <c r="T366" s="15" t="s">
        <v>232</v>
      </c>
      <c r="U366" s="15"/>
      <c r="V366" s="76">
        <v>101</v>
      </c>
      <c r="W366" s="80">
        <v>198</v>
      </c>
      <c r="X366" s="15">
        <f>W366</f>
        <v>198</v>
      </c>
      <c r="Y366" s="15">
        <f>ROUNDDOWN(W366/HLOOKUP(D366,Table!$C$3:$D$4,2,0)*8,2)</f>
        <v>3.52</v>
      </c>
      <c r="Z366" s="15">
        <f>Y366</f>
        <v>3.52</v>
      </c>
      <c r="AA366" s="15" t="s">
        <v>18</v>
      </c>
      <c r="AB366" s="19"/>
      <c r="AC366" s="19">
        <v>44018</v>
      </c>
      <c r="AD366" s="19">
        <v>44032</v>
      </c>
      <c r="AE366" s="19">
        <v>44018</v>
      </c>
      <c r="AF366" s="81">
        <v>44018</v>
      </c>
      <c r="AG366" s="19" t="s">
        <v>165</v>
      </c>
      <c r="AH366" s="30">
        <v>1</v>
      </c>
      <c r="AI366" s="30">
        <v>1</v>
      </c>
      <c r="AJ366" s="30">
        <v>0.5</v>
      </c>
      <c r="AK366" s="19" t="s">
        <v>134</v>
      </c>
      <c r="AL366" s="17" t="s">
        <v>1542</v>
      </c>
      <c r="AM366" s="17" t="s">
        <v>58</v>
      </c>
      <c r="AN366" s="243" t="s">
        <v>1718</v>
      </c>
    </row>
    <row r="367" spans="2:40" ht="30" hidden="1" x14ac:dyDescent="0.25">
      <c r="B367" s="236">
        <f t="shared" si="78"/>
        <v>308</v>
      </c>
      <c r="C367" s="16">
        <v>20200703</v>
      </c>
      <c r="D367" s="15" t="s">
        <v>3</v>
      </c>
      <c r="E367" s="76" t="s">
        <v>1473</v>
      </c>
      <c r="F367" s="103" t="s">
        <v>1704</v>
      </c>
      <c r="G367" s="76">
        <v>1511887</v>
      </c>
      <c r="H367" s="49" t="s">
        <v>58</v>
      </c>
      <c r="I367" s="76" t="s">
        <v>299</v>
      </c>
      <c r="J367" s="49" t="s">
        <v>58</v>
      </c>
      <c r="K367" s="15" t="s">
        <v>1076</v>
      </c>
      <c r="L367" s="15" t="s">
        <v>1511</v>
      </c>
      <c r="M367" s="76" t="s">
        <v>290</v>
      </c>
      <c r="N367" s="76" t="s">
        <v>1506</v>
      </c>
      <c r="O367" s="85" t="s">
        <v>58</v>
      </c>
      <c r="P367" s="17" t="s">
        <v>1522</v>
      </c>
      <c r="Q367" s="18"/>
      <c r="R367" s="49"/>
      <c r="S367" s="15" t="s">
        <v>65</v>
      </c>
      <c r="T367" s="15" t="s">
        <v>232</v>
      </c>
      <c r="U367" s="15"/>
      <c r="V367" s="76">
        <v>154</v>
      </c>
      <c r="W367" s="15">
        <f t="shared" ref="W367:W404" si="79">V367</f>
        <v>154</v>
      </c>
      <c r="X367" s="15">
        <f>W367</f>
        <v>154</v>
      </c>
      <c r="Y367" s="15">
        <f>ROUNDDOWN(W367/HLOOKUP(D367,Table!$C$3:$D$4,2,0)*8,2)</f>
        <v>2.73</v>
      </c>
      <c r="Z367" s="15">
        <f>Y367</f>
        <v>2.73</v>
      </c>
      <c r="AA367" s="15" t="s">
        <v>18</v>
      </c>
      <c r="AB367" s="19"/>
      <c r="AC367" s="19">
        <v>44018</v>
      </c>
      <c r="AD367" s="19">
        <v>44032</v>
      </c>
      <c r="AE367" s="19">
        <v>44018</v>
      </c>
      <c r="AF367" s="19">
        <v>44018</v>
      </c>
      <c r="AG367" s="19" t="s">
        <v>165</v>
      </c>
      <c r="AH367" s="30">
        <v>0.93</v>
      </c>
      <c r="AI367" s="30">
        <v>0.8</v>
      </c>
      <c r="AJ367" s="30">
        <v>1</v>
      </c>
      <c r="AK367" s="19" t="s">
        <v>134</v>
      </c>
      <c r="AL367" s="17" t="s">
        <v>1689</v>
      </c>
      <c r="AM367" s="17" t="s">
        <v>58</v>
      </c>
      <c r="AN367" s="243" t="s">
        <v>1719</v>
      </c>
    </row>
    <row r="368" spans="2:40" ht="30" hidden="1" x14ac:dyDescent="0.25">
      <c r="B368" s="236">
        <f t="shared" si="78"/>
        <v>309</v>
      </c>
      <c r="C368" s="16">
        <v>20200703</v>
      </c>
      <c r="D368" s="15" t="s">
        <v>3</v>
      </c>
      <c r="E368" s="76" t="s">
        <v>1473</v>
      </c>
      <c r="F368" s="250" t="s">
        <v>1536</v>
      </c>
      <c r="G368" s="76">
        <v>1511887</v>
      </c>
      <c r="H368" s="49" t="s">
        <v>58</v>
      </c>
      <c r="I368" s="76" t="s">
        <v>216</v>
      </c>
      <c r="J368" s="49" t="s">
        <v>58</v>
      </c>
      <c r="K368" s="15"/>
      <c r="L368" s="15" t="s">
        <v>1511</v>
      </c>
      <c r="M368" s="76" t="s">
        <v>290</v>
      </c>
      <c r="N368" s="76" t="s">
        <v>1506</v>
      </c>
      <c r="O368" s="85" t="s">
        <v>58</v>
      </c>
      <c r="P368" s="17" t="s">
        <v>1522</v>
      </c>
      <c r="Q368" s="18"/>
      <c r="R368" s="49"/>
      <c r="S368" s="15" t="s">
        <v>66</v>
      </c>
      <c r="T368" s="15"/>
      <c r="U368" s="15"/>
      <c r="V368" s="76">
        <v>66</v>
      </c>
      <c r="W368" s="15">
        <f t="shared" si="79"/>
        <v>66</v>
      </c>
      <c r="X368" s="15">
        <f>W368</f>
        <v>66</v>
      </c>
      <c r="Y368" s="15">
        <f>ROUNDDOWN(W368/HLOOKUP(D368,Table!$C$3:$D$4,2,0)*8,2)</f>
        <v>1.17</v>
      </c>
      <c r="Z368" s="15">
        <v>1</v>
      </c>
      <c r="AA368" s="15" t="s">
        <v>18</v>
      </c>
      <c r="AB368" s="19"/>
      <c r="AC368" s="19">
        <v>44018</v>
      </c>
      <c r="AD368" s="19">
        <v>44032</v>
      </c>
      <c r="AE368" s="19">
        <v>44020</v>
      </c>
      <c r="AF368" s="19">
        <v>44020</v>
      </c>
      <c r="AG368" s="19" t="s">
        <v>164</v>
      </c>
      <c r="AH368" s="30">
        <v>1</v>
      </c>
      <c r="AI368" s="30">
        <v>1</v>
      </c>
      <c r="AJ368" s="30">
        <v>1</v>
      </c>
      <c r="AK368" s="19" t="s">
        <v>144</v>
      </c>
      <c r="AL368" s="17" t="s">
        <v>58</v>
      </c>
      <c r="AM368" s="17" t="s">
        <v>58</v>
      </c>
      <c r="AN368" s="251" t="s">
        <v>1782</v>
      </c>
    </row>
    <row r="369" spans="2:40" hidden="1" x14ac:dyDescent="0.25">
      <c r="B369" s="236">
        <f t="shared" si="78"/>
        <v>310</v>
      </c>
      <c r="C369" s="16">
        <v>20200703</v>
      </c>
      <c r="D369" s="15" t="s">
        <v>3</v>
      </c>
      <c r="E369" s="76" t="s">
        <v>1473</v>
      </c>
      <c r="F369" s="250" t="s">
        <v>1783</v>
      </c>
      <c r="G369" s="76">
        <v>1511887</v>
      </c>
      <c r="H369" s="49" t="s">
        <v>58</v>
      </c>
      <c r="I369" s="76" t="s">
        <v>1048</v>
      </c>
      <c r="J369" s="49" t="s">
        <v>58</v>
      </c>
      <c r="K369" s="15"/>
      <c r="L369" s="15" t="s">
        <v>1511</v>
      </c>
      <c r="M369" s="76" t="s">
        <v>290</v>
      </c>
      <c r="N369" s="76" t="s">
        <v>1506</v>
      </c>
      <c r="O369" s="85" t="s">
        <v>58</v>
      </c>
      <c r="P369" s="17" t="s">
        <v>1522</v>
      </c>
      <c r="Q369" s="18"/>
      <c r="R369" s="49"/>
      <c r="S369" s="15" t="s">
        <v>66</v>
      </c>
      <c r="T369" s="15"/>
      <c r="U369" s="15"/>
      <c r="V369" s="76">
        <v>77</v>
      </c>
      <c r="W369" s="15">
        <f t="shared" si="79"/>
        <v>77</v>
      </c>
      <c r="X369" s="15">
        <f>W369</f>
        <v>77</v>
      </c>
      <c r="Y369" s="15">
        <f>ROUNDDOWN(W369/HLOOKUP(D369,Table!$C$3:$D$4,2,0)*8,2)</f>
        <v>1.36</v>
      </c>
      <c r="Z369" s="15">
        <v>1</v>
      </c>
      <c r="AA369" s="15" t="s">
        <v>18</v>
      </c>
      <c r="AB369" s="19"/>
      <c r="AC369" s="19">
        <v>44018</v>
      </c>
      <c r="AD369" s="19">
        <v>44032</v>
      </c>
      <c r="AE369" s="19">
        <v>44020</v>
      </c>
      <c r="AF369" s="19">
        <v>44020</v>
      </c>
      <c r="AG369" s="19" t="s">
        <v>164</v>
      </c>
      <c r="AH369" s="30">
        <v>1</v>
      </c>
      <c r="AI369" s="30">
        <v>1</v>
      </c>
      <c r="AJ369" s="30">
        <v>1</v>
      </c>
      <c r="AK369" s="19" t="s">
        <v>144</v>
      </c>
      <c r="AL369" s="17" t="s">
        <v>58</v>
      </c>
      <c r="AM369" s="17" t="s">
        <v>58</v>
      </c>
      <c r="AN369" s="17" t="s">
        <v>58</v>
      </c>
    </row>
    <row r="370" spans="2:40" hidden="1" x14ac:dyDescent="0.25">
      <c r="B370" s="236">
        <f t="shared" si="78"/>
        <v>311</v>
      </c>
      <c r="C370" s="16">
        <v>20200703</v>
      </c>
      <c r="D370" s="15" t="s">
        <v>3</v>
      </c>
      <c r="E370" s="76" t="s">
        <v>1473</v>
      </c>
      <c r="F370" s="250" t="s">
        <v>1784</v>
      </c>
      <c r="G370" s="76">
        <v>1511887</v>
      </c>
      <c r="H370" s="49" t="s">
        <v>58</v>
      </c>
      <c r="I370" s="76" t="s">
        <v>1047</v>
      </c>
      <c r="J370" s="49" t="s">
        <v>58</v>
      </c>
      <c r="K370" s="15"/>
      <c r="L370" s="15" t="s">
        <v>1511</v>
      </c>
      <c r="M370" s="76" t="s">
        <v>290</v>
      </c>
      <c r="N370" s="76" t="s">
        <v>1506</v>
      </c>
      <c r="O370" s="85" t="s">
        <v>58</v>
      </c>
      <c r="P370" s="17" t="s">
        <v>1522</v>
      </c>
      <c r="Q370" s="18"/>
      <c r="R370" s="49"/>
      <c r="S370" s="15" t="s">
        <v>66</v>
      </c>
      <c r="T370" s="15"/>
      <c r="U370" s="15"/>
      <c r="V370" s="76">
        <v>58</v>
      </c>
      <c r="W370" s="15">
        <f t="shared" si="79"/>
        <v>58</v>
      </c>
      <c r="X370" s="15">
        <f>W370</f>
        <v>58</v>
      </c>
      <c r="Y370" s="15">
        <f>ROUNDDOWN(W370/HLOOKUP(D370,Table!$C$3:$D$4,2,0)*8,2)</f>
        <v>1.03</v>
      </c>
      <c r="Z370" s="15">
        <v>1</v>
      </c>
      <c r="AA370" s="15" t="s">
        <v>18</v>
      </c>
      <c r="AB370" s="19"/>
      <c r="AC370" s="19">
        <v>44018</v>
      </c>
      <c r="AD370" s="19">
        <v>44032</v>
      </c>
      <c r="AE370" s="19">
        <v>44021</v>
      </c>
      <c r="AF370" s="19">
        <v>44021</v>
      </c>
      <c r="AG370" s="19" t="s">
        <v>164</v>
      </c>
      <c r="AH370" s="30">
        <v>1</v>
      </c>
      <c r="AI370" s="30">
        <v>1</v>
      </c>
      <c r="AJ370" s="30">
        <v>1</v>
      </c>
      <c r="AK370" s="19" t="s">
        <v>144</v>
      </c>
      <c r="AL370" s="17" t="s">
        <v>58</v>
      </c>
      <c r="AM370" s="17" t="s">
        <v>58</v>
      </c>
      <c r="AN370" s="17" t="s">
        <v>58</v>
      </c>
    </row>
    <row r="371" spans="2:40" hidden="1" x14ac:dyDescent="0.25">
      <c r="B371" s="236">
        <f t="shared" si="78"/>
        <v>312</v>
      </c>
      <c r="C371" s="16">
        <v>20200703</v>
      </c>
      <c r="D371" s="15" t="s">
        <v>3</v>
      </c>
      <c r="E371" s="76" t="s">
        <v>1473</v>
      </c>
      <c r="F371" s="250" t="s">
        <v>1784</v>
      </c>
      <c r="G371" s="76">
        <v>1511887</v>
      </c>
      <c r="H371" s="49" t="s">
        <v>58</v>
      </c>
      <c r="I371" s="76" t="s">
        <v>1488</v>
      </c>
      <c r="J371" s="49" t="s">
        <v>58</v>
      </c>
      <c r="K371" s="15"/>
      <c r="L371" s="15" t="s">
        <v>1511</v>
      </c>
      <c r="M371" s="76" t="s">
        <v>290</v>
      </c>
      <c r="N371" s="76" t="s">
        <v>1506</v>
      </c>
      <c r="O371" s="85" t="s">
        <v>58</v>
      </c>
      <c r="P371" s="17" t="s">
        <v>1522</v>
      </c>
      <c r="Q371" s="18"/>
      <c r="R371" s="49"/>
      <c r="S371" s="15" t="s">
        <v>66</v>
      </c>
      <c r="T371" s="15"/>
      <c r="U371" s="15"/>
      <c r="V371" s="76">
        <v>78</v>
      </c>
      <c r="W371" s="15">
        <f t="shared" si="79"/>
        <v>78</v>
      </c>
      <c r="X371" s="15"/>
      <c r="Y371" s="15">
        <f>ROUNDDOWN(W371/HLOOKUP(D371,Table!$C$3:$D$4,2,0)*8,2)</f>
        <v>1.38</v>
      </c>
      <c r="Z371" s="15"/>
      <c r="AA371" s="15"/>
      <c r="AB371" s="19"/>
      <c r="AC371" s="19">
        <v>44018</v>
      </c>
      <c r="AD371" s="19">
        <v>44032</v>
      </c>
      <c r="AE371" s="19"/>
      <c r="AF371" s="19"/>
      <c r="AG371" s="19"/>
      <c r="AH371" s="30"/>
      <c r="AI371" s="30"/>
      <c r="AJ371" s="30"/>
      <c r="AK371" s="19"/>
      <c r="AL371" s="17" t="s">
        <v>58</v>
      </c>
      <c r="AM371" s="17" t="s">
        <v>58</v>
      </c>
      <c r="AN371" s="17" t="s">
        <v>58</v>
      </c>
    </row>
    <row r="372" spans="2:40" hidden="1" x14ac:dyDescent="0.25">
      <c r="B372" s="236">
        <f t="shared" si="78"/>
        <v>313</v>
      </c>
      <c r="C372" s="16">
        <v>20200703</v>
      </c>
      <c r="D372" s="15" t="s">
        <v>3</v>
      </c>
      <c r="E372" s="76" t="s">
        <v>1474</v>
      </c>
      <c r="F372" s="74" t="s">
        <v>1480</v>
      </c>
      <c r="G372" s="76">
        <v>1550329</v>
      </c>
      <c r="H372" s="49" t="s">
        <v>58</v>
      </c>
      <c r="I372" s="76" t="s">
        <v>152</v>
      </c>
      <c r="J372" s="49" t="s">
        <v>58</v>
      </c>
      <c r="K372" s="15"/>
      <c r="L372" s="76" t="s">
        <v>1512</v>
      </c>
      <c r="M372" s="237" t="s">
        <v>290</v>
      </c>
      <c r="N372" s="76" t="s">
        <v>988</v>
      </c>
      <c r="O372" s="85" t="s">
        <v>58</v>
      </c>
      <c r="P372" s="17" t="s">
        <v>997</v>
      </c>
      <c r="Q372" s="18"/>
      <c r="R372" s="49"/>
      <c r="S372" s="15" t="s">
        <v>66</v>
      </c>
      <c r="T372" s="15"/>
      <c r="U372" s="15"/>
      <c r="V372" s="76">
        <v>257</v>
      </c>
      <c r="W372" s="15">
        <f t="shared" si="79"/>
        <v>257</v>
      </c>
      <c r="X372" s="15"/>
      <c r="Y372" s="15">
        <f>ROUNDDOWN(W372/HLOOKUP(D372,Table!$C$3:$D$4,2,0)*8,2)</f>
        <v>4.5599999999999996</v>
      </c>
      <c r="Z372" s="15"/>
      <c r="AA372" s="15"/>
      <c r="AB372" s="19"/>
      <c r="AC372" s="19">
        <v>44018</v>
      </c>
      <c r="AD372" s="19">
        <v>44032</v>
      </c>
      <c r="AE372" s="19"/>
      <c r="AF372" s="19"/>
      <c r="AG372" s="19"/>
      <c r="AH372" s="30"/>
      <c r="AI372" s="30"/>
      <c r="AJ372" s="30"/>
      <c r="AK372" s="19"/>
      <c r="AL372" s="17" t="s">
        <v>58</v>
      </c>
      <c r="AM372" s="17" t="s">
        <v>58</v>
      </c>
      <c r="AN372" s="17" t="s">
        <v>58</v>
      </c>
    </row>
    <row r="373" spans="2:40" hidden="1" x14ac:dyDescent="0.25">
      <c r="B373" s="236">
        <f t="shared" si="78"/>
        <v>314</v>
      </c>
      <c r="C373" s="16">
        <v>20200703</v>
      </c>
      <c r="D373" s="15" t="s">
        <v>3</v>
      </c>
      <c r="E373" s="76" t="s">
        <v>1474</v>
      </c>
      <c r="F373" s="74" t="s">
        <v>1480</v>
      </c>
      <c r="G373" s="76">
        <v>1550329</v>
      </c>
      <c r="H373" s="49" t="s">
        <v>58</v>
      </c>
      <c r="I373" s="76" t="s">
        <v>146</v>
      </c>
      <c r="J373" s="49" t="s">
        <v>58</v>
      </c>
      <c r="K373" s="15" t="s">
        <v>1076</v>
      </c>
      <c r="L373" s="76" t="s">
        <v>1512</v>
      </c>
      <c r="M373" s="237" t="s">
        <v>290</v>
      </c>
      <c r="N373" s="76" t="s">
        <v>988</v>
      </c>
      <c r="O373" s="85" t="s">
        <v>58</v>
      </c>
      <c r="P373" s="74" t="s">
        <v>997</v>
      </c>
      <c r="Q373" s="18"/>
      <c r="R373" s="49"/>
      <c r="S373" s="15" t="s">
        <v>64</v>
      </c>
      <c r="T373" s="15" t="s">
        <v>6</v>
      </c>
      <c r="U373" s="15" t="s">
        <v>0</v>
      </c>
      <c r="V373" s="76">
        <v>997</v>
      </c>
      <c r="W373" s="15">
        <f t="shared" si="79"/>
        <v>997</v>
      </c>
      <c r="X373" s="15">
        <f t="shared" ref="X373:X393" si="80">W373</f>
        <v>997</v>
      </c>
      <c r="Y373" s="15">
        <f>ROUNDDOWN(W373/HLOOKUP(D373,Table!$C$3:$D$4,2,0)*8,2)</f>
        <v>17.72</v>
      </c>
      <c r="Z373" s="15">
        <v>18</v>
      </c>
      <c r="AA373" s="15" t="s">
        <v>18</v>
      </c>
      <c r="AB373" s="19"/>
      <c r="AC373" s="19">
        <v>44018</v>
      </c>
      <c r="AD373" s="19">
        <v>44032</v>
      </c>
      <c r="AE373" s="19">
        <v>44018</v>
      </c>
      <c r="AF373" s="81">
        <v>44018</v>
      </c>
      <c r="AG373" s="19" t="s">
        <v>164</v>
      </c>
      <c r="AH373" s="30">
        <v>1</v>
      </c>
      <c r="AI373" s="30">
        <v>1</v>
      </c>
      <c r="AJ373" s="30">
        <v>1</v>
      </c>
      <c r="AK373" s="19" t="s">
        <v>144</v>
      </c>
      <c r="AL373" s="17" t="s">
        <v>58</v>
      </c>
      <c r="AM373" s="17" t="s">
        <v>58</v>
      </c>
      <c r="AN373" s="17" t="s">
        <v>1670</v>
      </c>
    </row>
    <row r="374" spans="2:40" x14ac:dyDescent="0.25">
      <c r="B374" s="236">
        <f t="shared" si="78"/>
        <v>315</v>
      </c>
      <c r="C374" s="16">
        <v>20200703</v>
      </c>
      <c r="D374" s="15" t="s">
        <v>3</v>
      </c>
      <c r="E374" s="76" t="s">
        <v>1475</v>
      </c>
      <c r="F374" s="74" t="s">
        <v>1481</v>
      </c>
      <c r="G374" s="76">
        <v>1550411</v>
      </c>
      <c r="H374" s="49" t="s">
        <v>58</v>
      </c>
      <c r="I374" s="76" t="s">
        <v>152</v>
      </c>
      <c r="J374" s="49" t="s">
        <v>58</v>
      </c>
      <c r="K374" s="15" t="s">
        <v>1076</v>
      </c>
      <c r="L374" s="76" t="s">
        <v>889</v>
      </c>
      <c r="M374" s="237" t="s">
        <v>144</v>
      </c>
      <c r="N374" s="76" t="s">
        <v>893</v>
      </c>
      <c r="O374" s="85" t="s">
        <v>58</v>
      </c>
      <c r="P374" s="74" t="s">
        <v>1523</v>
      </c>
      <c r="Q374" s="18"/>
      <c r="R374" s="49"/>
      <c r="S374" s="15" t="s">
        <v>65</v>
      </c>
      <c r="T374" s="15" t="s">
        <v>232</v>
      </c>
      <c r="U374" s="15"/>
      <c r="V374" s="76">
        <v>65</v>
      </c>
      <c r="W374" s="15">
        <f t="shared" si="79"/>
        <v>65</v>
      </c>
      <c r="X374" s="15">
        <f t="shared" si="80"/>
        <v>65</v>
      </c>
      <c r="Y374" s="15">
        <f>ROUNDDOWN(W374/HLOOKUP(D374,Table!$C$3:$D$4,2,0)*8,2)</f>
        <v>1.1499999999999999</v>
      </c>
      <c r="Z374" s="15">
        <f t="shared" ref="Z374:Z379" si="81">Y374</f>
        <v>1.1499999999999999</v>
      </c>
      <c r="AA374" s="15" t="s">
        <v>18</v>
      </c>
      <c r="AB374" s="19"/>
      <c r="AC374" s="19">
        <v>44018</v>
      </c>
      <c r="AD374" s="19">
        <v>44025</v>
      </c>
      <c r="AE374" s="19">
        <v>44019</v>
      </c>
      <c r="AF374" s="81">
        <v>44019</v>
      </c>
      <c r="AG374" s="19" t="s">
        <v>164</v>
      </c>
      <c r="AH374" s="30">
        <v>1</v>
      </c>
      <c r="AI374" s="30">
        <v>1</v>
      </c>
      <c r="AJ374" s="30">
        <v>1</v>
      </c>
      <c r="AK374" s="19" t="s">
        <v>144</v>
      </c>
      <c r="AL374" s="17" t="s">
        <v>58</v>
      </c>
      <c r="AM374" s="17" t="s">
        <v>58</v>
      </c>
      <c r="AN374" s="17" t="s">
        <v>58</v>
      </c>
    </row>
    <row r="375" spans="2:40" x14ac:dyDescent="0.25">
      <c r="B375" s="236">
        <f t="shared" si="78"/>
        <v>316</v>
      </c>
      <c r="C375" s="16">
        <v>20200703</v>
      </c>
      <c r="D375" s="15" t="s">
        <v>3</v>
      </c>
      <c r="E375" s="76" t="s">
        <v>1475</v>
      </c>
      <c r="F375" s="74" t="s">
        <v>1481</v>
      </c>
      <c r="G375" s="76">
        <v>1550411</v>
      </c>
      <c r="H375" s="49" t="s">
        <v>58</v>
      </c>
      <c r="I375" s="76" t="s">
        <v>1489</v>
      </c>
      <c r="J375" s="49" t="s">
        <v>58</v>
      </c>
      <c r="K375" s="15" t="s">
        <v>1076</v>
      </c>
      <c r="L375" s="76" t="s">
        <v>889</v>
      </c>
      <c r="M375" s="237" t="s">
        <v>144</v>
      </c>
      <c r="N375" s="76" t="s">
        <v>893</v>
      </c>
      <c r="O375" s="85" t="s">
        <v>58</v>
      </c>
      <c r="P375" s="17" t="s">
        <v>1523</v>
      </c>
      <c r="Q375" s="18"/>
      <c r="R375" s="49"/>
      <c r="S375" s="15" t="s">
        <v>65</v>
      </c>
      <c r="T375" s="15" t="s">
        <v>232</v>
      </c>
      <c r="U375" s="15"/>
      <c r="V375" s="76">
        <v>35</v>
      </c>
      <c r="W375" s="80">
        <v>52</v>
      </c>
      <c r="X375" s="15">
        <f t="shared" si="80"/>
        <v>52</v>
      </c>
      <c r="Y375" s="15">
        <f>ROUNDDOWN(W375/HLOOKUP(D375,Table!$C$3:$D$4,2,0)*8,2)</f>
        <v>0.92</v>
      </c>
      <c r="Z375" s="15">
        <f t="shared" si="81"/>
        <v>0.92</v>
      </c>
      <c r="AA375" s="15" t="s">
        <v>18</v>
      </c>
      <c r="AB375" s="19"/>
      <c r="AC375" s="19">
        <v>44018</v>
      </c>
      <c r="AD375" s="19">
        <v>44025</v>
      </c>
      <c r="AE375" s="19">
        <v>44019</v>
      </c>
      <c r="AF375" s="19">
        <v>44019</v>
      </c>
      <c r="AG375" s="19" t="s">
        <v>164</v>
      </c>
      <c r="AH375" s="30">
        <v>1</v>
      </c>
      <c r="AI375" s="30">
        <v>1</v>
      </c>
      <c r="AJ375" s="30">
        <v>1</v>
      </c>
      <c r="AK375" s="19" t="s">
        <v>144</v>
      </c>
      <c r="AL375" s="17" t="s">
        <v>58</v>
      </c>
      <c r="AM375" s="17" t="s">
        <v>58</v>
      </c>
      <c r="AN375" s="17" t="s">
        <v>58</v>
      </c>
    </row>
    <row r="376" spans="2:40" x14ac:dyDescent="0.25">
      <c r="B376" s="236">
        <f t="shared" si="78"/>
        <v>317</v>
      </c>
      <c r="C376" s="16">
        <v>20200703</v>
      </c>
      <c r="D376" s="15" t="s">
        <v>3</v>
      </c>
      <c r="E376" s="76" t="s">
        <v>1475</v>
      </c>
      <c r="F376" s="74" t="s">
        <v>1482</v>
      </c>
      <c r="G376" s="76">
        <v>1550411</v>
      </c>
      <c r="H376" s="49" t="s">
        <v>58</v>
      </c>
      <c r="I376" s="76" t="s">
        <v>182</v>
      </c>
      <c r="J376" s="49" t="s">
        <v>58</v>
      </c>
      <c r="K376" s="15" t="s">
        <v>1076</v>
      </c>
      <c r="L376" s="76" t="s">
        <v>889</v>
      </c>
      <c r="M376" s="237" t="s">
        <v>144</v>
      </c>
      <c r="N376" s="76" t="s">
        <v>893</v>
      </c>
      <c r="O376" s="85" t="s">
        <v>58</v>
      </c>
      <c r="P376" s="17" t="s">
        <v>1523</v>
      </c>
      <c r="Q376" s="18"/>
      <c r="R376" s="49"/>
      <c r="S376" s="15" t="s">
        <v>65</v>
      </c>
      <c r="T376" s="15" t="s">
        <v>232</v>
      </c>
      <c r="U376" s="15"/>
      <c r="V376" s="76">
        <v>280</v>
      </c>
      <c r="W376" s="15">
        <f t="shared" si="79"/>
        <v>280</v>
      </c>
      <c r="X376" s="15">
        <f t="shared" si="80"/>
        <v>280</v>
      </c>
      <c r="Y376" s="15">
        <f>ROUNDDOWN(W376/HLOOKUP(D376,Table!$C$3:$D$4,2,0)*8,2)</f>
        <v>4.97</v>
      </c>
      <c r="Z376" s="15">
        <f t="shared" si="81"/>
        <v>4.97</v>
      </c>
      <c r="AA376" s="15" t="s">
        <v>18</v>
      </c>
      <c r="AB376" s="19"/>
      <c r="AC376" s="19">
        <v>44018</v>
      </c>
      <c r="AD376" s="19">
        <v>44025</v>
      </c>
      <c r="AE376" s="19">
        <v>44019</v>
      </c>
      <c r="AF376" s="19">
        <v>44019</v>
      </c>
      <c r="AG376" s="19" t="s">
        <v>164</v>
      </c>
      <c r="AH376" s="30">
        <v>1</v>
      </c>
      <c r="AI376" s="30">
        <v>1</v>
      </c>
      <c r="AJ376" s="30">
        <v>1</v>
      </c>
      <c r="AK376" s="19" t="s">
        <v>144</v>
      </c>
      <c r="AL376" s="17" t="s">
        <v>58</v>
      </c>
      <c r="AM376" s="17" t="s">
        <v>58</v>
      </c>
      <c r="AN376" s="17" t="s">
        <v>58</v>
      </c>
    </row>
    <row r="377" spans="2:40" x14ac:dyDescent="0.25">
      <c r="B377" s="236">
        <f t="shared" si="78"/>
        <v>318</v>
      </c>
      <c r="C377" s="16">
        <v>20200703</v>
      </c>
      <c r="D377" s="15" t="s">
        <v>3</v>
      </c>
      <c r="E377" s="76" t="s">
        <v>1475</v>
      </c>
      <c r="F377" s="74" t="s">
        <v>1483</v>
      </c>
      <c r="G377" s="76">
        <v>1550411</v>
      </c>
      <c r="H377" s="49" t="s">
        <v>58</v>
      </c>
      <c r="I377" s="76" t="s">
        <v>346</v>
      </c>
      <c r="J377" s="49" t="s">
        <v>58</v>
      </c>
      <c r="K377" s="15" t="s">
        <v>1076</v>
      </c>
      <c r="L377" s="76" t="s">
        <v>889</v>
      </c>
      <c r="M377" s="237" t="s">
        <v>144</v>
      </c>
      <c r="N377" s="76" t="s">
        <v>893</v>
      </c>
      <c r="O377" s="85" t="s">
        <v>58</v>
      </c>
      <c r="P377" s="17" t="s">
        <v>1523</v>
      </c>
      <c r="Q377" s="18"/>
      <c r="R377" s="49"/>
      <c r="S377" s="15" t="s">
        <v>65</v>
      </c>
      <c r="T377" s="15" t="s">
        <v>232</v>
      </c>
      <c r="U377" s="15"/>
      <c r="V377" s="76">
        <v>235</v>
      </c>
      <c r="W377" s="15">
        <f t="shared" si="79"/>
        <v>235</v>
      </c>
      <c r="X377" s="15">
        <f t="shared" si="80"/>
        <v>235</v>
      </c>
      <c r="Y377" s="15">
        <f>ROUNDDOWN(W377/HLOOKUP(D377,Table!$C$3:$D$4,2,0)*8,2)</f>
        <v>4.17</v>
      </c>
      <c r="Z377" s="15">
        <f t="shared" si="81"/>
        <v>4.17</v>
      </c>
      <c r="AA377" s="15" t="s">
        <v>18</v>
      </c>
      <c r="AB377" s="19"/>
      <c r="AC377" s="19">
        <v>44018</v>
      </c>
      <c r="AD377" s="19">
        <v>44025</v>
      </c>
      <c r="AE377" s="19">
        <v>44019</v>
      </c>
      <c r="AF377" s="19">
        <v>44019</v>
      </c>
      <c r="AG377" s="19" t="s">
        <v>164</v>
      </c>
      <c r="AH377" s="30">
        <v>1</v>
      </c>
      <c r="AI377" s="30">
        <v>1</v>
      </c>
      <c r="AJ377" s="30">
        <v>1</v>
      </c>
      <c r="AK377" s="19" t="s">
        <v>144</v>
      </c>
      <c r="AL377" s="17" t="s">
        <v>58</v>
      </c>
      <c r="AM377" s="17" t="s">
        <v>58</v>
      </c>
      <c r="AN377" s="17" t="s">
        <v>58</v>
      </c>
    </row>
    <row r="378" spans="2:40" x14ac:dyDescent="0.25">
      <c r="B378" s="236">
        <f t="shared" si="78"/>
        <v>319</v>
      </c>
      <c r="C378" s="16">
        <v>20200703</v>
      </c>
      <c r="D378" s="15" t="s">
        <v>3</v>
      </c>
      <c r="E378" s="76" t="s">
        <v>1476</v>
      </c>
      <c r="F378" s="103" t="s">
        <v>1716</v>
      </c>
      <c r="G378" s="76">
        <v>1521618</v>
      </c>
      <c r="H378" s="49" t="s">
        <v>58</v>
      </c>
      <c r="I378" s="76" t="s">
        <v>175</v>
      </c>
      <c r="J378" s="49" t="s">
        <v>58</v>
      </c>
      <c r="K378" s="15" t="s">
        <v>1076</v>
      </c>
      <c r="L378" s="76" t="s">
        <v>1513</v>
      </c>
      <c r="M378" s="76" t="s">
        <v>1528</v>
      </c>
      <c r="N378" s="76" t="s">
        <v>219</v>
      </c>
      <c r="O378" s="85" t="s">
        <v>58</v>
      </c>
      <c r="P378" s="17" t="s">
        <v>289</v>
      </c>
      <c r="Q378" s="18"/>
      <c r="R378" s="49"/>
      <c r="S378" s="15" t="s">
        <v>65</v>
      </c>
      <c r="T378" s="15" t="s">
        <v>232</v>
      </c>
      <c r="U378" s="15"/>
      <c r="V378" s="76">
        <v>227</v>
      </c>
      <c r="W378" s="15">
        <f t="shared" si="79"/>
        <v>227</v>
      </c>
      <c r="X378" s="15">
        <f t="shared" si="80"/>
        <v>227</v>
      </c>
      <c r="Y378" s="15">
        <f>ROUNDDOWN(W378/HLOOKUP(D378,Table!$C$3:$D$4,2,0)*8,2)</f>
        <v>4.03</v>
      </c>
      <c r="Z378" s="15">
        <f t="shared" si="81"/>
        <v>4.03</v>
      </c>
      <c r="AA378" s="15" t="s">
        <v>18</v>
      </c>
      <c r="AB378" s="19"/>
      <c r="AC378" s="19">
        <v>44018</v>
      </c>
      <c r="AD378" s="19">
        <v>44025</v>
      </c>
      <c r="AE378" s="19">
        <v>44019</v>
      </c>
      <c r="AF378" s="19">
        <v>44019</v>
      </c>
      <c r="AG378" s="19" t="s">
        <v>164</v>
      </c>
      <c r="AH378" s="30">
        <v>1</v>
      </c>
      <c r="AI378" s="30">
        <v>1</v>
      </c>
      <c r="AJ378" s="30">
        <v>1</v>
      </c>
      <c r="AK378" s="19" t="s">
        <v>144</v>
      </c>
      <c r="AL378" s="17" t="s">
        <v>58</v>
      </c>
      <c r="AM378" s="17" t="s">
        <v>58</v>
      </c>
      <c r="AN378" s="17" t="s">
        <v>1720</v>
      </c>
    </row>
    <row r="379" spans="2:40" x14ac:dyDescent="0.25">
      <c r="B379" s="236">
        <f t="shared" si="78"/>
        <v>320</v>
      </c>
      <c r="C379" s="16">
        <v>20200703</v>
      </c>
      <c r="D379" s="15" t="s">
        <v>3</v>
      </c>
      <c r="E379" s="76" t="s">
        <v>1476</v>
      </c>
      <c r="F379" s="103" t="s">
        <v>1717</v>
      </c>
      <c r="G379" s="76">
        <v>1521618</v>
      </c>
      <c r="H379" s="49" t="s">
        <v>58</v>
      </c>
      <c r="I379" s="76" t="s">
        <v>217</v>
      </c>
      <c r="J379" s="49" t="s">
        <v>58</v>
      </c>
      <c r="K379" s="15" t="s">
        <v>1076</v>
      </c>
      <c r="L379" s="76" t="s">
        <v>1513</v>
      </c>
      <c r="M379" s="76" t="s">
        <v>1528</v>
      </c>
      <c r="N379" s="76" t="s">
        <v>219</v>
      </c>
      <c r="O379" s="85" t="s">
        <v>58</v>
      </c>
      <c r="P379" s="74" t="s">
        <v>289</v>
      </c>
      <c r="Q379" s="18"/>
      <c r="R379" s="49"/>
      <c r="S379" s="15" t="s">
        <v>65</v>
      </c>
      <c r="T379" s="15" t="s">
        <v>232</v>
      </c>
      <c r="U379" s="15"/>
      <c r="V379" s="76">
        <v>42</v>
      </c>
      <c r="W379" s="15">
        <f t="shared" si="79"/>
        <v>42</v>
      </c>
      <c r="X379" s="15">
        <f t="shared" si="80"/>
        <v>42</v>
      </c>
      <c r="Y379" s="15">
        <f>ROUNDDOWN(W379/HLOOKUP(D379,Table!$C$3:$D$4,2,0)*8,2)</f>
        <v>0.74</v>
      </c>
      <c r="Z379" s="15">
        <f t="shared" si="81"/>
        <v>0.74</v>
      </c>
      <c r="AA379" s="15" t="s">
        <v>18</v>
      </c>
      <c r="AB379" s="19"/>
      <c r="AC379" s="19">
        <v>44018</v>
      </c>
      <c r="AD379" s="19">
        <v>44025</v>
      </c>
      <c r="AE379" s="19">
        <v>44020</v>
      </c>
      <c r="AF379" s="81">
        <v>44020</v>
      </c>
      <c r="AG379" s="19" t="s">
        <v>164</v>
      </c>
      <c r="AH379" s="30">
        <v>1</v>
      </c>
      <c r="AI379" s="30">
        <v>1</v>
      </c>
      <c r="AJ379" s="30">
        <v>1</v>
      </c>
      <c r="AK379" s="19" t="s">
        <v>144</v>
      </c>
      <c r="AL379" s="17" t="s">
        <v>58</v>
      </c>
      <c r="AM379" s="17" t="s">
        <v>58</v>
      </c>
      <c r="AN379" s="17" t="s">
        <v>1720</v>
      </c>
    </row>
    <row r="380" spans="2:40" ht="60" hidden="1" x14ac:dyDescent="0.25">
      <c r="B380" s="236">
        <f t="shared" si="78"/>
        <v>321</v>
      </c>
      <c r="C380" s="16">
        <v>20200703</v>
      </c>
      <c r="D380" s="15" t="s">
        <v>2</v>
      </c>
      <c r="E380" s="76" t="s">
        <v>871</v>
      </c>
      <c r="F380" s="74" t="s">
        <v>58</v>
      </c>
      <c r="G380" s="76">
        <v>1551037</v>
      </c>
      <c r="H380" s="49" t="s">
        <v>58</v>
      </c>
      <c r="I380" s="76" t="s">
        <v>1490</v>
      </c>
      <c r="J380" s="49" t="s">
        <v>58</v>
      </c>
      <c r="K380" s="15" t="s">
        <v>1076</v>
      </c>
      <c r="L380" s="15" t="s">
        <v>144</v>
      </c>
      <c r="M380" s="237" t="s">
        <v>144</v>
      </c>
      <c r="N380" s="76" t="s">
        <v>1507</v>
      </c>
      <c r="O380" s="85" t="s">
        <v>1504</v>
      </c>
      <c r="P380" s="74" t="s">
        <v>1524</v>
      </c>
      <c r="Q380" s="18"/>
      <c r="R380" s="49"/>
      <c r="S380" s="15" t="s">
        <v>66</v>
      </c>
      <c r="T380" s="15" t="s">
        <v>233</v>
      </c>
      <c r="U380" s="15" t="s">
        <v>1669</v>
      </c>
      <c r="V380" s="76">
        <v>60</v>
      </c>
      <c r="W380" s="15">
        <f t="shared" si="79"/>
        <v>60</v>
      </c>
      <c r="X380" s="15">
        <f t="shared" si="80"/>
        <v>60</v>
      </c>
      <c r="Y380" s="15">
        <f>ROUNDDOWN(W380/HLOOKUP(D380,Table!$C$3:$D$4,2,0)*8,2)</f>
        <v>3.69</v>
      </c>
      <c r="Z380" s="15">
        <v>2</v>
      </c>
      <c r="AA380" s="15" t="s">
        <v>21</v>
      </c>
      <c r="AB380" s="19">
        <v>44021</v>
      </c>
      <c r="AC380" s="19">
        <v>44018</v>
      </c>
      <c r="AD380" s="105">
        <v>44021</v>
      </c>
      <c r="AE380" s="19">
        <v>44020</v>
      </c>
      <c r="AF380" s="81">
        <v>44020</v>
      </c>
      <c r="AG380" s="19" t="s">
        <v>164</v>
      </c>
      <c r="AH380" s="30">
        <v>1</v>
      </c>
      <c r="AI380" s="30">
        <v>1</v>
      </c>
      <c r="AJ380" s="30">
        <v>1</v>
      </c>
      <c r="AK380" s="19" t="s">
        <v>144</v>
      </c>
      <c r="AL380" s="243" t="s">
        <v>1828</v>
      </c>
      <c r="AM380" s="17" t="s">
        <v>58</v>
      </c>
      <c r="AN380" s="17" t="s">
        <v>58</v>
      </c>
    </row>
    <row r="381" spans="2:40" hidden="1" x14ac:dyDescent="0.25">
      <c r="B381" s="236">
        <f t="shared" si="78"/>
        <v>322</v>
      </c>
      <c r="C381" s="16">
        <v>20200703</v>
      </c>
      <c r="D381" s="15" t="s">
        <v>3</v>
      </c>
      <c r="E381" s="76" t="s">
        <v>1477</v>
      </c>
      <c r="F381" s="103" t="s">
        <v>1671</v>
      </c>
      <c r="G381" s="76">
        <v>1536787</v>
      </c>
      <c r="H381" s="49" t="s">
        <v>58</v>
      </c>
      <c r="I381" s="76" t="s">
        <v>1491</v>
      </c>
      <c r="J381" s="49" t="s">
        <v>58</v>
      </c>
      <c r="K381" s="15" t="s">
        <v>1076</v>
      </c>
      <c r="L381" s="76" t="s">
        <v>1514</v>
      </c>
      <c r="M381" s="76" t="s">
        <v>291</v>
      </c>
      <c r="N381" s="76" t="s">
        <v>1508</v>
      </c>
      <c r="O381" s="85" t="s">
        <v>58</v>
      </c>
      <c r="P381" s="74" t="s">
        <v>1525</v>
      </c>
      <c r="Q381" s="18"/>
      <c r="R381" s="49"/>
      <c r="S381" s="15" t="s">
        <v>234</v>
      </c>
      <c r="T381" s="15" t="s">
        <v>65</v>
      </c>
      <c r="U381" s="15" t="s">
        <v>0</v>
      </c>
      <c r="V381" s="76">
        <v>8</v>
      </c>
      <c r="W381" s="15">
        <f t="shared" si="79"/>
        <v>8</v>
      </c>
      <c r="X381" s="15">
        <f t="shared" si="80"/>
        <v>8</v>
      </c>
      <c r="Y381" s="15">
        <f>ROUNDDOWN(W381/HLOOKUP(D381,Table!$C$3:$D$4,2,0)*8,2)</f>
        <v>0.14000000000000001</v>
      </c>
      <c r="Z381" s="15">
        <v>0.1</v>
      </c>
      <c r="AA381" s="15" t="s">
        <v>18</v>
      </c>
      <c r="AB381" s="19"/>
      <c r="AC381" s="19">
        <v>44018</v>
      </c>
      <c r="AD381" s="19">
        <v>44039</v>
      </c>
      <c r="AE381" s="19">
        <v>44018</v>
      </c>
      <c r="AF381" s="81">
        <v>44018</v>
      </c>
      <c r="AG381" s="19" t="s">
        <v>164</v>
      </c>
      <c r="AH381" s="30">
        <v>1</v>
      </c>
      <c r="AI381" s="30">
        <v>1</v>
      </c>
      <c r="AJ381" s="30">
        <v>1</v>
      </c>
      <c r="AK381" s="19" t="s">
        <v>144</v>
      </c>
      <c r="AL381" s="17" t="s">
        <v>58</v>
      </c>
      <c r="AM381" s="17" t="s">
        <v>58</v>
      </c>
      <c r="AN381" s="17" t="s">
        <v>58</v>
      </c>
    </row>
    <row r="382" spans="2:40" hidden="1" x14ac:dyDescent="0.25">
      <c r="B382" s="236">
        <f t="shared" si="78"/>
        <v>323</v>
      </c>
      <c r="C382" s="16">
        <v>20200703</v>
      </c>
      <c r="D382" s="15" t="s">
        <v>3</v>
      </c>
      <c r="E382" s="76" t="s">
        <v>1477</v>
      </c>
      <c r="F382" s="103" t="s">
        <v>1672</v>
      </c>
      <c r="G382" s="76">
        <v>1536787</v>
      </c>
      <c r="H382" s="49" t="s">
        <v>58</v>
      </c>
      <c r="I382" s="76" t="s">
        <v>1492</v>
      </c>
      <c r="J382" s="49" t="s">
        <v>58</v>
      </c>
      <c r="K382" s="15" t="s">
        <v>1076</v>
      </c>
      <c r="L382" s="15" t="s">
        <v>1514</v>
      </c>
      <c r="M382" s="76" t="s">
        <v>291</v>
      </c>
      <c r="N382" s="76" t="s">
        <v>1508</v>
      </c>
      <c r="O382" s="85" t="s">
        <v>58</v>
      </c>
      <c r="P382" s="17" t="s">
        <v>1525</v>
      </c>
      <c r="Q382" s="18"/>
      <c r="R382" s="49"/>
      <c r="S382" s="15" t="s">
        <v>234</v>
      </c>
      <c r="T382" s="15" t="s">
        <v>65</v>
      </c>
      <c r="U382" s="15" t="s">
        <v>0</v>
      </c>
      <c r="V382" s="76">
        <v>165</v>
      </c>
      <c r="W382" s="15">
        <f t="shared" si="79"/>
        <v>165</v>
      </c>
      <c r="X382" s="15">
        <f t="shared" si="80"/>
        <v>165</v>
      </c>
      <c r="Y382" s="15">
        <f>ROUNDDOWN(W382/HLOOKUP(D382,Table!$C$3:$D$4,2,0)*8,2)</f>
        <v>2.93</v>
      </c>
      <c r="Z382" s="15">
        <v>2.5</v>
      </c>
      <c r="AA382" s="15" t="s">
        <v>18</v>
      </c>
      <c r="AB382" s="19"/>
      <c r="AC382" s="19">
        <v>44018</v>
      </c>
      <c r="AD382" s="19">
        <v>44039</v>
      </c>
      <c r="AE382" s="19">
        <v>44018</v>
      </c>
      <c r="AF382" s="19">
        <v>44018</v>
      </c>
      <c r="AG382" s="19" t="s">
        <v>164</v>
      </c>
      <c r="AH382" s="30">
        <v>1</v>
      </c>
      <c r="AI382" s="30">
        <v>1</v>
      </c>
      <c r="AJ382" s="30">
        <v>1</v>
      </c>
      <c r="AK382" s="19" t="s">
        <v>144</v>
      </c>
      <c r="AL382" s="17" t="s">
        <v>58</v>
      </c>
      <c r="AM382" s="17" t="s">
        <v>58</v>
      </c>
      <c r="AN382" s="17" t="s">
        <v>58</v>
      </c>
    </row>
    <row r="383" spans="2:40" hidden="1" x14ac:dyDescent="0.25">
      <c r="B383" s="236">
        <f t="shared" si="78"/>
        <v>324</v>
      </c>
      <c r="C383" s="16">
        <v>20200703</v>
      </c>
      <c r="D383" s="15" t="s">
        <v>3</v>
      </c>
      <c r="E383" s="76" t="s">
        <v>1477</v>
      </c>
      <c r="F383" s="103" t="s">
        <v>1673</v>
      </c>
      <c r="G383" s="76">
        <v>1536787</v>
      </c>
      <c r="H383" s="49" t="s">
        <v>58</v>
      </c>
      <c r="I383" s="76" t="s">
        <v>222</v>
      </c>
      <c r="J383" s="49" t="s">
        <v>58</v>
      </c>
      <c r="K383" s="15" t="s">
        <v>1076</v>
      </c>
      <c r="L383" s="15" t="s">
        <v>1514</v>
      </c>
      <c r="M383" s="76" t="s">
        <v>291</v>
      </c>
      <c r="N383" s="76" t="s">
        <v>1508</v>
      </c>
      <c r="O383" s="85" t="s">
        <v>58</v>
      </c>
      <c r="P383" s="17" t="s">
        <v>1525</v>
      </c>
      <c r="Q383" s="18"/>
      <c r="R383" s="49"/>
      <c r="S383" s="15" t="s">
        <v>234</v>
      </c>
      <c r="T383" s="15" t="s">
        <v>65</v>
      </c>
      <c r="U383" s="15" t="s">
        <v>0</v>
      </c>
      <c r="V383" s="76">
        <v>12</v>
      </c>
      <c r="W383" s="15">
        <f t="shared" si="79"/>
        <v>12</v>
      </c>
      <c r="X383" s="15">
        <f t="shared" si="80"/>
        <v>12</v>
      </c>
      <c r="Y383" s="15">
        <f>ROUNDDOWN(W383/HLOOKUP(D383,Table!$C$3:$D$4,2,0)*8,2)</f>
        <v>0.21</v>
      </c>
      <c r="Z383" s="15">
        <v>0.1</v>
      </c>
      <c r="AA383" s="15" t="s">
        <v>18</v>
      </c>
      <c r="AB383" s="19"/>
      <c r="AC383" s="19">
        <v>44018</v>
      </c>
      <c r="AD383" s="19">
        <v>44039</v>
      </c>
      <c r="AE383" s="19">
        <v>44018</v>
      </c>
      <c r="AF383" s="19">
        <v>44018</v>
      </c>
      <c r="AG383" s="19" t="s">
        <v>164</v>
      </c>
      <c r="AH383" s="30">
        <v>1</v>
      </c>
      <c r="AI383" s="30">
        <v>1</v>
      </c>
      <c r="AJ383" s="30">
        <v>1</v>
      </c>
      <c r="AK383" s="19" t="s">
        <v>144</v>
      </c>
      <c r="AL383" s="17" t="s">
        <v>58</v>
      </c>
      <c r="AM383" s="17" t="s">
        <v>58</v>
      </c>
      <c r="AN383" s="17" t="s">
        <v>58</v>
      </c>
    </row>
    <row r="384" spans="2:40" hidden="1" x14ac:dyDescent="0.25">
      <c r="B384" s="236">
        <f t="shared" si="78"/>
        <v>325</v>
      </c>
      <c r="C384" s="16">
        <v>20200703</v>
      </c>
      <c r="D384" s="15" t="s">
        <v>3</v>
      </c>
      <c r="E384" s="76" t="s">
        <v>1477</v>
      </c>
      <c r="F384" s="103" t="s">
        <v>1674</v>
      </c>
      <c r="G384" s="76">
        <v>1536787</v>
      </c>
      <c r="H384" s="49" t="s">
        <v>58</v>
      </c>
      <c r="I384" s="76" t="s">
        <v>221</v>
      </c>
      <c r="J384" s="49" t="s">
        <v>58</v>
      </c>
      <c r="K384" s="15" t="s">
        <v>1076</v>
      </c>
      <c r="L384" s="15" t="s">
        <v>1514</v>
      </c>
      <c r="M384" s="76" t="s">
        <v>291</v>
      </c>
      <c r="N384" s="76" t="s">
        <v>1508</v>
      </c>
      <c r="O384" s="85" t="s">
        <v>58</v>
      </c>
      <c r="P384" s="17" t="s">
        <v>1525</v>
      </c>
      <c r="Q384" s="18"/>
      <c r="R384" s="49"/>
      <c r="S384" s="15" t="s">
        <v>234</v>
      </c>
      <c r="T384" s="15" t="s">
        <v>65</v>
      </c>
      <c r="U384" s="15" t="s">
        <v>0</v>
      </c>
      <c r="V384" s="76">
        <v>71</v>
      </c>
      <c r="W384" s="15">
        <f t="shared" si="79"/>
        <v>71</v>
      </c>
      <c r="X384" s="15">
        <f t="shared" si="80"/>
        <v>71</v>
      </c>
      <c r="Y384" s="15">
        <f>ROUNDDOWN(W384/HLOOKUP(D384,Table!$C$3:$D$4,2,0)*8,2)</f>
        <v>1.26</v>
      </c>
      <c r="Z384" s="15">
        <v>1</v>
      </c>
      <c r="AA384" s="15" t="s">
        <v>18</v>
      </c>
      <c r="AB384" s="19"/>
      <c r="AC384" s="19">
        <v>44018</v>
      </c>
      <c r="AD384" s="19">
        <v>44039</v>
      </c>
      <c r="AE384" s="19">
        <v>44018</v>
      </c>
      <c r="AF384" s="19">
        <v>44018</v>
      </c>
      <c r="AG384" s="19" t="s">
        <v>164</v>
      </c>
      <c r="AH384" s="30">
        <v>1</v>
      </c>
      <c r="AI384" s="30">
        <v>1</v>
      </c>
      <c r="AJ384" s="30">
        <v>1</v>
      </c>
      <c r="AK384" s="19" t="s">
        <v>144</v>
      </c>
      <c r="AL384" s="17" t="s">
        <v>58</v>
      </c>
      <c r="AM384" s="17" t="s">
        <v>58</v>
      </c>
      <c r="AN384" s="17" t="s">
        <v>58</v>
      </c>
    </row>
    <row r="385" spans="2:40" hidden="1" x14ac:dyDescent="0.25">
      <c r="B385" s="236">
        <f t="shared" si="78"/>
        <v>326</v>
      </c>
      <c r="C385" s="16">
        <v>20200703</v>
      </c>
      <c r="D385" s="15" t="s">
        <v>3</v>
      </c>
      <c r="E385" s="76" t="s">
        <v>1477</v>
      </c>
      <c r="F385" s="103" t="s">
        <v>1675</v>
      </c>
      <c r="G385" s="76">
        <v>1536787</v>
      </c>
      <c r="H385" s="49" t="s">
        <v>58</v>
      </c>
      <c r="I385" s="76" t="s">
        <v>1493</v>
      </c>
      <c r="J385" s="49" t="s">
        <v>58</v>
      </c>
      <c r="K385" s="15" t="s">
        <v>1076</v>
      </c>
      <c r="L385" s="15" t="s">
        <v>1514</v>
      </c>
      <c r="M385" s="76" t="s">
        <v>291</v>
      </c>
      <c r="N385" s="76" t="s">
        <v>1508</v>
      </c>
      <c r="O385" s="85" t="s">
        <v>58</v>
      </c>
      <c r="P385" s="17" t="s">
        <v>1525</v>
      </c>
      <c r="Q385" s="18"/>
      <c r="R385" s="49"/>
      <c r="S385" s="15" t="s">
        <v>234</v>
      </c>
      <c r="T385" s="15" t="s">
        <v>65</v>
      </c>
      <c r="U385" s="15" t="s">
        <v>0</v>
      </c>
      <c r="V385" s="76">
        <v>87</v>
      </c>
      <c r="W385" s="15">
        <f t="shared" si="79"/>
        <v>87</v>
      </c>
      <c r="X385" s="15">
        <f t="shared" si="80"/>
        <v>87</v>
      </c>
      <c r="Y385" s="15">
        <f>ROUNDDOWN(W385/HLOOKUP(D385,Table!$C$3:$D$4,2,0)*8,2)</f>
        <v>1.54</v>
      </c>
      <c r="Z385" s="15">
        <v>1</v>
      </c>
      <c r="AA385" s="15" t="s">
        <v>18</v>
      </c>
      <c r="AB385" s="19"/>
      <c r="AC385" s="19">
        <v>44018</v>
      </c>
      <c r="AD385" s="19">
        <v>44039</v>
      </c>
      <c r="AE385" s="19">
        <v>44018</v>
      </c>
      <c r="AF385" s="19">
        <v>44018</v>
      </c>
      <c r="AG385" s="19" t="s">
        <v>164</v>
      </c>
      <c r="AH385" s="30">
        <v>1</v>
      </c>
      <c r="AI385" s="30">
        <v>1</v>
      </c>
      <c r="AJ385" s="30">
        <v>1</v>
      </c>
      <c r="AK385" s="19" t="s">
        <v>144</v>
      </c>
      <c r="AL385" s="17" t="s">
        <v>58</v>
      </c>
      <c r="AM385" s="17" t="s">
        <v>58</v>
      </c>
      <c r="AN385" s="17" t="s">
        <v>58</v>
      </c>
    </row>
    <row r="386" spans="2:40" hidden="1" x14ac:dyDescent="0.25">
      <c r="B386" s="236">
        <f t="shared" si="78"/>
        <v>327</v>
      </c>
      <c r="C386" s="16">
        <v>20200703</v>
      </c>
      <c r="D386" s="15" t="s">
        <v>3</v>
      </c>
      <c r="E386" s="76" t="s">
        <v>1477</v>
      </c>
      <c r="F386" s="103" t="s">
        <v>1676</v>
      </c>
      <c r="G386" s="76">
        <v>1536787</v>
      </c>
      <c r="H386" s="49" t="s">
        <v>58</v>
      </c>
      <c r="I386" s="76" t="s">
        <v>1494</v>
      </c>
      <c r="J386" s="49" t="s">
        <v>58</v>
      </c>
      <c r="K386" s="15" t="s">
        <v>1076</v>
      </c>
      <c r="L386" s="15" t="s">
        <v>1514</v>
      </c>
      <c r="M386" s="76" t="s">
        <v>291</v>
      </c>
      <c r="N386" s="76" t="s">
        <v>1508</v>
      </c>
      <c r="O386" s="85" t="s">
        <v>58</v>
      </c>
      <c r="P386" s="17" t="s">
        <v>1525</v>
      </c>
      <c r="Q386" s="18"/>
      <c r="R386" s="49"/>
      <c r="S386" s="15" t="s">
        <v>234</v>
      </c>
      <c r="T386" s="15" t="s">
        <v>65</v>
      </c>
      <c r="U386" s="15" t="s">
        <v>0</v>
      </c>
      <c r="V386" s="76">
        <v>64</v>
      </c>
      <c r="W386" s="15">
        <f t="shared" si="79"/>
        <v>64</v>
      </c>
      <c r="X386" s="15">
        <f t="shared" si="80"/>
        <v>64</v>
      </c>
      <c r="Y386" s="15">
        <f>ROUNDDOWN(W386/HLOOKUP(D386,Table!$C$3:$D$4,2,0)*8,2)</f>
        <v>1.1299999999999999</v>
      </c>
      <c r="Z386" s="15">
        <v>1</v>
      </c>
      <c r="AA386" s="15" t="s">
        <v>18</v>
      </c>
      <c r="AB386" s="19"/>
      <c r="AC386" s="19">
        <v>44018</v>
      </c>
      <c r="AD386" s="19">
        <v>44039</v>
      </c>
      <c r="AE386" s="19">
        <v>44018</v>
      </c>
      <c r="AF386" s="19">
        <v>44018</v>
      </c>
      <c r="AG386" s="19" t="s">
        <v>164</v>
      </c>
      <c r="AH386" s="30">
        <v>1</v>
      </c>
      <c r="AI386" s="30">
        <v>1</v>
      </c>
      <c r="AJ386" s="30">
        <v>1</v>
      </c>
      <c r="AK386" s="19" t="s">
        <v>144</v>
      </c>
      <c r="AL386" s="17" t="s">
        <v>58</v>
      </c>
      <c r="AM386" s="17" t="s">
        <v>58</v>
      </c>
      <c r="AN386" s="17" t="s">
        <v>58</v>
      </c>
    </row>
    <row r="387" spans="2:40" hidden="1" x14ac:dyDescent="0.25">
      <c r="B387" s="236">
        <f t="shared" si="78"/>
        <v>328</v>
      </c>
      <c r="C387" s="16">
        <v>20200703</v>
      </c>
      <c r="D387" s="15" t="s">
        <v>3</v>
      </c>
      <c r="E387" s="76" t="s">
        <v>1477</v>
      </c>
      <c r="F387" s="103" t="s">
        <v>1677</v>
      </c>
      <c r="G387" s="76">
        <v>1536787</v>
      </c>
      <c r="H387" s="49" t="s">
        <v>58</v>
      </c>
      <c r="I387" s="76" t="s">
        <v>1495</v>
      </c>
      <c r="J387" s="49" t="s">
        <v>58</v>
      </c>
      <c r="K387" s="15" t="s">
        <v>1076</v>
      </c>
      <c r="L387" s="15" t="s">
        <v>1514</v>
      </c>
      <c r="M387" s="76" t="s">
        <v>291</v>
      </c>
      <c r="N387" s="76" t="s">
        <v>1508</v>
      </c>
      <c r="O387" s="85" t="s">
        <v>58</v>
      </c>
      <c r="P387" s="17" t="s">
        <v>1525</v>
      </c>
      <c r="Q387" s="18"/>
      <c r="R387" s="49"/>
      <c r="S387" s="15" t="s">
        <v>234</v>
      </c>
      <c r="T387" s="15" t="s">
        <v>65</v>
      </c>
      <c r="U387" s="15" t="s">
        <v>0</v>
      </c>
      <c r="V387" s="76">
        <v>5</v>
      </c>
      <c r="W387" s="15">
        <f t="shared" si="79"/>
        <v>5</v>
      </c>
      <c r="X387" s="15">
        <f t="shared" si="80"/>
        <v>5</v>
      </c>
      <c r="Y387" s="15">
        <f>ROUNDDOWN(W387/HLOOKUP(D387,Table!$C$3:$D$4,2,0)*8,2)</f>
        <v>0.08</v>
      </c>
      <c r="Z387" s="15">
        <v>0</v>
      </c>
      <c r="AA387" s="15" t="s">
        <v>18</v>
      </c>
      <c r="AB387" s="19"/>
      <c r="AC387" s="19">
        <v>44018</v>
      </c>
      <c r="AD387" s="19">
        <v>44039</v>
      </c>
      <c r="AE387" s="19">
        <v>44018</v>
      </c>
      <c r="AF387" s="19">
        <v>44018</v>
      </c>
      <c r="AG387" s="19" t="s">
        <v>164</v>
      </c>
      <c r="AH387" s="30" t="s">
        <v>58</v>
      </c>
      <c r="AI387" s="30" t="s">
        <v>58</v>
      </c>
      <c r="AJ387" s="30" t="s">
        <v>58</v>
      </c>
      <c r="AK387" s="19" t="s">
        <v>144</v>
      </c>
      <c r="AL387" s="17" t="s">
        <v>58</v>
      </c>
      <c r="AM387" s="17" t="s">
        <v>58</v>
      </c>
      <c r="AN387" s="235" t="s">
        <v>172</v>
      </c>
    </row>
    <row r="388" spans="2:40" hidden="1" x14ac:dyDescent="0.25">
      <c r="B388" s="236">
        <f t="shared" si="78"/>
        <v>329</v>
      </c>
      <c r="C388" s="16">
        <v>20200703</v>
      </c>
      <c r="D388" s="15" t="s">
        <v>3</v>
      </c>
      <c r="E388" s="76" t="s">
        <v>1477</v>
      </c>
      <c r="F388" s="103" t="s">
        <v>1678</v>
      </c>
      <c r="G388" s="76">
        <v>1536787</v>
      </c>
      <c r="H388" s="49" t="s">
        <v>58</v>
      </c>
      <c r="I388" s="76" t="s">
        <v>1432</v>
      </c>
      <c r="J388" s="49" t="s">
        <v>58</v>
      </c>
      <c r="K388" s="15" t="s">
        <v>1076</v>
      </c>
      <c r="L388" s="15" t="s">
        <v>1514</v>
      </c>
      <c r="M388" s="76" t="s">
        <v>291</v>
      </c>
      <c r="N388" s="76" t="s">
        <v>1508</v>
      </c>
      <c r="O388" s="85" t="s">
        <v>58</v>
      </c>
      <c r="P388" s="17" t="s">
        <v>1525</v>
      </c>
      <c r="Q388" s="18"/>
      <c r="R388" s="49"/>
      <c r="S388" s="15" t="s">
        <v>234</v>
      </c>
      <c r="T388" s="15" t="s">
        <v>65</v>
      </c>
      <c r="U388" s="15" t="s">
        <v>0</v>
      </c>
      <c r="V388" s="76">
        <v>3</v>
      </c>
      <c r="W388" s="15">
        <f t="shared" si="79"/>
        <v>3</v>
      </c>
      <c r="X388" s="15">
        <f t="shared" si="80"/>
        <v>3</v>
      </c>
      <c r="Y388" s="15">
        <f>ROUNDDOWN(W388/HLOOKUP(D388,Table!$C$3:$D$4,2,0)*8,2)</f>
        <v>0.05</v>
      </c>
      <c r="Z388" s="15">
        <v>0.05</v>
      </c>
      <c r="AA388" s="15" t="s">
        <v>18</v>
      </c>
      <c r="AB388" s="19"/>
      <c r="AC388" s="19">
        <v>44018</v>
      </c>
      <c r="AD388" s="19">
        <v>44039</v>
      </c>
      <c r="AE388" s="19">
        <v>44018</v>
      </c>
      <c r="AF388" s="19">
        <v>44018</v>
      </c>
      <c r="AG388" s="19" t="s">
        <v>164</v>
      </c>
      <c r="AH388" s="30">
        <v>1</v>
      </c>
      <c r="AI388" s="30">
        <v>1</v>
      </c>
      <c r="AJ388" s="30">
        <v>1</v>
      </c>
      <c r="AK388" s="19" t="s">
        <v>144</v>
      </c>
      <c r="AL388" s="17" t="s">
        <v>58</v>
      </c>
      <c r="AM388" s="17" t="s">
        <v>58</v>
      </c>
      <c r="AN388" s="17" t="s">
        <v>58</v>
      </c>
    </row>
    <row r="389" spans="2:40" hidden="1" x14ac:dyDescent="0.25">
      <c r="B389" s="236">
        <f t="shared" si="78"/>
        <v>330</v>
      </c>
      <c r="C389" s="16">
        <v>20200703</v>
      </c>
      <c r="D389" s="15" t="s">
        <v>3</v>
      </c>
      <c r="E389" s="76" t="s">
        <v>1477</v>
      </c>
      <c r="F389" s="103" t="s">
        <v>1679</v>
      </c>
      <c r="G389" s="76">
        <v>1536787</v>
      </c>
      <c r="H389" s="49" t="s">
        <v>58</v>
      </c>
      <c r="I389" s="76" t="s">
        <v>211</v>
      </c>
      <c r="J389" s="49" t="s">
        <v>58</v>
      </c>
      <c r="K389" s="15" t="s">
        <v>1076</v>
      </c>
      <c r="L389" s="15" t="s">
        <v>1514</v>
      </c>
      <c r="M389" s="76" t="s">
        <v>291</v>
      </c>
      <c r="N389" s="76" t="s">
        <v>1508</v>
      </c>
      <c r="O389" s="85" t="s">
        <v>58</v>
      </c>
      <c r="P389" s="17" t="s">
        <v>1525</v>
      </c>
      <c r="Q389" s="18"/>
      <c r="R389" s="49"/>
      <c r="S389" s="15" t="s">
        <v>234</v>
      </c>
      <c r="T389" s="15" t="s">
        <v>65</v>
      </c>
      <c r="U389" s="15" t="s">
        <v>0</v>
      </c>
      <c r="V389" s="76">
        <v>199</v>
      </c>
      <c r="W389" s="15">
        <f t="shared" si="79"/>
        <v>199</v>
      </c>
      <c r="X389" s="15">
        <f t="shared" si="80"/>
        <v>199</v>
      </c>
      <c r="Y389" s="15">
        <f>ROUNDDOWN(W389/HLOOKUP(D389,Table!$C$3:$D$4,2,0)*8,2)</f>
        <v>3.53</v>
      </c>
      <c r="Z389" s="15">
        <v>3</v>
      </c>
      <c r="AA389" s="15" t="s">
        <v>18</v>
      </c>
      <c r="AB389" s="19"/>
      <c r="AC389" s="19">
        <v>44018</v>
      </c>
      <c r="AD389" s="19">
        <v>44039</v>
      </c>
      <c r="AE389" s="19">
        <v>44018</v>
      </c>
      <c r="AF389" s="19">
        <v>44018</v>
      </c>
      <c r="AG389" s="19" t="s">
        <v>164</v>
      </c>
      <c r="AH389" s="30">
        <v>1</v>
      </c>
      <c r="AI389" s="30">
        <v>1</v>
      </c>
      <c r="AJ389" s="30">
        <v>1</v>
      </c>
      <c r="AK389" s="19" t="s">
        <v>144</v>
      </c>
      <c r="AL389" s="17" t="s">
        <v>58</v>
      </c>
      <c r="AM389" s="17" t="s">
        <v>58</v>
      </c>
      <c r="AN389" s="17" t="s">
        <v>58</v>
      </c>
    </row>
    <row r="390" spans="2:40" hidden="1" x14ac:dyDescent="0.25">
      <c r="B390" s="236">
        <f t="shared" si="78"/>
        <v>331</v>
      </c>
      <c r="C390" s="16">
        <v>20200703</v>
      </c>
      <c r="D390" s="15" t="s">
        <v>3</v>
      </c>
      <c r="E390" s="76" t="s">
        <v>1477</v>
      </c>
      <c r="F390" s="103" t="s">
        <v>1680</v>
      </c>
      <c r="G390" s="76">
        <v>1536787</v>
      </c>
      <c r="H390" s="49" t="s">
        <v>58</v>
      </c>
      <c r="I390" s="76" t="s">
        <v>212</v>
      </c>
      <c r="J390" s="49" t="s">
        <v>58</v>
      </c>
      <c r="K390" s="15" t="s">
        <v>1076</v>
      </c>
      <c r="L390" s="15" t="s">
        <v>1514</v>
      </c>
      <c r="M390" s="76" t="s">
        <v>291</v>
      </c>
      <c r="N390" s="76" t="s">
        <v>1508</v>
      </c>
      <c r="O390" s="85" t="s">
        <v>58</v>
      </c>
      <c r="P390" s="17" t="s">
        <v>1525</v>
      </c>
      <c r="Q390" s="18"/>
      <c r="R390" s="49"/>
      <c r="S390" s="15" t="s">
        <v>234</v>
      </c>
      <c r="T390" s="15" t="s">
        <v>65</v>
      </c>
      <c r="U390" s="15" t="s">
        <v>0</v>
      </c>
      <c r="V390" s="76">
        <v>6</v>
      </c>
      <c r="W390" s="15">
        <f t="shared" si="79"/>
        <v>6</v>
      </c>
      <c r="X390" s="15">
        <f t="shared" si="80"/>
        <v>6</v>
      </c>
      <c r="Y390" s="15">
        <f>ROUNDDOWN(W390/HLOOKUP(D390,Table!$C$3:$D$4,2,0)*8,2)</f>
        <v>0.1</v>
      </c>
      <c r="Z390" s="15">
        <v>0</v>
      </c>
      <c r="AA390" s="15" t="s">
        <v>18</v>
      </c>
      <c r="AB390" s="19"/>
      <c r="AC390" s="19">
        <v>44018</v>
      </c>
      <c r="AD390" s="19">
        <v>44039</v>
      </c>
      <c r="AE390" s="19">
        <v>44018</v>
      </c>
      <c r="AF390" s="19">
        <v>44018</v>
      </c>
      <c r="AG390" s="19" t="s">
        <v>164</v>
      </c>
      <c r="AH390" s="30" t="s">
        <v>58</v>
      </c>
      <c r="AI390" s="30" t="s">
        <v>58</v>
      </c>
      <c r="AJ390" s="30" t="s">
        <v>58</v>
      </c>
      <c r="AK390" s="19" t="s">
        <v>144</v>
      </c>
      <c r="AL390" s="17" t="s">
        <v>58</v>
      </c>
      <c r="AM390" s="17" t="s">
        <v>58</v>
      </c>
      <c r="AN390" s="235" t="s">
        <v>172</v>
      </c>
    </row>
    <row r="391" spans="2:40" ht="105" hidden="1" x14ac:dyDescent="0.25">
      <c r="B391" s="236">
        <f t="shared" si="78"/>
        <v>332</v>
      </c>
      <c r="C391" s="16">
        <v>20200703</v>
      </c>
      <c r="D391" s="15" t="s">
        <v>2</v>
      </c>
      <c r="E391" s="76" t="s">
        <v>1474</v>
      </c>
      <c r="F391" s="74" t="s">
        <v>58</v>
      </c>
      <c r="G391" s="76">
        <v>1553405</v>
      </c>
      <c r="H391" s="49" t="s">
        <v>58</v>
      </c>
      <c r="I391" s="76" t="s">
        <v>1496</v>
      </c>
      <c r="J391" s="49" t="s">
        <v>58</v>
      </c>
      <c r="K391" s="15" t="s">
        <v>1078</v>
      </c>
      <c r="L391" s="15" t="s">
        <v>144</v>
      </c>
      <c r="M391" s="76" t="s">
        <v>290</v>
      </c>
      <c r="N391" s="76" t="s">
        <v>1305</v>
      </c>
      <c r="O391" s="16">
        <v>1.3</v>
      </c>
      <c r="P391" s="74" t="s">
        <v>1526</v>
      </c>
      <c r="Q391" s="18"/>
      <c r="R391" s="49"/>
      <c r="S391" s="15" t="s">
        <v>234</v>
      </c>
      <c r="T391" s="15" t="s">
        <v>65</v>
      </c>
      <c r="U391" s="15" t="s">
        <v>0</v>
      </c>
      <c r="V391" s="76">
        <v>37</v>
      </c>
      <c r="W391" s="15">
        <f t="shared" si="79"/>
        <v>37</v>
      </c>
      <c r="X391" s="15">
        <f t="shared" si="80"/>
        <v>37</v>
      </c>
      <c r="Y391" s="15">
        <f>ROUNDDOWN(W391/HLOOKUP(D391,Table!$C$3:$D$4,2,0)*8,2)</f>
        <v>2.27</v>
      </c>
      <c r="Z391" s="15">
        <v>2.2000000000000002</v>
      </c>
      <c r="AA391" s="15" t="s">
        <v>18</v>
      </c>
      <c r="AB391" s="19"/>
      <c r="AC391" s="19">
        <v>44018</v>
      </c>
      <c r="AD391" s="19">
        <v>44039</v>
      </c>
      <c r="AE391" s="19">
        <v>44019</v>
      </c>
      <c r="AF391" s="19">
        <v>44019</v>
      </c>
      <c r="AG391" s="19" t="s">
        <v>165</v>
      </c>
      <c r="AH391" s="30">
        <v>1</v>
      </c>
      <c r="AI391" s="30">
        <v>0.94399999999999995</v>
      </c>
      <c r="AJ391" s="30">
        <v>0.63600000000000001</v>
      </c>
      <c r="AK391" s="19" t="s">
        <v>134</v>
      </c>
      <c r="AL391" s="243" t="s">
        <v>1776</v>
      </c>
      <c r="AM391" s="17" t="s">
        <v>58</v>
      </c>
      <c r="AN391" s="17" t="s">
        <v>1031</v>
      </c>
    </row>
    <row r="392" spans="2:40" hidden="1" x14ac:dyDescent="0.25">
      <c r="B392" s="236">
        <f t="shared" si="78"/>
        <v>333</v>
      </c>
      <c r="C392" s="16">
        <v>20200703</v>
      </c>
      <c r="D392" s="15" t="s">
        <v>3</v>
      </c>
      <c r="E392" s="76" t="s">
        <v>1478</v>
      </c>
      <c r="F392" s="103" t="s">
        <v>1703</v>
      </c>
      <c r="G392" s="76">
        <v>1554102</v>
      </c>
      <c r="H392" s="49" t="s">
        <v>58</v>
      </c>
      <c r="I392" s="76" t="s">
        <v>1497</v>
      </c>
      <c r="J392" s="49" t="s">
        <v>58</v>
      </c>
      <c r="K392" s="15" t="s">
        <v>1076</v>
      </c>
      <c r="L392" s="76" t="s">
        <v>1515</v>
      </c>
      <c r="M392" s="76" t="s">
        <v>1529</v>
      </c>
      <c r="N392" s="76" t="s">
        <v>1509</v>
      </c>
      <c r="O392" s="85" t="s">
        <v>58</v>
      </c>
      <c r="P392" s="74" t="s">
        <v>1525</v>
      </c>
      <c r="Q392" s="18"/>
      <c r="R392" s="49"/>
      <c r="S392" s="15" t="s">
        <v>234</v>
      </c>
      <c r="T392" s="15" t="s">
        <v>65</v>
      </c>
      <c r="U392" s="15" t="s">
        <v>0</v>
      </c>
      <c r="V392" s="76">
        <v>111</v>
      </c>
      <c r="W392" s="15">
        <f t="shared" si="79"/>
        <v>111</v>
      </c>
      <c r="X392" s="15">
        <f t="shared" si="80"/>
        <v>111</v>
      </c>
      <c r="Y392" s="15">
        <f>ROUNDDOWN(W392/HLOOKUP(D392,Table!$C$3:$D$4,2,0)*8,2)</f>
        <v>1.97</v>
      </c>
      <c r="Z392" s="15">
        <v>1.5</v>
      </c>
      <c r="AA392" s="15" t="s">
        <v>18</v>
      </c>
      <c r="AB392" s="19"/>
      <c r="AC392" s="19">
        <v>44018</v>
      </c>
      <c r="AD392" s="19">
        <v>44039</v>
      </c>
      <c r="AE392" s="19">
        <v>44019</v>
      </c>
      <c r="AF392" s="19">
        <v>44019</v>
      </c>
      <c r="AG392" s="19" t="s">
        <v>164</v>
      </c>
      <c r="AH392" s="30">
        <v>1</v>
      </c>
      <c r="AI392" s="30">
        <v>1</v>
      </c>
      <c r="AJ392" s="30">
        <v>1</v>
      </c>
      <c r="AK392" s="19" t="s">
        <v>144</v>
      </c>
      <c r="AL392" s="17" t="s">
        <v>58</v>
      </c>
      <c r="AM392" s="17" t="s">
        <v>58</v>
      </c>
      <c r="AN392" s="17" t="s">
        <v>58</v>
      </c>
    </row>
    <row r="393" spans="2:40" hidden="1" x14ac:dyDescent="0.25">
      <c r="B393" s="236">
        <f t="shared" si="78"/>
        <v>334</v>
      </c>
      <c r="C393" s="16">
        <v>20200703</v>
      </c>
      <c r="D393" s="15" t="s">
        <v>3</v>
      </c>
      <c r="E393" s="76" t="s">
        <v>1478</v>
      </c>
      <c r="F393" s="103" t="s">
        <v>1705</v>
      </c>
      <c r="G393" s="76">
        <v>1554102</v>
      </c>
      <c r="H393" s="49" t="s">
        <v>58</v>
      </c>
      <c r="I393" s="76" t="s">
        <v>1498</v>
      </c>
      <c r="J393" s="49" t="s">
        <v>58</v>
      </c>
      <c r="K393" s="15" t="s">
        <v>1076</v>
      </c>
      <c r="L393" s="76" t="s">
        <v>1515</v>
      </c>
      <c r="M393" s="76" t="s">
        <v>1529</v>
      </c>
      <c r="N393" s="76" t="s">
        <v>1509</v>
      </c>
      <c r="O393" s="85" t="s">
        <v>58</v>
      </c>
      <c r="P393" s="17" t="s">
        <v>1525</v>
      </c>
      <c r="Q393" s="18"/>
      <c r="R393" s="49"/>
      <c r="S393" s="15" t="s">
        <v>234</v>
      </c>
      <c r="T393" s="15" t="s">
        <v>65</v>
      </c>
      <c r="U393" s="15" t="s">
        <v>0</v>
      </c>
      <c r="V393" s="76">
        <v>57</v>
      </c>
      <c r="W393" s="15">
        <f t="shared" si="79"/>
        <v>57</v>
      </c>
      <c r="X393" s="15">
        <f t="shared" si="80"/>
        <v>57</v>
      </c>
      <c r="Y393" s="15">
        <f>ROUNDDOWN(W393/HLOOKUP(D393,Table!$C$3:$D$4,2,0)*8,2)</f>
        <v>1.01</v>
      </c>
      <c r="Z393" s="15">
        <v>0</v>
      </c>
      <c r="AA393" s="15" t="s">
        <v>18</v>
      </c>
      <c r="AB393" s="19"/>
      <c r="AC393" s="19">
        <v>44018</v>
      </c>
      <c r="AD393" s="19">
        <v>44039</v>
      </c>
      <c r="AE393" s="19">
        <v>44019</v>
      </c>
      <c r="AF393" s="19">
        <v>44019</v>
      </c>
      <c r="AG393" s="19" t="s">
        <v>164</v>
      </c>
      <c r="AH393" s="30" t="s">
        <v>58</v>
      </c>
      <c r="AI393" s="30" t="s">
        <v>58</v>
      </c>
      <c r="AJ393" s="30" t="s">
        <v>58</v>
      </c>
      <c r="AK393" s="19" t="s">
        <v>144</v>
      </c>
      <c r="AL393" s="17" t="s">
        <v>58</v>
      </c>
      <c r="AM393" s="17" t="s">
        <v>58</v>
      </c>
      <c r="AN393" s="235" t="s">
        <v>172</v>
      </c>
    </row>
    <row r="394" spans="2:40" hidden="1" x14ac:dyDescent="0.25">
      <c r="B394" s="236">
        <f t="shared" si="78"/>
        <v>335</v>
      </c>
      <c r="C394" s="16">
        <v>20200703</v>
      </c>
      <c r="D394" s="15" t="s">
        <v>3</v>
      </c>
      <c r="E394" s="76" t="s">
        <v>1479</v>
      </c>
      <c r="F394" s="103" t="s">
        <v>1681</v>
      </c>
      <c r="G394" s="76">
        <v>1554393</v>
      </c>
      <c r="H394" s="49" t="s">
        <v>58</v>
      </c>
      <c r="I394" s="76" t="s">
        <v>1499</v>
      </c>
      <c r="J394" s="49" t="s">
        <v>58</v>
      </c>
      <c r="K394" s="15" t="s">
        <v>1076</v>
      </c>
      <c r="L394" s="76" t="s">
        <v>668</v>
      </c>
      <c r="M394" s="76" t="s">
        <v>1528</v>
      </c>
      <c r="N394" s="76" t="s">
        <v>193</v>
      </c>
      <c r="O394" s="85" t="s">
        <v>58</v>
      </c>
      <c r="P394" s="74" t="s">
        <v>189</v>
      </c>
      <c r="Q394" s="18"/>
      <c r="R394" s="49"/>
      <c r="S394" s="15" t="s">
        <v>6</v>
      </c>
      <c r="T394" s="15" t="s">
        <v>234</v>
      </c>
      <c r="U394" s="15" t="s">
        <v>0</v>
      </c>
      <c r="V394" s="76">
        <v>35</v>
      </c>
      <c r="W394" s="80">
        <v>42</v>
      </c>
      <c r="X394" s="15">
        <f>W394</f>
        <v>42</v>
      </c>
      <c r="Y394" s="15">
        <f>ROUNDDOWN(W394/HLOOKUP(D394,Table!$C$3:$D$4,2,0)*8,2)</f>
        <v>0.74</v>
      </c>
      <c r="Z394" s="15">
        <v>0.5</v>
      </c>
      <c r="AA394" s="15" t="s">
        <v>18</v>
      </c>
      <c r="AB394" s="19"/>
      <c r="AC394" s="19">
        <v>44018</v>
      </c>
      <c r="AD394" s="19">
        <v>44032</v>
      </c>
      <c r="AE394" s="19">
        <v>44020</v>
      </c>
      <c r="AF394" s="81">
        <v>44020</v>
      </c>
      <c r="AG394" s="19" t="s">
        <v>164</v>
      </c>
      <c r="AH394" s="30">
        <v>1</v>
      </c>
      <c r="AI394" s="30">
        <v>1</v>
      </c>
      <c r="AJ394" s="30">
        <v>1</v>
      </c>
      <c r="AK394" s="19" t="s">
        <v>144</v>
      </c>
      <c r="AL394" s="17" t="s">
        <v>58</v>
      </c>
      <c r="AM394" s="17" t="s">
        <v>58</v>
      </c>
      <c r="AN394" s="17" t="s">
        <v>1686</v>
      </c>
    </row>
    <row r="395" spans="2:40" hidden="1" x14ac:dyDescent="0.25">
      <c r="B395" s="236">
        <f t="shared" si="78"/>
        <v>336</v>
      </c>
      <c r="C395" s="16">
        <v>20200703</v>
      </c>
      <c r="D395" s="15" t="s">
        <v>3</v>
      </c>
      <c r="E395" s="76" t="s">
        <v>1479</v>
      </c>
      <c r="F395" s="103" t="s">
        <v>1682</v>
      </c>
      <c r="G395" s="76">
        <v>1554393</v>
      </c>
      <c r="H395" s="49" t="s">
        <v>58</v>
      </c>
      <c r="I395" s="76" t="s">
        <v>180</v>
      </c>
      <c r="J395" s="49" t="s">
        <v>58</v>
      </c>
      <c r="K395" s="15" t="s">
        <v>1076</v>
      </c>
      <c r="L395" s="15" t="s">
        <v>668</v>
      </c>
      <c r="M395" s="76" t="s">
        <v>1528</v>
      </c>
      <c r="N395" s="76" t="s">
        <v>193</v>
      </c>
      <c r="O395" s="85" t="s">
        <v>58</v>
      </c>
      <c r="P395" s="17" t="s">
        <v>189</v>
      </c>
      <c r="Q395" s="18"/>
      <c r="R395" s="49"/>
      <c r="S395" s="15" t="s">
        <v>6</v>
      </c>
      <c r="T395" s="15" t="s">
        <v>234</v>
      </c>
      <c r="U395" s="15" t="s">
        <v>0</v>
      </c>
      <c r="V395" s="76">
        <v>259</v>
      </c>
      <c r="W395" s="80">
        <v>269</v>
      </c>
      <c r="X395" s="15">
        <f>W395</f>
        <v>269</v>
      </c>
      <c r="Y395" s="15">
        <f>ROUNDDOWN(W395/HLOOKUP(D395,Table!$C$3:$D$4,2,0)*8,2)</f>
        <v>4.78</v>
      </c>
      <c r="Z395" s="15">
        <v>2</v>
      </c>
      <c r="AA395" s="15" t="s">
        <v>18</v>
      </c>
      <c r="AB395" s="19"/>
      <c r="AC395" s="19">
        <v>44018</v>
      </c>
      <c r="AD395" s="19">
        <v>44032</v>
      </c>
      <c r="AE395" s="19">
        <v>44020</v>
      </c>
      <c r="AF395" s="19">
        <v>44020</v>
      </c>
      <c r="AG395" s="19" t="s">
        <v>165</v>
      </c>
      <c r="AH395" s="30">
        <v>1</v>
      </c>
      <c r="AI395" s="30">
        <v>1</v>
      </c>
      <c r="AJ395" s="30">
        <v>0.94</v>
      </c>
      <c r="AK395" s="19" t="s">
        <v>134</v>
      </c>
      <c r="AL395" s="17" t="s">
        <v>1803</v>
      </c>
      <c r="AM395" s="17" t="s">
        <v>58</v>
      </c>
      <c r="AN395" s="17" t="s">
        <v>1788</v>
      </c>
    </row>
    <row r="396" spans="2:40" hidden="1" x14ac:dyDescent="0.25">
      <c r="B396" s="236">
        <f t="shared" si="78"/>
        <v>337</v>
      </c>
      <c r="C396" s="16">
        <v>20200703</v>
      </c>
      <c r="D396" s="15" t="s">
        <v>3</v>
      </c>
      <c r="E396" s="76" t="s">
        <v>1479</v>
      </c>
      <c r="F396" s="103" t="s">
        <v>1683</v>
      </c>
      <c r="G396" s="76">
        <v>1554393</v>
      </c>
      <c r="H396" s="49" t="s">
        <v>58</v>
      </c>
      <c r="I396" s="76" t="s">
        <v>561</v>
      </c>
      <c r="J396" s="49" t="s">
        <v>58</v>
      </c>
      <c r="K396" s="15" t="s">
        <v>1076</v>
      </c>
      <c r="L396" s="15" t="s">
        <v>668</v>
      </c>
      <c r="M396" s="76" t="s">
        <v>1528</v>
      </c>
      <c r="N396" s="76" t="s">
        <v>193</v>
      </c>
      <c r="O396" s="85" t="s">
        <v>58</v>
      </c>
      <c r="P396" s="17" t="s">
        <v>189</v>
      </c>
      <c r="Q396" s="18"/>
      <c r="R396" s="49"/>
      <c r="S396" s="15" t="s">
        <v>6</v>
      </c>
      <c r="T396" s="15" t="s">
        <v>234</v>
      </c>
      <c r="U396" s="15" t="s">
        <v>0</v>
      </c>
      <c r="V396" s="76">
        <v>54</v>
      </c>
      <c r="W396" s="80">
        <v>89</v>
      </c>
      <c r="X396" s="15">
        <f>W396</f>
        <v>89</v>
      </c>
      <c r="Y396" s="15">
        <f>ROUNDDOWN(W396/HLOOKUP(D396,Table!$C$3:$D$4,2,0)*8,2)</f>
        <v>1.58</v>
      </c>
      <c r="Z396" s="15">
        <v>1</v>
      </c>
      <c r="AA396" s="15" t="s">
        <v>18</v>
      </c>
      <c r="AB396" s="19"/>
      <c r="AC396" s="19">
        <v>44018</v>
      </c>
      <c r="AD396" s="19">
        <v>44032</v>
      </c>
      <c r="AE396" s="19">
        <v>44020</v>
      </c>
      <c r="AF396" s="19">
        <v>44020</v>
      </c>
      <c r="AG396" s="19" t="s">
        <v>164</v>
      </c>
      <c r="AH396" s="30">
        <v>1</v>
      </c>
      <c r="AI396" s="30">
        <v>1</v>
      </c>
      <c r="AJ396" s="30">
        <v>1</v>
      </c>
      <c r="AK396" s="19" t="s">
        <v>144</v>
      </c>
      <c r="AL396" s="17" t="s">
        <v>58</v>
      </c>
      <c r="AM396" s="17" t="s">
        <v>58</v>
      </c>
      <c r="AN396" s="17" t="s">
        <v>1687</v>
      </c>
    </row>
    <row r="397" spans="2:40" hidden="1" x14ac:dyDescent="0.25">
      <c r="B397" s="236">
        <f t="shared" si="78"/>
        <v>338</v>
      </c>
      <c r="C397" s="16">
        <v>20200703</v>
      </c>
      <c r="D397" s="15" t="s">
        <v>3</v>
      </c>
      <c r="E397" s="76" t="s">
        <v>1479</v>
      </c>
      <c r="F397" s="103" t="s">
        <v>1684</v>
      </c>
      <c r="G397" s="76">
        <v>1554393</v>
      </c>
      <c r="H397" s="49" t="s">
        <v>58</v>
      </c>
      <c r="I397" s="76" t="s">
        <v>1500</v>
      </c>
      <c r="J397" s="49" t="s">
        <v>58</v>
      </c>
      <c r="K397" s="15" t="s">
        <v>1076</v>
      </c>
      <c r="L397" s="15" t="s">
        <v>668</v>
      </c>
      <c r="M397" s="76" t="s">
        <v>1528</v>
      </c>
      <c r="N397" s="76" t="s">
        <v>193</v>
      </c>
      <c r="O397" s="85" t="s">
        <v>58</v>
      </c>
      <c r="P397" s="17" t="s">
        <v>189</v>
      </c>
      <c r="Q397" s="18"/>
      <c r="R397" s="49"/>
      <c r="S397" s="15" t="s">
        <v>6</v>
      </c>
      <c r="T397" s="15" t="s">
        <v>234</v>
      </c>
      <c r="U397" s="15" t="s">
        <v>0</v>
      </c>
      <c r="V397" s="76">
        <v>61</v>
      </c>
      <c r="W397" s="80">
        <v>62</v>
      </c>
      <c r="X397" s="15">
        <f>W397</f>
        <v>62</v>
      </c>
      <c r="Y397" s="15">
        <f>ROUNDDOWN(W397/HLOOKUP(D397,Table!$C$3:$D$4,2,0)*8,2)</f>
        <v>1.1000000000000001</v>
      </c>
      <c r="Z397" s="15">
        <v>1</v>
      </c>
      <c r="AA397" s="15" t="s">
        <v>18</v>
      </c>
      <c r="AB397" s="19"/>
      <c r="AC397" s="19">
        <v>44018</v>
      </c>
      <c r="AD397" s="19">
        <v>44032</v>
      </c>
      <c r="AE397" s="19">
        <v>44021</v>
      </c>
      <c r="AF397" s="19">
        <v>44021</v>
      </c>
      <c r="AG397" s="19" t="s">
        <v>164</v>
      </c>
      <c r="AH397" s="30">
        <v>1</v>
      </c>
      <c r="AI397" s="30">
        <v>1</v>
      </c>
      <c r="AJ397" s="30">
        <v>1</v>
      </c>
      <c r="AK397" s="19" t="s">
        <v>144</v>
      </c>
      <c r="AL397" s="17" t="s">
        <v>58</v>
      </c>
      <c r="AM397" s="17" t="s">
        <v>58</v>
      </c>
      <c r="AN397" s="17" t="s">
        <v>1688</v>
      </c>
    </row>
    <row r="398" spans="2:40" hidden="1" x14ac:dyDescent="0.25">
      <c r="B398" s="236">
        <f t="shared" si="78"/>
        <v>339</v>
      </c>
      <c r="C398" s="16">
        <v>20200703</v>
      </c>
      <c r="D398" s="15" t="s">
        <v>3</v>
      </c>
      <c r="E398" s="76" t="s">
        <v>1479</v>
      </c>
      <c r="F398" s="103" t="s">
        <v>1685</v>
      </c>
      <c r="G398" s="76">
        <v>1554393</v>
      </c>
      <c r="H398" s="49" t="s">
        <v>58</v>
      </c>
      <c r="I398" s="76" t="s">
        <v>1501</v>
      </c>
      <c r="J398" s="49" t="s">
        <v>58</v>
      </c>
      <c r="K398" s="15" t="s">
        <v>1076</v>
      </c>
      <c r="L398" s="15" t="s">
        <v>668</v>
      </c>
      <c r="M398" s="76" t="s">
        <v>1528</v>
      </c>
      <c r="N398" s="76" t="s">
        <v>193</v>
      </c>
      <c r="O398" s="85" t="s">
        <v>58</v>
      </c>
      <c r="P398" s="17" t="s">
        <v>189</v>
      </c>
      <c r="Q398" s="18"/>
      <c r="R398" s="49"/>
      <c r="S398" s="15" t="s">
        <v>6</v>
      </c>
      <c r="T398" s="15" t="s">
        <v>234</v>
      </c>
      <c r="U398" s="15" t="s">
        <v>0</v>
      </c>
      <c r="V398" s="76">
        <v>60</v>
      </c>
      <c r="W398" s="15">
        <f t="shared" si="79"/>
        <v>60</v>
      </c>
      <c r="X398" s="15">
        <f>W398</f>
        <v>60</v>
      </c>
      <c r="Y398" s="15">
        <f>ROUNDDOWN(W398/HLOOKUP(D398,Table!$C$3:$D$4,2,0)*8,2)</f>
        <v>1.06</v>
      </c>
      <c r="Z398" s="15">
        <v>1</v>
      </c>
      <c r="AA398" s="15" t="s">
        <v>18</v>
      </c>
      <c r="AB398" s="19"/>
      <c r="AC398" s="19">
        <v>44018</v>
      </c>
      <c r="AD398" s="19">
        <v>44032</v>
      </c>
      <c r="AE398" s="19">
        <v>44021</v>
      </c>
      <c r="AF398" s="19">
        <v>44021</v>
      </c>
      <c r="AG398" s="19" t="s">
        <v>164</v>
      </c>
      <c r="AH398" s="30">
        <v>1</v>
      </c>
      <c r="AI398" s="30">
        <v>1</v>
      </c>
      <c r="AJ398" s="30">
        <v>1</v>
      </c>
      <c r="AK398" s="19" t="s">
        <v>144</v>
      </c>
      <c r="AL398" s="17" t="s">
        <v>58</v>
      </c>
      <c r="AM398" s="17" t="s">
        <v>58</v>
      </c>
      <c r="AN398" s="17" t="s">
        <v>58</v>
      </c>
    </row>
    <row r="399" spans="2:40" x14ac:dyDescent="0.25">
      <c r="B399" s="236">
        <f t="shared" si="78"/>
        <v>340</v>
      </c>
      <c r="C399" s="16">
        <v>20200703</v>
      </c>
      <c r="D399" s="15" t="s">
        <v>3</v>
      </c>
      <c r="E399" s="76" t="s">
        <v>871</v>
      </c>
      <c r="F399" s="74" t="s">
        <v>1484</v>
      </c>
      <c r="G399" s="76">
        <v>1554344</v>
      </c>
      <c r="H399" s="49" t="s">
        <v>58</v>
      </c>
      <c r="I399" s="76" t="s">
        <v>881</v>
      </c>
      <c r="J399" s="49" t="s">
        <v>58</v>
      </c>
      <c r="K399" s="15" t="s">
        <v>1076</v>
      </c>
      <c r="L399" s="76" t="s">
        <v>889</v>
      </c>
      <c r="M399" s="237" t="s">
        <v>144</v>
      </c>
      <c r="N399" s="76" t="s">
        <v>893</v>
      </c>
      <c r="O399" s="85" t="s">
        <v>58</v>
      </c>
      <c r="P399" s="74" t="s">
        <v>899</v>
      </c>
      <c r="Q399" s="18"/>
      <c r="R399" s="49"/>
      <c r="S399" s="15" t="s">
        <v>64</v>
      </c>
      <c r="T399" s="15" t="s">
        <v>6</v>
      </c>
      <c r="U399" s="15" t="s">
        <v>0</v>
      </c>
      <c r="V399" s="76">
        <v>641</v>
      </c>
      <c r="W399" s="15">
        <f t="shared" si="79"/>
        <v>641</v>
      </c>
      <c r="X399" s="15">
        <f t="shared" ref="X399:X405" si="82">W399</f>
        <v>641</v>
      </c>
      <c r="Y399" s="15">
        <f>ROUNDDOWN(W399/HLOOKUP(D399,Table!$C$3:$D$4,2,0)*8,2)</f>
        <v>11.39</v>
      </c>
      <c r="Z399" s="15">
        <v>12</v>
      </c>
      <c r="AA399" s="15" t="s">
        <v>18</v>
      </c>
      <c r="AB399" s="19"/>
      <c r="AC399" s="19">
        <v>44018</v>
      </c>
      <c r="AD399" s="19">
        <v>44026</v>
      </c>
      <c r="AE399" s="19">
        <v>44018</v>
      </c>
      <c r="AF399" s="81">
        <v>44018</v>
      </c>
      <c r="AG399" s="19" t="s">
        <v>164</v>
      </c>
      <c r="AH399" s="30">
        <v>1</v>
      </c>
      <c r="AI399" s="30">
        <v>1</v>
      </c>
      <c r="AJ399" s="30">
        <v>1</v>
      </c>
      <c r="AK399" s="19" t="s">
        <v>144</v>
      </c>
      <c r="AL399" s="17" t="s">
        <v>58</v>
      </c>
      <c r="AM399" s="17" t="s">
        <v>58</v>
      </c>
      <c r="AN399" s="17" t="s">
        <v>1670</v>
      </c>
    </row>
    <row r="400" spans="2:40" hidden="1" x14ac:dyDescent="0.25">
      <c r="B400" s="236">
        <f t="shared" si="78"/>
        <v>341</v>
      </c>
      <c r="C400" s="16">
        <v>20200703</v>
      </c>
      <c r="D400" s="15" t="s">
        <v>3</v>
      </c>
      <c r="E400" s="76" t="s">
        <v>1479</v>
      </c>
      <c r="F400" s="103" t="s">
        <v>1749</v>
      </c>
      <c r="G400" s="76">
        <v>1555092</v>
      </c>
      <c r="H400" s="49" t="s">
        <v>58</v>
      </c>
      <c r="I400" s="249" t="s">
        <v>1502</v>
      </c>
      <c r="J400" s="49" t="s">
        <v>58</v>
      </c>
      <c r="K400" s="15" t="s">
        <v>1076</v>
      </c>
      <c r="L400" s="76" t="s">
        <v>1516</v>
      </c>
      <c r="M400" s="76" t="s">
        <v>1528</v>
      </c>
      <c r="N400" s="76" t="s">
        <v>193</v>
      </c>
      <c r="O400" s="85" t="s">
        <v>58</v>
      </c>
      <c r="P400" s="74" t="s">
        <v>1527</v>
      </c>
      <c r="Q400" s="18"/>
      <c r="R400" s="49"/>
      <c r="S400" s="15" t="s">
        <v>232</v>
      </c>
      <c r="T400" s="15" t="s">
        <v>64</v>
      </c>
      <c r="U400" s="15" t="s">
        <v>0</v>
      </c>
      <c r="V400" s="76">
        <v>50</v>
      </c>
      <c r="W400" s="15">
        <f t="shared" si="79"/>
        <v>50</v>
      </c>
      <c r="X400" s="15">
        <f t="shared" si="82"/>
        <v>50</v>
      </c>
      <c r="Y400" s="15">
        <f>ROUNDDOWN(W400/HLOOKUP(D400,Table!$C$3:$D$4,2,0)*8,2)</f>
        <v>0.88</v>
      </c>
      <c r="Z400" s="15">
        <v>0.5</v>
      </c>
      <c r="AA400" s="15" t="s">
        <v>18</v>
      </c>
      <c r="AB400" s="19"/>
      <c r="AC400" s="19">
        <v>44018</v>
      </c>
      <c r="AD400" s="19">
        <v>44032</v>
      </c>
      <c r="AE400" s="19">
        <v>44019</v>
      </c>
      <c r="AF400" s="19">
        <v>44019</v>
      </c>
      <c r="AG400" s="19" t="s">
        <v>164</v>
      </c>
      <c r="AH400" s="30">
        <v>1</v>
      </c>
      <c r="AI400" s="30">
        <v>1</v>
      </c>
      <c r="AJ400" s="30">
        <v>1</v>
      </c>
      <c r="AK400" s="19" t="s">
        <v>144</v>
      </c>
      <c r="AL400" s="17" t="s">
        <v>58</v>
      </c>
      <c r="AM400" s="17" t="s">
        <v>58</v>
      </c>
      <c r="AN400" s="17" t="s">
        <v>58</v>
      </c>
    </row>
    <row r="401" spans="1:40" hidden="1" x14ac:dyDescent="0.25">
      <c r="B401" s="236">
        <f t="shared" si="78"/>
        <v>342</v>
      </c>
      <c r="C401" s="16">
        <v>20200703</v>
      </c>
      <c r="D401" s="15" t="s">
        <v>3</v>
      </c>
      <c r="E401" s="76" t="s">
        <v>1479</v>
      </c>
      <c r="F401" s="103" t="s">
        <v>1750</v>
      </c>
      <c r="G401" s="76">
        <v>1555092</v>
      </c>
      <c r="H401" s="49" t="s">
        <v>58</v>
      </c>
      <c r="I401" s="249" t="s">
        <v>880</v>
      </c>
      <c r="J401" s="49" t="s">
        <v>58</v>
      </c>
      <c r="K401" s="15" t="s">
        <v>1076</v>
      </c>
      <c r="L401" s="15" t="s">
        <v>1516</v>
      </c>
      <c r="M401" s="76" t="s">
        <v>1528</v>
      </c>
      <c r="N401" s="76" t="s">
        <v>193</v>
      </c>
      <c r="O401" s="85" t="s">
        <v>58</v>
      </c>
      <c r="P401" s="17" t="s">
        <v>1527</v>
      </c>
      <c r="Q401" s="18"/>
      <c r="R401" s="49"/>
      <c r="S401" s="15" t="s">
        <v>232</v>
      </c>
      <c r="T401" s="15" t="s">
        <v>64</v>
      </c>
      <c r="U401" s="15" t="s">
        <v>0</v>
      </c>
      <c r="V401" s="76">
        <v>148</v>
      </c>
      <c r="W401" s="15">
        <f t="shared" si="79"/>
        <v>148</v>
      </c>
      <c r="X401" s="15">
        <f t="shared" si="82"/>
        <v>148</v>
      </c>
      <c r="Y401" s="15">
        <f>ROUNDDOWN(W401/HLOOKUP(D401,Table!$C$3:$D$4,2,0)*8,2)</f>
        <v>2.63</v>
      </c>
      <c r="Z401" s="15">
        <v>2.5</v>
      </c>
      <c r="AA401" s="15" t="s">
        <v>18</v>
      </c>
      <c r="AB401" s="19"/>
      <c r="AC401" s="19">
        <v>44018</v>
      </c>
      <c r="AD401" s="19">
        <v>44032</v>
      </c>
      <c r="AE401" s="19">
        <v>44019</v>
      </c>
      <c r="AF401" s="19">
        <v>44019</v>
      </c>
      <c r="AG401" s="19" t="s">
        <v>164</v>
      </c>
      <c r="AH401" s="30">
        <v>1</v>
      </c>
      <c r="AI401" s="30">
        <v>1</v>
      </c>
      <c r="AJ401" s="30">
        <v>1</v>
      </c>
      <c r="AK401" s="19" t="s">
        <v>144</v>
      </c>
      <c r="AL401" s="17" t="s">
        <v>58</v>
      </c>
      <c r="AM401" s="17" t="s">
        <v>58</v>
      </c>
      <c r="AN401" s="17" t="s">
        <v>58</v>
      </c>
    </row>
    <row r="402" spans="1:40" hidden="1" x14ac:dyDescent="0.25">
      <c r="B402" s="236">
        <f t="shared" si="78"/>
        <v>343</v>
      </c>
      <c r="C402" s="16">
        <v>20200703</v>
      </c>
      <c r="D402" s="15" t="s">
        <v>3</v>
      </c>
      <c r="E402" s="76" t="s">
        <v>1479</v>
      </c>
      <c r="F402" s="74" t="s">
        <v>1485</v>
      </c>
      <c r="G402" s="76">
        <v>1555092</v>
      </c>
      <c r="H402" s="49" t="s">
        <v>58</v>
      </c>
      <c r="I402" s="76" t="s">
        <v>178</v>
      </c>
      <c r="J402" s="49" t="s">
        <v>58</v>
      </c>
      <c r="K402" s="15" t="s">
        <v>1076</v>
      </c>
      <c r="L402" s="15" t="s">
        <v>1516</v>
      </c>
      <c r="M402" s="76" t="s">
        <v>1528</v>
      </c>
      <c r="N402" s="76" t="s">
        <v>193</v>
      </c>
      <c r="O402" s="85" t="s">
        <v>58</v>
      </c>
      <c r="P402" s="17" t="s">
        <v>1527</v>
      </c>
      <c r="Q402" s="18"/>
      <c r="R402" s="49"/>
      <c r="S402" s="15" t="s">
        <v>233</v>
      </c>
      <c r="T402" s="15" t="s">
        <v>137</v>
      </c>
      <c r="U402" s="15"/>
      <c r="V402" s="76">
        <v>178</v>
      </c>
      <c r="W402" s="15">
        <f t="shared" si="79"/>
        <v>178</v>
      </c>
      <c r="X402" s="15">
        <f t="shared" si="82"/>
        <v>178</v>
      </c>
      <c r="Y402" s="15">
        <f>ROUNDDOWN(W402/HLOOKUP(D402,Table!$C$3:$D$4,2,0)*8,2)</f>
        <v>3.16</v>
      </c>
      <c r="Z402" s="15">
        <v>3</v>
      </c>
      <c r="AA402" s="15" t="s">
        <v>89</v>
      </c>
      <c r="AB402" s="19"/>
      <c r="AC402" s="19">
        <v>44018</v>
      </c>
      <c r="AD402" s="19">
        <v>44032</v>
      </c>
      <c r="AE402" s="19">
        <v>44019</v>
      </c>
      <c r="AF402" s="19">
        <v>44019</v>
      </c>
      <c r="AG402" s="19" t="s">
        <v>165</v>
      </c>
      <c r="AH402" s="30">
        <v>0.98</v>
      </c>
      <c r="AI402" s="30">
        <v>0.96</v>
      </c>
      <c r="AJ402" s="30">
        <v>0.8</v>
      </c>
      <c r="AK402" s="19" t="s">
        <v>134</v>
      </c>
      <c r="AL402" s="17" t="s">
        <v>1708</v>
      </c>
      <c r="AM402" s="17" t="s">
        <v>58</v>
      </c>
      <c r="AN402" s="17" t="s">
        <v>1777</v>
      </c>
    </row>
    <row r="403" spans="1:40" hidden="1" x14ac:dyDescent="0.25">
      <c r="B403" s="236">
        <f t="shared" si="78"/>
        <v>344</v>
      </c>
      <c r="C403" s="16">
        <v>20200703</v>
      </c>
      <c r="D403" s="15" t="s">
        <v>3</v>
      </c>
      <c r="E403" s="76" t="s">
        <v>1479</v>
      </c>
      <c r="F403" s="74" t="s">
        <v>1486</v>
      </c>
      <c r="G403" s="76">
        <v>1555092</v>
      </c>
      <c r="H403" s="49" t="s">
        <v>58</v>
      </c>
      <c r="I403" s="76" t="s">
        <v>1503</v>
      </c>
      <c r="J403" s="49" t="s">
        <v>58</v>
      </c>
      <c r="K403" s="15" t="s">
        <v>1076</v>
      </c>
      <c r="L403" s="15" t="s">
        <v>1516</v>
      </c>
      <c r="M403" s="76" t="s">
        <v>1528</v>
      </c>
      <c r="N403" s="76" t="s">
        <v>193</v>
      </c>
      <c r="O403" s="85" t="s">
        <v>58</v>
      </c>
      <c r="P403" s="17" t="s">
        <v>1527</v>
      </c>
      <c r="Q403" s="18"/>
      <c r="R403" s="49"/>
      <c r="S403" s="15" t="s">
        <v>233</v>
      </c>
      <c r="T403" s="15" t="s">
        <v>137</v>
      </c>
      <c r="U403" s="15"/>
      <c r="V403" s="76">
        <v>6</v>
      </c>
      <c r="W403" s="15">
        <f t="shared" si="79"/>
        <v>6</v>
      </c>
      <c r="X403" s="15">
        <f t="shared" si="82"/>
        <v>6</v>
      </c>
      <c r="Y403" s="15">
        <f>ROUNDDOWN(W403/HLOOKUP(D403,Table!$C$3:$D$4,2,0)*8,2)</f>
        <v>0.1</v>
      </c>
      <c r="Z403" s="15">
        <v>0</v>
      </c>
      <c r="AA403" s="15" t="s">
        <v>18</v>
      </c>
      <c r="AB403" s="19"/>
      <c r="AC403" s="19">
        <v>44018</v>
      </c>
      <c r="AD403" s="19">
        <v>44032</v>
      </c>
      <c r="AE403" s="19">
        <v>44019</v>
      </c>
      <c r="AF403" s="19">
        <v>44019</v>
      </c>
      <c r="AG403" s="19" t="s">
        <v>164</v>
      </c>
      <c r="AH403" s="30" t="s">
        <v>58</v>
      </c>
      <c r="AI403" s="30" t="s">
        <v>58</v>
      </c>
      <c r="AJ403" s="30" t="s">
        <v>58</v>
      </c>
      <c r="AK403" s="19" t="s">
        <v>144</v>
      </c>
      <c r="AL403" s="17" t="s">
        <v>58</v>
      </c>
      <c r="AM403" s="17" t="s">
        <v>58</v>
      </c>
      <c r="AN403" s="235" t="s">
        <v>1711</v>
      </c>
    </row>
    <row r="404" spans="1:40" hidden="1" x14ac:dyDescent="0.25">
      <c r="B404" s="236">
        <f t="shared" si="78"/>
        <v>345</v>
      </c>
      <c r="C404" s="16">
        <v>20200703</v>
      </c>
      <c r="D404" s="15" t="s">
        <v>3</v>
      </c>
      <c r="E404" s="76" t="s">
        <v>1479</v>
      </c>
      <c r="F404" s="74" t="s">
        <v>1487</v>
      </c>
      <c r="G404" s="76">
        <v>1555092</v>
      </c>
      <c r="H404" s="49" t="s">
        <v>58</v>
      </c>
      <c r="I404" s="76" t="s">
        <v>220</v>
      </c>
      <c r="J404" s="49" t="s">
        <v>58</v>
      </c>
      <c r="K404" s="15" t="s">
        <v>1076</v>
      </c>
      <c r="L404" s="15" t="s">
        <v>1516</v>
      </c>
      <c r="M404" s="76" t="s">
        <v>1528</v>
      </c>
      <c r="N404" s="76" t="s">
        <v>193</v>
      </c>
      <c r="O404" s="85" t="s">
        <v>58</v>
      </c>
      <c r="P404" s="17" t="s">
        <v>1527</v>
      </c>
      <c r="Q404" s="18"/>
      <c r="R404" s="49"/>
      <c r="S404" s="15" t="s">
        <v>233</v>
      </c>
      <c r="T404" s="15" t="s">
        <v>137</v>
      </c>
      <c r="U404" s="15"/>
      <c r="V404" s="76">
        <v>51</v>
      </c>
      <c r="W404" s="15">
        <f t="shared" si="79"/>
        <v>51</v>
      </c>
      <c r="X404" s="15">
        <f t="shared" si="82"/>
        <v>51</v>
      </c>
      <c r="Y404" s="15">
        <f>ROUNDDOWN(W404/HLOOKUP(D404,Table!$C$3:$D$4,2,0)*8,2)</f>
        <v>0.9</v>
      </c>
      <c r="Z404" s="15">
        <v>0.5</v>
      </c>
      <c r="AA404" s="15" t="s">
        <v>18</v>
      </c>
      <c r="AB404" s="19"/>
      <c r="AC404" s="19">
        <v>44018</v>
      </c>
      <c r="AD404" s="19">
        <v>44032</v>
      </c>
      <c r="AE404" s="19">
        <v>44019</v>
      </c>
      <c r="AF404" s="19">
        <v>44019</v>
      </c>
      <c r="AG404" s="19" t="s">
        <v>164</v>
      </c>
      <c r="AH404" s="30">
        <v>1</v>
      </c>
      <c r="AI404" s="30">
        <v>1</v>
      </c>
      <c r="AJ404" s="30">
        <v>1</v>
      </c>
      <c r="AK404" s="19" t="s">
        <v>144</v>
      </c>
      <c r="AL404" s="17" t="s">
        <v>58</v>
      </c>
      <c r="AM404" s="17" t="s">
        <v>58</v>
      </c>
      <c r="AN404" s="17" t="s">
        <v>58</v>
      </c>
    </row>
    <row r="405" spans="1:40" x14ac:dyDescent="0.25">
      <c r="B405" s="100">
        <f t="shared" ref="B405:B443" si="83">B404+1</f>
        <v>346</v>
      </c>
      <c r="C405" s="16">
        <v>20200707</v>
      </c>
      <c r="D405" s="15" t="s">
        <v>3</v>
      </c>
      <c r="E405" s="76" t="s">
        <v>1478</v>
      </c>
      <c r="F405" s="103" t="s">
        <v>1703</v>
      </c>
      <c r="G405" s="76">
        <v>1554102</v>
      </c>
      <c r="H405" s="49" t="s">
        <v>58</v>
      </c>
      <c r="I405" s="76" t="s">
        <v>1497</v>
      </c>
      <c r="J405" s="49" t="s">
        <v>58</v>
      </c>
      <c r="K405" s="15"/>
      <c r="L405" s="76" t="s">
        <v>1515</v>
      </c>
      <c r="M405" s="76" t="s">
        <v>1529</v>
      </c>
      <c r="N405" s="76" t="s">
        <v>1509</v>
      </c>
      <c r="O405" s="17" t="s">
        <v>58</v>
      </c>
      <c r="P405" s="74" t="s">
        <v>1525</v>
      </c>
      <c r="Q405" s="18"/>
      <c r="R405" s="49"/>
      <c r="S405" s="15" t="s">
        <v>234</v>
      </c>
      <c r="T405" s="15" t="s">
        <v>66</v>
      </c>
      <c r="U405" s="15"/>
      <c r="V405" s="76">
        <v>101</v>
      </c>
      <c r="W405" s="205">
        <v>111</v>
      </c>
      <c r="X405" s="15">
        <f t="shared" si="82"/>
        <v>111</v>
      </c>
      <c r="Y405" s="15">
        <f>ROUNDDOWN(W405/HLOOKUP(D405,Table!$C$3:$D$4,2,0)*8,2)</f>
        <v>1.97</v>
      </c>
      <c r="Z405" s="15">
        <v>0.2</v>
      </c>
      <c r="AA405" s="15" t="s">
        <v>18</v>
      </c>
      <c r="AB405" s="19"/>
      <c r="AC405" s="19">
        <v>44019</v>
      </c>
      <c r="AD405" s="19">
        <v>44026</v>
      </c>
      <c r="AE405" s="19">
        <v>44020</v>
      </c>
      <c r="AF405" s="19">
        <v>44020</v>
      </c>
      <c r="AG405" s="19" t="s">
        <v>164</v>
      </c>
      <c r="AH405" s="30">
        <v>1</v>
      </c>
      <c r="AI405" s="30">
        <v>1</v>
      </c>
      <c r="AJ405" s="30">
        <v>1</v>
      </c>
      <c r="AK405" s="19" t="s">
        <v>144</v>
      </c>
      <c r="AL405" s="17" t="s">
        <v>58</v>
      </c>
      <c r="AM405" s="17" t="s">
        <v>58</v>
      </c>
      <c r="AN405" s="17" t="s">
        <v>1785</v>
      </c>
    </row>
    <row r="406" spans="1:40" x14ac:dyDescent="0.25">
      <c r="B406" s="100">
        <f t="shared" si="83"/>
        <v>347</v>
      </c>
      <c r="C406" s="16">
        <v>20200707</v>
      </c>
      <c r="D406" s="15" t="s">
        <v>3</v>
      </c>
      <c r="E406" s="76" t="s">
        <v>1478</v>
      </c>
      <c r="F406" s="103" t="s">
        <v>1705</v>
      </c>
      <c r="G406" s="76">
        <v>1554102</v>
      </c>
      <c r="H406" s="49" t="s">
        <v>58</v>
      </c>
      <c r="I406" s="76" t="s">
        <v>1498</v>
      </c>
      <c r="J406" s="49" t="s">
        <v>58</v>
      </c>
      <c r="K406" s="15"/>
      <c r="L406" s="76" t="s">
        <v>1515</v>
      </c>
      <c r="M406" s="76" t="s">
        <v>1529</v>
      </c>
      <c r="N406" s="76" t="s">
        <v>1509</v>
      </c>
      <c r="O406" s="17" t="s">
        <v>58</v>
      </c>
      <c r="P406" s="74" t="s">
        <v>1525</v>
      </c>
      <c r="Q406" s="18"/>
      <c r="R406" s="49"/>
      <c r="S406" s="15" t="s">
        <v>234</v>
      </c>
      <c r="T406" s="15" t="s">
        <v>66</v>
      </c>
      <c r="U406" s="15"/>
      <c r="V406" s="76">
        <v>51</v>
      </c>
      <c r="W406" s="15">
        <f t="shared" ref="W406:W428" si="84">V406</f>
        <v>51</v>
      </c>
      <c r="X406" s="15">
        <f>W406</f>
        <v>51</v>
      </c>
      <c r="Y406" s="15">
        <f>ROUNDDOWN(W406/HLOOKUP(D406,Table!$C$3:$D$4,2,0)*8,2)</f>
        <v>0.9</v>
      </c>
      <c r="Z406" s="15">
        <v>0</v>
      </c>
      <c r="AA406" s="15" t="s">
        <v>18</v>
      </c>
      <c r="AB406" s="19"/>
      <c r="AC406" s="19">
        <v>44019</v>
      </c>
      <c r="AD406" s="19">
        <v>44026</v>
      </c>
      <c r="AE406" s="19">
        <v>44020</v>
      </c>
      <c r="AF406" s="19">
        <v>44020</v>
      </c>
      <c r="AG406" s="19" t="s">
        <v>164</v>
      </c>
      <c r="AH406" s="30" t="s">
        <v>58</v>
      </c>
      <c r="AI406" s="30" t="s">
        <v>58</v>
      </c>
      <c r="AJ406" s="30" t="s">
        <v>58</v>
      </c>
      <c r="AK406" s="19" t="s">
        <v>144</v>
      </c>
      <c r="AL406" s="17" t="s">
        <v>58</v>
      </c>
      <c r="AM406" s="17" t="s">
        <v>58</v>
      </c>
      <c r="AN406" s="235" t="s">
        <v>1518</v>
      </c>
    </row>
    <row r="407" spans="1:40" x14ac:dyDescent="0.25">
      <c r="B407" s="100">
        <f t="shared" si="83"/>
        <v>348</v>
      </c>
      <c r="C407" s="16">
        <v>20200707</v>
      </c>
      <c r="D407" s="15" t="s">
        <v>3</v>
      </c>
      <c r="E407" s="76" t="s">
        <v>1478</v>
      </c>
      <c r="F407" s="103" t="s">
        <v>1703</v>
      </c>
      <c r="G407" s="76">
        <v>1554888</v>
      </c>
      <c r="H407" s="49" t="s">
        <v>58</v>
      </c>
      <c r="I407" s="76" t="s">
        <v>1497</v>
      </c>
      <c r="J407" s="49" t="s">
        <v>58</v>
      </c>
      <c r="K407" s="15"/>
      <c r="L407" s="15" t="s">
        <v>1515</v>
      </c>
      <c r="M407" s="76" t="s">
        <v>1529</v>
      </c>
      <c r="N407" s="76" t="s">
        <v>1747</v>
      </c>
      <c r="O407" s="17" t="s">
        <v>58</v>
      </c>
      <c r="P407" s="17" t="s">
        <v>1525</v>
      </c>
      <c r="Q407" s="18"/>
      <c r="R407" s="49"/>
      <c r="S407" s="15" t="s">
        <v>234</v>
      </c>
      <c r="T407" s="15" t="s">
        <v>66</v>
      </c>
      <c r="U407" s="15"/>
      <c r="V407" s="76">
        <v>101</v>
      </c>
      <c r="W407" s="80">
        <v>109</v>
      </c>
      <c r="X407" s="15">
        <f>W407</f>
        <v>109</v>
      </c>
      <c r="Y407" s="15">
        <f>ROUNDDOWN(W407/HLOOKUP(D407,Table!$C$3:$D$4,2,0)*8,2)</f>
        <v>1.93</v>
      </c>
      <c r="Z407" s="15">
        <v>1</v>
      </c>
      <c r="AA407" s="15" t="s">
        <v>18</v>
      </c>
      <c r="AB407" s="19"/>
      <c r="AC407" s="19">
        <v>44019</v>
      </c>
      <c r="AD407" s="19">
        <v>44026</v>
      </c>
      <c r="AE407" s="19">
        <v>44020</v>
      </c>
      <c r="AF407" s="19">
        <v>44020</v>
      </c>
      <c r="AG407" s="19" t="s">
        <v>164</v>
      </c>
      <c r="AH407" s="30">
        <v>1</v>
      </c>
      <c r="AI407" s="30">
        <v>1</v>
      </c>
      <c r="AJ407" s="30">
        <v>1</v>
      </c>
      <c r="AK407" s="19" t="s">
        <v>144</v>
      </c>
      <c r="AL407" s="17" t="s">
        <v>58</v>
      </c>
      <c r="AM407" s="17" t="s">
        <v>58</v>
      </c>
      <c r="AN407" s="17" t="s">
        <v>1786</v>
      </c>
    </row>
    <row r="408" spans="1:40" x14ac:dyDescent="0.25">
      <c r="B408" s="100">
        <f t="shared" si="83"/>
        <v>349</v>
      </c>
      <c r="C408" s="16">
        <v>20200707</v>
      </c>
      <c r="D408" s="15" t="s">
        <v>3</v>
      </c>
      <c r="E408" s="76" t="s">
        <v>1478</v>
      </c>
      <c r="F408" s="103" t="s">
        <v>1705</v>
      </c>
      <c r="G408" s="76">
        <v>1554888</v>
      </c>
      <c r="H408" s="49" t="s">
        <v>58</v>
      </c>
      <c r="I408" s="76" t="s">
        <v>1498</v>
      </c>
      <c r="J408" s="49" t="s">
        <v>58</v>
      </c>
      <c r="K408" s="15"/>
      <c r="L408" s="15" t="s">
        <v>1515</v>
      </c>
      <c r="M408" s="76" t="s">
        <v>1529</v>
      </c>
      <c r="N408" s="76" t="s">
        <v>1747</v>
      </c>
      <c r="O408" s="17" t="s">
        <v>58</v>
      </c>
      <c r="P408" s="17" t="s">
        <v>1525</v>
      </c>
      <c r="Q408" s="18"/>
      <c r="R408" s="49"/>
      <c r="S408" s="15" t="s">
        <v>234</v>
      </c>
      <c r="T408" s="15" t="s">
        <v>66</v>
      </c>
      <c r="U408" s="15"/>
      <c r="V408" s="76">
        <v>51</v>
      </c>
      <c r="W408" s="15">
        <f t="shared" si="84"/>
        <v>51</v>
      </c>
      <c r="X408" s="15">
        <f>W408</f>
        <v>51</v>
      </c>
      <c r="Y408" s="15">
        <f>ROUNDDOWN(W408/HLOOKUP(D408,Table!$C$3:$D$4,2,0)*8,2)</f>
        <v>0.9</v>
      </c>
      <c r="Z408" s="15">
        <v>0</v>
      </c>
      <c r="AA408" s="15" t="s">
        <v>18</v>
      </c>
      <c r="AB408" s="19"/>
      <c r="AC408" s="19">
        <v>44019</v>
      </c>
      <c r="AD408" s="19">
        <v>44026</v>
      </c>
      <c r="AE408" s="19">
        <v>44020</v>
      </c>
      <c r="AF408" s="19">
        <v>44020</v>
      </c>
      <c r="AG408" s="19" t="s">
        <v>164</v>
      </c>
      <c r="AH408" s="30" t="s">
        <v>58</v>
      </c>
      <c r="AI408" s="30" t="s">
        <v>58</v>
      </c>
      <c r="AJ408" s="30" t="s">
        <v>58</v>
      </c>
      <c r="AK408" s="19" t="s">
        <v>144</v>
      </c>
      <c r="AL408" s="17" t="s">
        <v>58</v>
      </c>
      <c r="AM408" s="17" t="s">
        <v>58</v>
      </c>
      <c r="AN408" s="235" t="s">
        <v>1518</v>
      </c>
    </row>
    <row r="409" spans="1:40" x14ac:dyDescent="0.25">
      <c r="B409" s="100">
        <f t="shared" si="83"/>
        <v>350</v>
      </c>
      <c r="C409" s="16">
        <v>20200707</v>
      </c>
      <c r="D409" s="15" t="s">
        <v>3</v>
      </c>
      <c r="E409" s="76" t="s">
        <v>1725</v>
      </c>
      <c r="F409" s="103" t="s">
        <v>1787</v>
      </c>
      <c r="G409" s="76">
        <v>1556682</v>
      </c>
      <c r="H409" s="49" t="s">
        <v>58</v>
      </c>
      <c r="I409" s="76" t="s">
        <v>1732</v>
      </c>
      <c r="J409" s="49" t="s">
        <v>58</v>
      </c>
      <c r="K409" s="15"/>
      <c r="L409" s="15" t="s">
        <v>1515</v>
      </c>
      <c r="M409" s="76" t="s">
        <v>1746</v>
      </c>
      <c r="N409" s="15" t="s">
        <v>1747</v>
      </c>
      <c r="O409" s="17" t="s">
        <v>58</v>
      </c>
      <c r="P409" s="74" t="s">
        <v>1748</v>
      </c>
      <c r="Q409" s="18"/>
      <c r="R409" s="49"/>
      <c r="S409" s="15" t="s">
        <v>234</v>
      </c>
      <c r="T409" s="15" t="s">
        <v>66</v>
      </c>
      <c r="U409" s="15"/>
      <c r="V409" s="76">
        <v>101</v>
      </c>
      <c r="W409" s="15">
        <f t="shared" si="84"/>
        <v>101</v>
      </c>
      <c r="X409" s="15">
        <f>W409</f>
        <v>101</v>
      </c>
      <c r="Y409" s="15">
        <f>ROUNDDOWN(W409/HLOOKUP(D409,Table!$C$3:$D$4,2,0)*8,2)</f>
        <v>1.79</v>
      </c>
      <c r="Z409" s="15">
        <v>0</v>
      </c>
      <c r="AA409" s="15" t="s">
        <v>18</v>
      </c>
      <c r="AB409" s="19"/>
      <c r="AC409" s="19">
        <v>44019</v>
      </c>
      <c r="AD409" s="19">
        <v>44026</v>
      </c>
      <c r="AE409" s="19">
        <v>44020</v>
      </c>
      <c r="AF409" s="19">
        <v>44020</v>
      </c>
      <c r="AG409" s="19" t="s">
        <v>164</v>
      </c>
      <c r="AH409" s="30" t="s">
        <v>58</v>
      </c>
      <c r="AI409" s="30" t="s">
        <v>58</v>
      </c>
      <c r="AJ409" s="30" t="s">
        <v>58</v>
      </c>
      <c r="AK409" s="19" t="s">
        <v>144</v>
      </c>
      <c r="AL409" s="17" t="s">
        <v>58</v>
      </c>
      <c r="AM409" s="17" t="s">
        <v>58</v>
      </c>
      <c r="AN409" s="235" t="s">
        <v>1518</v>
      </c>
    </row>
    <row r="410" spans="1:40" x14ac:dyDescent="0.25">
      <c r="B410" s="100">
        <f t="shared" si="83"/>
        <v>351</v>
      </c>
      <c r="C410" s="16">
        <v>20200707</v>
      </c>
      <c r="D410" s="15" t="s">
        <v>3</v>
      </c>
      <c r="E410" s="76" t="s">
        <v>1725</v>
      </c>
      <c r="F410" s="74" t="s">
        <v>1729</v>
      </c>
      <c r="G410" s="76">
        <v>1556682</v>
      </c>
      <c r="H410" s="49" t="s">
        <v>58</v>
      </c>
      <c r="I410" s="164" t="s">
        <v>152</v>
      </c>
      <c r="J410" s="49" t="s">
        <v>58</v>
      </c>
      <c r="K410" s="15" t="s">
        <v>1076</v>
      </c>
      <c r="L410" s="15" t="s">
        <v>1515</v>
      </c>
      <c r="M410" s="15" t="s">
        <v>1746</v>
      </c>
      <c r="N410" s="15" t="s">
        <v>1747</v>
      </c>
      <c r="O410" s="17" t="s">
        <v>58</v>
      </c>
      <c r="P410" s="17" t="s">
        <v>1748</v>
      </c>
      <c r="Q410" s="18"/>
      <c r="R410" s="49"/>
      <c r="S410" s="15" t="s">
        <v>233</v>
      </c>
      <c r="T410" s="15" t="s">
        <v>65</v>
      </c>
      <c r="U410" s="15" t="s">
        <v>0</v>
      </c>
      <c r="V410" s="76">
        <v>257</v>
      </c>
      <c r="W410" s="15">
        <f t="shared" si="84"/>
        <v>257</v>
      </c>
      <c r="X410" s="15">
        <f>W410</f>
        <v>257</v>
      </c>
      <c r="Y410" s="15">
        <f>ROUNDDOWN(W410/HLOOKUP(D410,Table!$C$3:$D$4,2,0)*8,2)</f>
        <v>4.5599999999999996</v>
      </c>
      <c r="Z410" s="15">
        <v>4</v>
      </c>
      <c r="AA410" s="15" t="s">
        <v>18</v>
      </c>
      <c r="AB410" s="19"/>
      <c r="AC410" s="19">
        <v>44019</v>
      </c>
      <c r="AD410" s="19">
        <v>44026</v>
      </c>
      <c r="AE410" s="19">
        <v>44019</v>
      </c>
      <c r="AF410" s="19">
        <v>44020</v>
      </c>
      <c r="AG410" s="19" t="s">
        <v>164</v>
      </c>
      <c r="AH410" s="30">
        <v>1</v>
      </c>
      <c r="AI410" s="30">
        <v>1</v>
      </c>
      <c r="AJ410" s="30">
        <v>1</v>
      </c>
      <c r="AK410" s="19" t="s">
        <v>144</v>
      </c>
      <c r="AL410" s="17" t="s">
        <v>58</v>
      </c>
      <c r="AM410" s="17" t="s">
        <v>58</v>
      </c>
      <c r="AN410" s="17" t="s">
        <v>58</v>
      </c>
    </row>
    <row r="411" spans="1:40" x14ac:dyDescent="0.25">
      <c r="B411" s="100">
        <f t="shared" si="83"/>
        <v>352</v>
      </c>
      <c r="C411" s="16">
        <v>20200707</v>
      </c>
      <c r="D411" s="15" t="s">
        <v>3</v>
      </c>
      <c r="E411" s="76" t="s">
        <v>1725</v>
      </c>
      <c r="F411" s="238" t="s">
        <v>1823</v>
      </c>
      <c r="G411" s="76">
        <v>1556682</v>
      </c>
      <c r="H411" s="49" t="s">
        <v>58</v>
      </c>
      <c r="I411" s="249" t="s">
        <v>1489</v>
      </c>
      <c r="J411" s="49" t="s">
        <v>58</v>
      </c>
      <c r="K411" s="15" t="s">
        <v>1076</v>
      </c>
      <c r="L411" s="15" t="s">
        <v>1515</v>
      </c>
      <c r="M411" s="15" t="s">
        <v>1746</v>
      </c>
      <c r="N411" s="15" t="s">
        <v>1747</v>
      </c>
      <c r="O411" s="17" t="s">
        <v>58</v>
      </c>
      <c r="P411" s="17" t="s">
        <v>1748</v>
      </c>
      <c r="Q411" s="18"/>
      <c r="R411" s="49"/>
      <c r="S411" s="15" t="s">
        <v>232</v>
      </c>
      <c r="T411" s="15" t="s">
        <v>64</v>
      </c>
      <c r="U411" s="15"/>
      <c r="V411" s="76">
        <v>1141</v>
      </c>
      <c r="W411" s="15">
        <f t="shared" si="84"/>
        <v>1141</v>
      </c>
      <c r="X411" s="15">
        <f>W411</f>
        <v>1141</v>
      </c>
      <c r="Y411" s="15">
        <f>ROUNDDOWN(W411/HLOOKUP(D411,Table!$C$3:$D$4,2,0)*8,2)</f>
        <v>20.28</v>
      </c>
      <c r="Z411" s="15">
        <v>10</v>
      </c>
      <c r="AA411" s="15" t="s">
        <v>18</v>
      </c>
      <c r="AB411" s="19"/>
      <c r="AC411" s="19">
        <v>44019</v>
      </c>
      <c r="AD411" s="19">
        <v>44026</v>
      </c>
      <c r="AE411" s="19">
        <v>44020</v>
      </c>
      <c r="AF411" s="19">
        <v>44020</v>
      </c>
      <c r="AG411" s="19" t="s">
        <v>164</v>
      </c>
      <c r="AH411" s="30">
        <v>1</v>
      </c>
      <c r="AI411" s="30">
        <v>1</v>
      </c>
      <c r="AJ411" s="30">
        <v>1</v>
      </c>
      <c r="AK411" s="19" t="s">
        <v>144</v>
      </c>
      <c r="AL411" s="17" t="s">
        <v>58</v>
      </c>
      <c r="AM411" s="17" t="s">
        <v>58</v>
      </c>
      <c r="AN411" s="17" t="s">
        <v>58</v>
      </c>
    </row>
    <row r="412" spans="1:40" x14ac:dyDescent="0.25">
      <c r="B412" s="100">
        <f t="shared" si="83"/>
        <v>353</v>
      </c>
      <c r="C412" s="16">
        <v>20200707</v>
      </c>
      <c r="D412" s="15" t="s">
        <v>3</v>
      </c>
      <c r="E412" s="76" t="s">
        <v>1725</v>
      </c>
      <c r="F412" s="74" t="s">
        <v>1729</v>
      </c>
      <c r="G412" s="76">
        <v>1556682</v>
      </c>
      <c r="H412" s="49" t="s">
        <v>58</v>
      </c>
      <c r="I412" s="164" t="s">
        <v>146</v>
      </c>
      <c r="J412" s="49" t="s">
        <v>58</v>
      </c>
      <c r="K412" s="15" t="s">
        <v>1076</v>
      </c>
      <c r="L412" s="15" t="s">
        <v>1515</v>
      </c>
      <c r="M412" s="15" t="s">
        <v>1746</v>
      </c>
      <c r="N412" s="15" t="s">
        <v>1747</v>
      </c>
      <c r="O412" s="17" t="s">
        <v>58</v>
      </c>
      <c r="P412" s="17" t="s">
        <v>1748</v>
      </c>
      <c r="Q412" s="18"/>
      <c r="R412" s="49"/>
      <c r="S412" s="15" t="s">
        <v>233</v>
      </c>
      <c r="T412" s="15" t="s">
        <v>65</v>
      </c>
      <c r="U412" s="15" t="s">
        <v>0</v>
      </c>
      <c r="V412" s="76">
        <v>997</v>
      </c>
      <c r="W412" s="15">
        <f t="shared" si="84"/>
        <v>997</v>
      </c>
      <c r="X412" s="15">
        <f>W412</f>
        <v>997</v>
      </c>
      <c r="Y412" s="15">
        <f>ROUNDDOWN(W412/HLOOKUP(D412,Table!$C$3:$D$4,2,0)*8,2)</f>
        <v>17.72</v>
      </c>
      <c r="Z412" s="15">
        <v>10</v>
      </c>
      <c r="AA412" s="15" t="s">
        <v>18</v>
      </c>
      <c r="AB412" s="19"/>
      <c r="AC412" s="19">
        <v>44019</v>
      </c>
      <c r="AD412" s="19">
        <v>44026</v>
      </c>
      <c r="AE412" s="19">
        <v>44020</v>
      </c>
      <c r="AF412" s="19">
        <v>44021</v>
      </c>
      <c r="AG412" s="19" t="s">
        <v>164</v>
      </c>
      <c r="AH412" s="30">
        <v>1</v>
      </c>
      <c r="AI412" s="30">
        <v>1</v>
      </c>
      <c r="AJ412" s="30">
        <v>1</v>
      </c>
      <c r="AK412" s="19" t="s">
        <v>144</v>
      </c>
      <c r="AL412" s="17" t="s">
        <v>58</v>
      </c>
      <c r="AM412" s="17" t="s">
        <v>58</v>
      </c>
      <c r="AN412" s="17" t="s">
        <v>58</v>
      </c>
    </row>
    <row r="413" spans="1:40" hidden="1" x14ac:dyDescent="0.25">
      <c r="A413" s="34" t="s">
        <v>1752</v>
      </c>
      <c r="B413" s="100">
        <f t="shared" si="83"/>
        <v>354</v>
      </c>
      <c r="C413" s="16">
        <v>20200707</v>
      </c>
      <c r="D413" s="15" t="s">
        <v>2</v>
      </c>
      <c r="E413" s="76" t="s">
        <v>1726</v>
      </c>
      <c r="F413" s="74" t="s">
        <v>58</v>
      </c>
      <c r="G413" s="76">
        <v>1557142</v>
      </c>
      <c r="H413" s="49" t="s">
        <v>58</v>
      </c>
      <c r="I413" s="249" t="s">
        <v>1733</v>
      </c>
      <c r="J413" s="49" t="s">
        <v>58</v>
      </c>
      <c r="K413" s="15" t="s">
        <v>1078</v>
      </c>
      <c r="L413" s="15" t="s">
        <v>144</v>
      </c>
      <c r="M413" s="76" t="s">
        <v>1753</v>
      </c>
      <c r="N413" s="74" t="s">
        <v>1751</v>
      </c>
      <c r="O413" s="34" t="s">
        <v>282</v>
      </c>
      <c r="P413" s="76" t="s">
        <v>294</v>
      </c>
      <c r="Q413" s="18"/>
      <c r="R413" s="49"/>
      <c r="S413" s="15" t="s">
        <v>232</v>
      </c>
      <c r="T413" s="15" t="s">
        <v>64</v>
      </c>
      <c r="U413" s="15"/>
      <c r="V413" s="76">
        <v>21</v>
      </c>
      <c r="W413" s="15">
        <f t="shared" si="84"/>
        <v>21</v>
      </c>
      <c r="X413" s="15">
        <f>W413</f>
        <v>21</v>
      </c>
      <c r="Y413" s="15">
        <f>ROUNDDOWN(W413/HLOOKUP(D413,Table!$C$3:$D$4,2,0)*8,2)</f>
        <v>1.29</v>
      </c>
      <c r="Z413" s="15">
        <v>1.2</v>
      </c>
      <c r="AA413" s="15" t="s">
        <v>18</v>
      </c>
      <c r="AB413" s="19"/>
      <c r="AC413" s="19">
        <v>44019</v>
      </c>
      <c r="AD413" s="81">
        <v>44034</v>
      </c>
      <c r="AE413" s="19">
        <v>44021</v>
      </c>
      <c r="AF413" s="19">
        <v>44021</v>
      </c>
      <c r="AG413" s="19" t="s">
        <v>164</v>
      </c>
      <c r="AH413" s="30">
        <v>1</v>
      </c>
      <c r="AI413" s="30">
        <v>1</v>
      </c>
      <c r="AJ413" s="30">
        <v>1</v>
      </c>
      <c r="AK413" s="19" t="s">
        <v>144</v>
      </c>
      <c r="AL413" s="17" t="s">
        <v>58</v>
      </c>
      <c r="AM413" s="17" t="s">
        <v>58</v>
      </c>
      <c r="AN413" s="17" t="s">
        <v>1535</v>
      </c>
    </row>
    <row r="414" spans="1:40" x14ac:dyDescent="0.25">
      <c r="B414" s="100">
        <f t="shared" si="83"/>
        <v>355</v>
      </c>
      <c r="C414" s="16">
        <v>20200707</v>
      </c>
      <c r="D414" s="15" t="s">
        <v>3</v>
      </c>
      <c r="E414" s="76" t="s">
        <v>1474</v>
      </c>
      <c r="F414" s="74" t="s">
        <v>1730</v>
      </c>
      <c r="G414" s="76">
        <v>1545885</v>
      </c>
      <c r="H414" s="49" t="s">
        <v>58</v>
      </c>
      <c r="I414" s="76" t="s">
        <v>288</v>
      </c>
      <c r="J414" s="49" t="s">
        <v>58</v>
      </c>
      <c r="K414" s="15" t="s">
        <v>1076</v>
      </c>
      <c r="L414" s="76" t="s">
        <v>1512</v>
      </c>
      <c r="M414" s="76" t="s">
        <v>290</v>
      </c>
      <c r="N414" s="76" t="s">
        <v>988</v>
      </c>
      <c r="O414" s="17" t="s">
        <v>58</v>
      </c>
      <c r="P414" s="74" t="s">
        <v>996</v>
      </c>
      <c r="Q414" s="18"/>
      <c r="R414" s="49"/>
      <c r="S414" s="15" t="s">
        <v>65</v>
      </c>
      <c r="T414" s="15" t="s">
        <v>232</v>
      </c>
      <c r="U414" s="15"/>
      <c r="V414" s="76">
        <v>1581</v>
      </c>
      <c r="W414" s="15">
        <f t="shared" si="84"/>
        <v>1581</v>
      </c>
      <c r="X414" s="15">
        <f>W414</f>
        <v>1581</v>
      </c>
      <c r="Y414" s="15">
        <f>ROUNDDOWN(W414/HLOOKUP(D414,Table!$C$3:$D$4,2,0)*8,2)</f>
        <v>28.1</v>
      </c>
      <c r="Z414" s="15">
        <f>Y414</f>
        <v>28.1</v>
      </c>
      <c r="AA414" s="15" t="s">
        <v>18</v>
      </c>
      <c r="AB414" s="19"/>
      <c r="AC414" s="19">
        <v>44019</v>
      </c>
      <c r="AD414" s="81">
        <v>44026</v>
      </c>
      <c r="AE414" s="19">
        <v>44020</v>
      </c>
      <c r="AF414" s="19">
        <v>44021</v>
      </c>
      <c r="AG414" s="19" t="s">
        <v>164</v>
      </c>
      <c r="AH414" s="30">
        <v>1</v>
      </c>
      <c r="AI414" s="30">
        <v>1</v>
      </c>
      <c r="AJ414" s="30">
        <v>1</v>
      </c>
      <c r="AK414" s="19" t="s">
        <v>144</v>
      </c>
      <c r="AL414" s="17" t="s">
        <v>58</v>
      </c>
      <c r="AM414" s="17" t="s">
        <v>58</v>
      </c>
      <c r="AN414" s="17" t="s">
        <v>58</v>
      </c>
    </row>
    <row r="415" spans="1:40" hidden="1" x14ac:dyDescent="0.25">
      <c r="B415" s="100">
        <f t="shared" si="83"/>
        <v>356</v>
      </c>
      <c r="C415" s="16">
        <v>20200707</v>
      </c>
      <c r="D415" s="15" t="s">
        <v>2</v>
      </c>
      <c r="E415" s="76" t="s">
        <v>1726</v>
      </c>
      <c r="F415" s="74" t="s">
        <v>58</v>
      </c>
      <c r="G415" s="76">
        <v>1559001</v>
      </c>
      <c r="H415" s="49" t="s">
        <v>58</v>
      </c>
      <c r="I415" s="249" t="s">
        <v>1734</v>
      </c>
      <c r="J415" s="49" t="s">
        <v>58</v>
      </c>
      <c r="K415" s="15" t="s">
        <v>1078</v>
      </c>
      <c r="L415" s="15" t="s">
        <v>144</v>
      </c>
      <c r="M415" s="15" t="s">
        <v>1753</v>
      </c>
      <c r="N415" s="76" t="s">
        <v>1754</v>
      </c>
      <c r="O415" s="74" t="s">
        <v>1766</v>
      </c>
      <c r="P415" s="17" t="s">
        <v>294</v>
      </c>
      <c r="Q415" s="18"/>
      <c r="R415" s="49"/>
      <c r="S415" s="15" t="s">
        <v>232</v>
      </c>
      <c r="T415" s="15" t="s">
        <v>64</v>
      </c>
      <c r="U415" s="15"/>
      <c r="V415" s="76">
        <v>45</v>
      </c>
      <c r="W415" s="15">
        <f t="shared" si="84"/>
        <v>45</v>
      </c>
      <c r="X415" s="15">
        <f>W415</f>
        <v>45</v>
      </c>
      <c r="Y415" s="15">
        <f>ROUNDDOWN(W415/HLOOKUP(D415,Table!$C$3:$D$4,2,0)*8,2)</f>
        <v>2.76</v>
      </c>
      <c r="Z415" s="15">
        <v>2.5</v>
      </c>
      <c r="AA415" s="15" t="s">
        <v>18</v>
      </c>
      <c r="AB415" s="19"/>
      <c r="AC415" s="19">
        <v>44019</v>
      </c>
      <c r="AD415" s="19">
        <v>44041</v>
      </c>
      <c r="AE415" s="19">
        <v>44021</v>
      </c>
      <c r="AF415" s="19">
        <v>44021</v>
      </c>
      <c r="AG415" s="19" t="s">
        <v>164</v>
      </c>
      <c r="AH415" s="30">
        <v>1</v>
      </c>
      <c r="AI415" s="30">
        <v>1</v>
      </c>
      <c r="AJ415" s="30">
        <v>1</v>
      </c>
      <c r="AK415" s="19" t="s">
        <v>144</v>
      </c>
      <c r="AL415" s="17" t="s">
        <v>58</v>
      </c>
      <c r="AM415" s="17" t="s">
        <v>1834</v>
      </c>
      <c r="AN415" s="17" t="s">
        <v>1839</v>
      </c>
    </row>
    <row r="416" spans="1:40" hidden="1" x14ac:dyDescent="0.25">
      <c r="B416" s="100">
        <f t="shared" si="83"/>
        <v>357</v>
      </c>
      <c r="C416" s="16">
        <v>20200707</v>
      </c>
      <c r="D416" s="15" t="s">
        <v>2</v>
      </c>
      <c r="E416" s="76" t="s">
        <v>1726</v>
      </c>
      <c r="F416" s="74" t="s">
        <v>58</v>
      </c>
      <c r="G416" s="76">
        <v>1559001</v>
      </c>
      <c r="H416" s="49" t="s">
        <v>58</v>
      </c>
      <c r="I416" s="76" t="s">
        <v>1735</v>
      </c>
      <c r="J416" s="49" t="s">
        <v>58</v>
      </c>
      <c r="K416" s="15"/>
      <c r="L416" s="15" t="s">
        <v>144</v>
      </c>
      <c r="M416" s="15" t="s">
        <v>1753</v>
      </c>
      <c r="N416" s="15" t="s">
        <v>1754</v>
      </c>
      <c r="O416" s="74" t="s">
        <v>653</v>
      </c>
      <c r="P416" s="17" t="s">
        <v>294</v>
      </c>
      <c r="Q416" s="18"/>
      <c r="R416" s="49"/>
      <c r="S416" s="15" t="s">
        <v>234</v>
      </c>
      <c r="T416" s="15"/>
      <c r="U416" s="15"/>
      <c r="V416" s="76">
        <v>40</v>
      </c>
      <c r="W416" s="15">
        <f t="shared" si="84"/>
        <v>40</v>
      </c>
      <c r="X416" s="15"/>
      <c r="Y416" s="15">
        <f>ROUNDDOWN(W416/HLOOKUP(D416,Table!$C$3:$D$4,2,0)*8,2)</f>
        <v>2.46</v>
      </c>
      <c r="Z416" s="15"/>
      <c r="AA416" s="15"/>
      <c r="AB416" s="19"/>
      <c r="AC416" s="19">
        <v>44019</v>
      </c>
      <c r="AD416" s="19">
        <v>44041</v>
      </c>
      <c r="AE416" s="19"/>
      <c r="AF416" s="19"/>
      <c r="AG416" s="19"/>
      <c r="AH416" s="30"/>
      <c r="AI416" s="30"/>
      <c r="AJ416" s="30"/>
      <c r="AK416" s="19"/>
      <c r="AL416" s="17" t="s">
        <v>58</v>
      </c>
      <c r="AM416" s="17" t="s">
        <v>58</v>
      </c>
      <c r="AN416" s="17" t="s">
        <v>58</v>
      </c>
    </row>
    <row r="417" spans="2:40" hidden="1" x14ac:dyDescent="0.25">
      <c r="B417" s="100">
        <f t="shared" si="83"/>
        <v>358</v>
      </c>
      <c r="C417" s="16">
        <v>20200707</v>
      </c>
      <c r="D417" s="15" t="s">
        <v>2</v>
      </c>
      <c r="E417" s="76" t="s">
        <v>1726</v>
      </c>
      <c r="F417" s="74" t="s">
        <v>58</v>
      </c>
      <c r="G417" s="76">
        <v>1559001</v>
      </c>
      <c r="H417" s="49" t="s">
        <v>58</v>
      </c>
      <c r="I417" s="164" t="s">
        <v>1736</v>
      </c>
      <c r="J417" s="49" t="s">
        <v>58</v>
      </c>
      <c r="K417" s="15" t="s">
        <v>1078</v>
      </c>
      <c r="L417" s="15" t="s">
        <v>144</v>
      </c>
      <c r="M417" s="15" t="s">
        <v>1753</v>
      </c>
      <c r="N417" s="15" t="s">
        <v>1754</v>
      </c>
      <c r="O417" s="74" t="s">
        <v>1767</v>
      </c>
      <c r="P417" s="17" t="s">
        <v>294</v>
      </c>
      <c r="Q417" s="18"/>
      <c r="R417" s="49"/>
      <c r="S417" s="15" t="s">
        <v>233</v>
      </c>
      <c r="T417" s="15" t="s">
        <v>65</v>
      </c>
      <c r="U417" s="15" t="s">
        <v>0</v>
      </c>
      <c r="V417" s="76">
        <v>40</v>
      </c>
      <c r="W417" s="15">
        <f t="shared" si="84"/>
        <v>40</v>
      </c>
      <c r="X417" s="15">
        <f>W417</f>
        <v>40</v>
      </c>
      <c r="Y417" s="15">
        <f>ROUNDDOWN(W417/HLOOKUP(D417,Table!$C$3:$D$4,2,0)*8,2)</f>
        <v>2.46</v>
      </c>
      <c r="Z417" s="15">
        <v>4</v>
      </c>
      <c r="AA417" s="15" t="s">
        <v>89</v>
      </c>
      <c r="AB417" s="19"/>
      <c r="AC417" s="19">
        <v>44019</v>
      </c>
      <c r="AD417" s="81">
        <v>44041</v>
      </c>
      <c r="AE417" s="19">
        <v>44020</v>
      </c>
      <c r="AF417" s="19">
        <v>44021</v>
      </c>
      <c r="AG417" s="19" t="s">
        <v>164</v>
      </c>
      <c r="AH417" s="30">
        <v>1</v>
      </c>
      <c r="AI417" s="30">
        <v>1</v>
      </c>
      <c r="AJ417" s="30">
        <v>1</v>
      </c>
      <c r="AK417" s="19" t="s">
        <v>134</v>
      </c>
      <c r="AL417" s="17" t="s">
        <v>1825</v>
      </c>
      <c r="AM417" s="17" t="s">
        <v>58</v>
      </c>
      <c r="AN417" s="17" t="s">
        <v>1826</v>
      </c>
    </row>
    <row r="418" spans="2:40" hidden="1" x14ac:dyDescent="0.25">
      <c r="B418" s="100">
        <f t="shared" si="83"/>
        <v>359</v>
      </c>
      <c r="C418" s="16">
        <v>20200707</v>
      </c>
      <c r="D418" s="15" t="s">
        <v>2</v>
      </c>
      <c r="E418" s="76" t="s">
        <v>1727</v>
      </c>
      <c r="F418" s="74" t="s">
        <v>58</v>
      </c>
      <c r="G418" s="76">
        <v>1553109</v>
      </c>
      <c r="H418" s="49" t="s">
        <v>58</v>
      </c>
      <c r="I418" s="76" t="s">
        <v>1737</v>
      </c>
      <c r="J418" s="49" t="s">
        <v>58</v>
      </c>
      <c r="K418" s="15"/>
      <c r="L418" s="15" t="s">
        <v>144</v>
      </c>
      <c r="M418" s="76" t="s">
        <v>1303</v>
      </c>
      <c r="N418" s="76" t="s">
        <v>1756</v>
      </c>
      <c r="O418" s="74" t="s">
        <v>282</v>
      </c>
      <c r="P418" s="74" t="s">
        <v>1755</v>
      </c>
      <c r="Q418" s="18"/>
      <c r="R418" s="49"/>
      <c r="S418" s="15" t="s">
        <v>66</v>
      </c>
      <c r="T418" s="15"/>
      <c r="U418" s="15"/>
      <c r="V418" s="76">
        <v>20</v>
      </c>
      <c r="W418" s="15">
        <f t="shared" si="84"/>
        <v>20</v>
      </c>
      <c r="X418" s="15"/>
      <c r="Y418" s="15">
        <f>ROUNDDOWN(W418/HLOOKUP(D418,Table!$C$3:$D$4,2,0)*8,2)</f>
        <v>1.23</v>
      </c>
      <c r="Z418" s="15"/>
      <c r="AA418" s="15"/>
      <c r="AB418" s="19"/>
      <c r="AC418" s="19">
        <v>44019</v>
      </c>
      <c r="AD418" s="81">
        <v>44029</v>
      </c>
      <c r="AE418" s="19"/>
      <c r="AF418" s="19"/>
      <c r="AG418" s="19"/>
      <c r="AH418" s="30"/>
      <c r="AI418" s="30"/>
      <c r="AJ418" s="30"/>
      <c r="AK418" s="19"/>
      <c r="AL418" s="17" t="s">
        <v>58</v>
      </c>
      <c r="AM418" s="17" t="s">
        <v>58</v>
      </c>
      <c r="AN418" s="17" t="s">
        <v>58</v>
      </c>
    </row>
    <row r="419" spans="2:40" hidden="1" x14ac:dyDescent="0.25">
      <c r="B419" s="100">
        <f t="shared" si="83"/>
        <v>360</v>
      </c>
      <c r="C419" s="16">
        <v>20200707</v>
      </c>
      <c r="D419" s="15" t="s">
        <v>2</v>
      </c>
      <c r="E419" s="76" t="s">
        <v>1727</v>
      </c>
      <c r="F419" s="74" t="s">
        <v>58</v>
      </c>
      <c r="G419" s="76">
        <v>1553109</v>
      </c>
      <c r="H419" s="49" t="s">
        <v>58</v>
      </c>
      <c r="I419" s="76" t="s">
        <v>1738</v>
      </c>
      <c r="J419" s="49" t="s">
        <v>58</v>
      </c>
      <c r="K419" s="15"/>
      <c r="L419" s="15" t="s">
        <v>144</v>
      </c>
      <c r="M419" s="15" t="s">
        <v>1303</v>
      </c>
      <c r="N419" s="15" t="s">
        <v>1756</v>
      </c>
      <c r="O419" s="74" t="s">
        <v>1761</v>
      </c>
      <c r="P419" s="17" t="s">
        <v>1755</v>
      </c>
      <c r="Q419" s="18"/>
      <c r="R419" s="49"/>
      <c r="S419" s="15" t="s">
        <v>66</v>
      </c>
      <c r="T419" s="15"/>
      <c r="U419" s="15"/>
      <c r="V419" s="76">
        <v>16</v>
      </c>
      <c r="W419" s="15">
        <f t="shared" si="84"/>
        <v>16</v>
      </c>
      <c r="X419" s="15"/>
      <c r="Y419" s="15">
        <f>ROUNDDOWN(W419/HLOOKUP(D419,Table!$C$3:$D$4,2,0)*8,2)</f>
        <v>0.98</v>
      </c>
      <c r="Z419" s="15"/>
      <c r="AA419" s="15"/>
      <c r="AB419" s="19"/>
      <c r="AC419" s="19">
        <v>44019</v>
      </c>
      <c r="AD419" s="19">
        <v>44029</v>
      </c>
      <c r="AE419" s="19"/>
      <c r="AF419" s="19"/>
      <c r="AG419" s="19"/>
      <c r="AH419" s="30"/>
      <c r="AI419" s="30"/>
      <c r="AJ419" s="30"/>
      <c r="AK419" s="19"/>
      <c r="AL419" s="17" t="s">
        <v>58</v>
      </c>
      <c r="AM419" s="17" t="s">
        <v>58</v>
      </c>
      <c r="AN419" s="17" t="s">
        <v>58</v>
      </c>
    </row>
    <row r="420" spans="2:40" hidden="1" x14ac:dyDescent="0.25">
      <c r="B420" s="100">
        <f t="shared" si="83"/>
        <v>361</v>
      </c>
      <c r="C420" s="16">
        <v>20200707</v>
      </c>
      <c r="D420" s="15" t="s">
        <v>2</v>
      </c>
      <c r="E420" s="76" t="s">
        <v>1727</v>
      </c>
      <c r="F420" s="74" t="s">
        <v>58</v>
      </c>
      <c r="G420" s="76">
        <v>1553109</v>
      </c>
      <c r="H420" s="49" t="s">
        <v>58</v>
      </c>
      <c r="I420" s="76" t="s">
        <v>1739</v>
      </c>
      <c r="J420" s="49" t="s">
        <v>58</v>
      </c>
      <c r="K420" s="15"/>
      <c r="L420" s="15" t="s">
        <v>144</v>
      </c>
      <c r="M420" s="15" t="s">
        <v>1303</v>
      </c>
      <c r="N420" s="15" t="s">
        <v>1756</v>
      </c>
      <c r="O420" s="74" t="s">
        <v>1762</v>
      </c>
      <c r="P420" s="17" t="s">
        <v>1755</v>
      </c>
      <c r="Q420" s="18"/>
      <c r="R420" s="49"/>
      <c r="S420" s="15" t="s">
        <v>65</v>
      </c>
      <c r="T420" s="15"/>
      <c r="U420" s="15"/>
      <c r="V420" s="76">
        <v>91</v>
      </c>
      <c r="W420" s="15">
        <f t="shared" si="84"/>
        <v>91</v>
      </c>
      <c r="X420" s="15"/>
      <c r="Y420" s="15">
        <f>ROUNDDOWN(W420/HLOOKUP(D420,Table!$C$3:$D$4,2,0)*8,2)</f>
        <v>5.6</v>
      </c>
      <c r="Z420" s="15"/>
      <c r="AA420" s="15"/>
      <c r="AB420" s="19"/>
      <c r="AC420" s="19">
        <v>44019</v>
      </c>
      <c r="AD420" s="19">
        <v>44029</v>
      </c>
      <c r="AE420" s="19"/>
      <c r="AF420" s="19"/>
      <c r="AG420" s="19"/>
      <c r="AH420" s="30"/>
      <c r="AI420" s="30"/>
      <c r="AJ420" s="30"/>
      <c r="AK420" s="19"/>
      <c r="AL420" s="17" t="s">
        <v>58</v>
      </c>
      <c r="AM420" s="17" t="s">
        <v>58</v>
      </c>
      <c r="AN420" s="17" t="s">
        <v>58</v>
      </c>
    </row>
    <row r="421" spans="2:40" hidden="1" x14ac:dyDescent="0.25">
      <c r="B421" s="100">
        <f t="shared" si="83"/>
        <v>362</v>
      </c>
      <c r="C421" s="16">
        <v>20200707</v>
      </c>
      <c r="D421" s="15" t="s">
        <v>2</v>
      </c>
      <c r="E421" s="76" t="s">
        <v>1727</v>
      </c>
      <c r="F421" s="74" t="s">
        <v>58</v>
      </c>
      <c r="G421" s="76">
        <v>1553109</v>
      </c>
      <c r="H421" s="49" t="s">
        <v>58</v>
      </c>
      <c r="I421" s="76" t="s">
        <v>1740</v>
      </c>
      <c r="J421" s="49" t="s">
        <v>58</v>
      </c>
      <c r="K421" s="15"/>
      <c r="L421" s="15" t="s">
        <v>144</v>
      </c>
      <c r="M421" s="15" t="s">
        <v>1303</v>
      </c>
      <c r="N421" s="15" t="s">
        <v>1756</v>
      </c>
      <c r="O421" s="74" t="s">
        <v>1763</v>
      </c>
      <c r="P421" s="17" t="s">
        <v>1755</v>
      </c>
      <c r="Q421" s="18"/>
      <c r="R421" s="49"/>
      <c r="S421" s="15" t="s">
        <v>65</v>
      </c>
      <c r="T421" s="15"/>
      <c r="U421" s="15"/>
      <c r="V421" s="76">
        <v>25</v>
      </c>
      <c r="W421" s="15">
        <f t="shared" si="84"/>
        <v>25</v>
      </c>
      <c r="X421" s="15"/>
      <c r="Y421" s="15">
        <f>ROUNDDOWN(W421/HLOOKUP(D421,Table!$C$3:$D$4,2,0)*8,2)</f>
        <v>1.53</v>
      </c>
      <c r="Z421" s="15"/>
      <c r="AA421" s="15"/>
      <c r="AB421" s="19"/>
      <c r="AC421" s="19">
        <v>44019</v>
      </c>
      <c r="AD421" s="19">
        <v>44029</v>
      </c>
      <c r="AE421" s="19"/>
      <c r="AF421" s="19"/>
      <c r="AG421" s="19"/>
      <c r="AH421" s="30"/>
      <c r="AI421" s="30"/>
      <c r="AJ421" s="30"/>
      <c r="AK421" s="19"/>
      <c r="AL421" s="17" t="s">
        <v>58</v>
      </c>
      <c r="AM421" s="17" t="s">
        <v>58</v>
      </c>
      <c r="AN421" s="17" t="s">
        <v>58</v>
      </c>
    </row>
    <row r="422" spans="2:40" hidden="1" x14ac:dyDescent="0.25">
      <c r="B422" s="100">
        <f t="shared" si="83"/>
        <v>363</v>
      </c>
      <c r="C422" s="16">
        <v>20200707</v>
      </c>
      <c r="D422" s="15" t="s">
        <v>2</v>
      </c>
      <c r="E422" s="76" t="s">
        <v>1727</v>
      </c>
      <c r="F422" s="74" t="s">
        <v>58</v>
      </c>
      <c r="G422" s="76">
        <v>1553109</v>
      </c>
      <c r="H422" s="49" t="s">
        <v>58</v>
      </c>
      <c r="I422" s="76" t="s">
        <v>1741</v>
      </c>
      <c r="J422" s="49" t="s">
        <v>58</v>
      </c>
      <c r="K422" s="15"/>
      <c r="L422" s="15" t="s">
        <v>144</v>
      </c>
      <c r="M422" s="15" t="s">
        <v>1303</v>
      </c>
      <c r="N422" s="76" t="s">
        <v>1850</v>
      </c>
      <c r="O422" s="74" t="s">
        <v>1764</v>
      </c>
      <c r="P422" s="17" t="s">
        <v>1755</v>
      </c>
      <c r="Q422" s="18"/>
      <c r="R422" s="49"/>
      <c r="S422" s="15" t="s">
        <v>233</v>
      </c>
      <c r="T422" s="15"/>
      <c r="U422" s="15"/>
      <c r="V422" s="76">
        <v>261</v>
      </c>
      <c r="W422" s="15">
        <f t="shared" si="84"/>
        <v>261</v>
      </c>
      <c r="X422" s="15"/>
      <c r="Y422" s="15">
        <f>ROUNDDOWN(W422/HLOOKUP(D422,Table!$C$3:$D$4,2,0)*8,2)</f>
        <v>16.059999999999999</v>
      </c>
      <c r="Z422" s="15"/>
      <c r="AA422" s="15"/>
      <c r="AB422" s="19"/>
      <c r="AC422" s="19">
        <v>44019</v>
      </c>
      <c r="AD422" s="19">
        <v>44029</v>
      </c>
      <c r="AE422" s="19"/>
      <c r="AF422" s="19"/>
      <c r="AG422" s="19"/>
      <c r="AH422" s="30"/>
      <c r="AI422" s="30"/>
      <c r="AJ422" s="30"/>
      <c r="AK422" s="19"/>
      <c r="AL422" s="17" t="s">
        <v>58</v>
      </c>
      <c r="AM422" s="17" t="s">
        <v>58</v>
      </c>
      <c r="AN422" s="17" t="s">
        <v>58</v>
      </c>
    </row>
    <row r="423" spans="2:40" hidden="1" x14ac:dyDescent="0.25">
      <c r="B423" s="100">
        <f t="shared" si="83"/>
        <v>364</v>
      </c>
      <c r="C423" s="16">
        <v>20200707</v>
      </c>
      <c r="D423" s="15" t="s">
        <v>2</v>
      </c>
      <c r="E423" s="76" t="s">
        <v>1727</v>
      </c>
      <c r="F423" s="74" t="s">
        <v>58</v>
      </c>
      <c r="G423" s="76">
        <v>1553109</v>
      </c>
      <c r="H423" s="49" t="s">
        <v>58</v>
      </c>
      <c r="I423" s="76" t="s">
        <v>1742</v>
      </c>
      <c r="J423" s="49" t="s">
        <v>58</v>
      </c>
      <c r="K423" s="15" t="s">
        <v>1078</v>
      </c>
      <c r="L423" s="15" t="s">
        <v>144</v>
      </c>
      <c r="M423" s="15" t="s">
        <v>1303</v>
      </c>
      <c r="N423" s="15" t="s">
        <v>1756</v>
      </c>
      <c r="O423" s="74" t="s">
        <v>1765</v>
      </c>
      <c r="P423" s="17" t="s">
        <v>1755</v>
      </c>
      <c r="Q423" s="18"/>
      <c r="R423" s="49"/>
      <c r="S423" s="15" t="s">
        <v>6</v>
      </c>
      <c r="T423" s="15" t="s">
        <v>234</v>
      </c>
      <c r="U423" s="15"/>
      <c r="V423" s="76">
        <v>198</v>
      </c>
      <c r="W423" s="15">
        <f t="shared" si="84"/>
        <v>198</v>
      </c>
      <c r="X423" s="15"/>
      <c r="Y423" s="15">
        <f>ROUNDDOWN(W423/HLOOKUP(D423,Table!$C$3:$D$4,2,0)*8,2)</f>
        <v>12.18</v>
      </c>
      <c r="Z423" s="15"/>
      <c r="AA423" s="15"/>
      <c r="AB423" s="19"/>
      <c r="AC423" s="19">
        <v>44019</v>
      </c>
      <c r="AD423" s="19">
        <v>44029</v>
      </c>
      <c r="AE423" s="19"/>
      <c r="AF423" s="19"/>
      <c r="AG423" s="19"/>
      <c r="AH423" s="30"/>
      <c r="AI423" s="30"/>
      <c r="AJ423" s="30"/>
      <c r="AK423" s="19"/>
      <c r="AL423" s="17" t="s">
        <v>58</v>
      </c>
      <c r="AM423" s="17" t="s">
        <v>58</v>
      </c>
      <c r="AN423" s="17" t="s">
        <v>58</v>
      </c>
    </row>
    <row r="424" spans="2:40" x14ac:dyDescent="0.25">
      <c r="B424" s="100">
        <f t="shared" si="83"/>
        <v>365</v>
      </c>
      <c r="C424" s="16">
        <v>20200707</v>
      </c>
      <c r="D424" s="15" t="s">
        <v>3</v>
      </c>
      <c r="E424" s="76" t="s">
        <v>1728</v>
      </c>
      <c r="F424" s="74" t="s">
        <v>1731</v>
      </c>
      <c r="G424" s="76">
        <v>1534324</v>
      </c>
      <c r="H424" s="49" t="s">
        <v>58</v>
      </c>
      <c r="I424" s="76" t="s">
        <v>1743</v>
      </c>
      <c r="J424" s="49" t="s">
        <v>58</v>
      </c>
      <c r="K424" s="15"/>
      <c r="L424" s="15" t="s">
        <v>144</v>
      </c>
      <c r="M424" s="76" t="s">
        <v>1759</v>
      </c>
      <c r="N424" s="76" t="s">
        <v>1758</v>
      </c>
      <c r="O424" s="17" t="s">
        <v>58</v>
      </c>
      <c r="P424" s="74" t="s">
        <v>1757</v>
      </c>
      <c r="Q424" s="18"/>
      <c r="R424" s="49"/>
      <c r="S424" s="15" t="s">
        <v>65</v>
      </c>
      <c r="T424" s="15" t="s">
        <v>232</v>
      </c>
      <c r="U424" s="15"/>
      <c r="V424" s="76">
        <v>88</v>
      </c>
      <c r="W424" s="15">
        <f t="shared" si="84"/>
        <v>88</v>
      </c>
      <c r="X424" s="15"/>
      <c r="Y424" s="15">
        <f>ROUNDDOWN(W424/HLOOKUP(D424,Table!$C$3:$D$4,2,0)*8,2)</f>
        <v>1.56</v>
      </c>
      <c r="Z424" s="15"/>
      <c r="AA424" s="15"/>
      <c r="AB424" s="19"/>
      <c r="AC424" s="19">
        <v>44019</v>
      </c>
      <c r="AD424" s="81">
        <v>44025</v>
      </c>
      <c r="AE424" s="19"/>
      <c r="AF424" s="19"/>
      <c r="AG424" s="19"/>
      <c r="AH424" s="30"/>
      <c r="AI424" s="30"/>
      <c r="AJ424" s="30"/>
      <c r="AK424" s="19"/>
      <c r="AL424" s="17" t="s">
        <v>58</v>
      </c>
      <c r="AM424" s="17" t="s">
        <v>58</v>
      </c>
      <c r="AN424" s="17" t="s">
        <v>58</v>
      </c>
    </row>
    <row r="425" spans="2:40" hidden="1" x14ac:dyDescent="0.25">
      <c r="B425" s="100">
        <f t="shared" si="83"/>
        <v>366</v>
      </c>
      <c r="C425" s="16">
        <v>20200707</v>
      </c>
      <c r="D425" s="15" t="s">
        <v>2</v>
      </c>
      <c r="E425" s="76" t="s">
        <v>971</v>
      </c>
      <c r="F425" s="17" t="s">
        <v>58</v>
      </c>
      <c r="G425" s="76">
        <v>1559668</v>
      </c>
      <c r="H425" s="49" t="s">
        <v>58</v>
      </c>
      <c r="I425" s="76" t="s">
        <v>297</v>
      </c>
      <c r="J425" s="49" t="s">
        <v>58</v>
      </c>
      <c r="K425" s="15"/>
      <c r="L425" s="15" t="s">
        <v>144</v>
      </c>
      <c r="M425" s="76" t="s">
        <v>1013</v>
      </c>
      <c r="N425" s="76" t="s">
        <v>1760</v>
      </c>
      <c r="O425" s="74" t="s">
        <v>1768</v>
      </c>
      <c r="P425" s="74" t="s">
        <v>1771</v>
      </c>
      <c r="Q425" s="18"/>
      <c r="R425" s="49"/>
      <c r="S425" s="15" t="s">
        <v>234</v>
      </c>
      <c r="T425" s="15"/>
      <c r="U425" s="15"/>
      <c r="V425" s="76">
        <v>87</v>
      </c>
      <c r="W425" s="15">
        <f t="shared" si="84"/>
        <v>87</v>
      </c>
      <c r="X425" s="15"/>
      <c r="Y425" s="15">
        <f>ROUNDDOWN(W425/HLOOKUP(D425,Table!$C$3:$D$4,2,0)*8,2)</f>
        <v>5.35</v>
      </c>
      <c r="Z425" s="15"/>
      <c r="AA425" s="15"/>
      <c r="AB425" s="19"/>
      <c r="AC425" s="19">
        <v>44019</v>
      </c>
      <c r="AD425" s="81">
        <v>44033</v>
      </c>
      <c r="AE425" s="19"/>
      <c r="AF425" s="19"/>
      <c r="AG425" s="19"/>
      <c r="AH425" s="30"/>
      <c r="AI425" s="30"/>
      <c r="AJ425" s="30"/>
      <c r="AK425" s="19"/>
      <c r="AL425" s="17" t="s">
        <v>58</v>
      </c>
      <c r="AM425" s="17" t="s">
        <v>58</v>
      </c>
      <c r="AN425" s="17" t="s">
        <v>58</v>
      </c>
    </row>
    <row r="426" spans="2:40" hidden="1" x14ac:dyDescent="0.25">
      <c r="B426" s="100">
        <f t="shared" si="83"/>
        <v>367</v>
      </c>
      <c r="C426" s="16">
        <v>20200707</v>
      </c>
      <c r="D426" s="15" t="s">
        <v>2</v>
      </c>
      <c r="E426" s="76" t="s">
        <v>971</v>
      </c>
      <c r="F426" s="17" t="s">
        <v>58</v>
      </c>
      <c r="G426" s="76">
        <v>1559668</v>
      </c>
      <c r="H426" s="49" t="s">
        <v>58</v>
      </c>
      <c r="I426" s="76" t="s">
        <v>298</v>
      </c>
      <c r="J426" s="49" t="s">
        <v>58</v>
      </c>
      <c r="K426" s="15"/>
      <c r="L426" s="15" t="s">
        <v>144</v>
      </c>
      <c r="M426" s="15" t="s">
        <v>1013</v>
      </c>
      <c r="N426" s="15" t="s">
        <v>1760</v>
      </c>
      <c r="O426" s="74" t="s">
        <v>1769</v>
      </c>
      <c r="P426" s="17" t="s">
        <v>1771</v>
      </c>
      <c r="Q426" s="18"/>
      <c r="R426" s="49"/>
      <c r="S426" s="15" t="s">
        <v>233</v>
      </c>
      <c r="T426" s="15" t="s">
        <v>65</v>
      </c>
      <c r="U426" s="15"/>
      <c r="V426" s="76">
        <v>69</v>
      </c>
      <c r="W426" s="15">
        <f t="shared" si="84"/>
        <v>69</v>
      </c>
      <c r="X426" s="15"/>
      <c r="Y426" s="15">
        <f>ROUNDDOWN(W426/HLOOKUP(D426,Table!$C$3:$D$4,2,0)*8,2)</f>
        <v>4.24</v>
      </c>
      <c r="Z426" s="15"/>
      <c r="AA426" s="15"/>
      <c r="AB426" s="19"/>
      <c r="AC426" s="19">
        <v>44019</v>
      </c>
      <c r="AD426" s="19">
        <v>44033</v>
      </c>
      <c r="AE426" s="19"/>
      <c r="AF426" s="19"/>
      <c r="AG426" s="19"/>
      <c r="AH426" s="30"/>
      <c r="AI426" s="30"/>
      <c r="AJ426" s="30"/>
      <c r="AK426" s="19"/>
      <c r="AL426" s="17" t="s">
        <v>58</v>
      </c>
      <c r="AM426" s="17" t="s">
        <v>58</v>
      </c>
      <c r="AN426" s="17" t="s">
        <v>58</v>
      </c>
    </row>
    <row r="427" spans="2:40" hidden="1" x14ac:dyDescent="0.25">
      <c r="B427" s="100">
        <f t="shared" si="83"/>
        <v>368</v>
      </c>
      <c r="C427" s="16">
        <v>20200707</v>
      </c>
      <c r="D427" s="15" t="s">
        <v>2</v>
      </c>
      <c r="E427" s="76" t="s">
        <v>971</v>
      </c>
      <c r="F427" s="17" t="s">
        <v>58</v>
      </c>
      <c r="G427" s="76">
        <v>1559668</v>
      </c>
      <c r="H427" s="49" t="s">
        <v>58</v>
      </c>
      <c r="I427" s="96" t="s">
        <v>1744</v>
      </c>
      <c r="J427" s="49" t="s">
        <v>58</v>
      </c>
      <c r="K427" s="15"/>
      <c r="L427" s="15" t="s">
        <v>144</v>
      </c>
      <c r="M427" s="15" t="s">
        <v>1013</v>
      </c>
      <c r="N427" s="15" t="s">
        <v>1760</v>
      </c>
      <c r="O427" s="76">
        <v>1.2</v>
      </c>
      <c r="P427" s="17" t="s">
        <v>1771</v>
      </c>
      <c r="Q427" s="18"/>
      <c r="R427" s="49"/>
      <c r="S427" s="15" t="s">
        <v>233</v>
      </c>
      <c r="T427" s="15" t="s">
        <v>65</v>
      </c>
      <c r="U427" s="15"/>
      <c r="V427" s="76">
        <v>27</v>
      </c>
      <c r="W427" s="15">
        <f t="shared" si="84"/>
        <v>27</v>
      </c>
      <c r="X427" s="15"/>
      <c r="Y427" s="15">
        <f>ROUNDDOWN(W427/HLOOKUP(D427,Table!$C$3:$D$4,2,0)*8,2)</f>
        <v>1.66</v>
      </c>
      <c r="Z427" s="15"/>
      <c r="AA427" s="15"/>
      <c r="AB427" s="19"/>
      <c r="AC427" s="19">
        <v>44019</v>
      </c>
      <c r="AD427" s="19">
        <v>44033</v>
      </c>
      <c r="AE427" s="19"/>
      <c r="AF427" s="19"/>
      <c r="AG427" s="19"/>
      <c r="AH427" s="30"/>
      <c r="AI427" s="30"/>
      <c r="AJ427" s="30"/>
      <c r="AK427" s="19"/>
      <c r="AL427" s="17" t="s">
        <v>58</v>
      </c>
      <c r="AM427" s="17" t="s">
        <v>58</v>
      </c>
      <c r="AN427" s="17" t="s">
        <v>58</v>
      </c>
    </row>
    <row r="428" spans="2:40" hidden="1" x14ac:dyDescent="0.25">
      <c r="B428" s="100">
        <f t="shared" si="83"/>
        <v>369</v>
      </c>
      <c r="C428" s="16">
        <v>20200707</v>
      </c>
      <c r="D428" s="15" t="s">
        <v>2</v>
      </c>
      <c r="E428" s="76" t="s">
        <v>971</v>
      </c>
      <c r="F428" s="17" t="s">
        <v>58</v>
      </c>
      <c r="G428" s="76">
        <v>1559668</v>
      </c>
      <c r="H428" s="49" t="s">
        <v>58</v>
      </c>
      <c r="I428" s="76" t="s">
        <v>1745</v>
      </c>
      <c r="J428" s="49" t="s">
        <v>58</v>
      </c>
      <c r="K428" s="15"/>
      <c r="L428" s="15" t="s">
        <v>144</v>
      </c>
      <c r="M428" s="15" t="s">
        <v>1013</v>
      </c>
      <c r="N428" s="15" t="s">
        <v>1760</v>
      </c>
      <c r="O428" s="74" t="s">
        <v>1770</v>
      </c>
      <c r="P428" s="17" t="s">
        <v>1771</v>
      </c>
      <c r="Q428" s="18"/>
      <c r="R428" s="49"/>
      <c r="S428" s="15" t="s">
        <v>66</v>
      </c>
      <c r="T428" s="15"/>
      <c r="U428" s="15"/>
      <c r="V428" s="76">
        <v>58</v>
      </c>
      <c r="W428" s="15">
        <f t="shared" si="84"/>
        <v>58</v>
      </c>
      <c r="X428" s="15"/>
      <c r="Y428" s="15">
        <f>ROUNDDOWN(W428/HLOOKUP(D428,Table!$C$3:$D$4,2,0)*8,2)</f>
        <v>3.56</v>
      </c>
      <c r="Z428" s="15"/>
      <c r="AA428" s="15"/>
      <c r="AB428" s="19"/>
      <c r="AC428" s="19">
        <v>44019</v>
      </c>
      <c r="AD428" s="19">
        <v>44033</v>
      </c>
      <c r="AE428" s="19"/>
      <c r="AF428" s="19"/>
      <c r="AG428" s="19"/>
      <c r="AH428" s="30"/>
      <c r="AI428" s="30"/>
      <c r="AJ428" s="30"/>
      <c r="AK428" s="19"/>
      <c r="AL428" s="17" t="s">
        <v>58</v>
      </c>
      <c r="AM428" s="17" t="s">
        <v>58</v>
      </c>
      <c r="AN428" s="17" t="s">
        <v>58</v>
      </c>
    </row>
    <row r="429" spans="2:40" hidden="1" x14ac:dyDescent="0.25">
      <c r="B429" s="252">
        <f t="shared" si="83"/>
        <v>370</v>
      </c>
      <c r="C429" s="16">
        <v>20200708</v>
      </c>
      <c r="D429" s="15" t="s">
        <v>3</v>
      </c>
      <c r="E429" s="76" t="s">
        <v>1789</v>
      </c>
      <c r="F429" s="257" t="s">
        <v>1852</v>
      </c>
      <c r="G429" s="17">
        <v>1554012</v>
      </c>
      <c r="H429" s="49" t="s">
        <v>58</v>
      </c>
      <c r="I429" s="15" t="s">
        <v>1806</v>
      </c>
      <c r="J429" s="49" t="s">
        <v>58</v>
      </c>
      <c r="K429" s="15"/>
      <c r="L429" s="15" t="s">
        <v>1813</v>
      </c>
      <c r="M429" s="15" t="s">
        <v>1816</v>
      </c>
      <c r="N429" s="15" t="s">
        <v>1063</v>
      </c>
      <c r="O429" s="17" t="s">
        <v>58</v>
      </c>
      <c r="P429" s="17" t="s">
        <v>1819</v>
      </c>
      <c r="Q429" s="18"/>
      <c r="R429" s="49"/>
      <c r="S429" s="15" t="s">
        <v>64</v>
      </c>
      <c r="T429" s="15"/>
      <c r="U429" s="15"/>
      <c r="V429" s="15">
        <v>123</v>
      </c>
      <c r="W429" s="15">
        <f>V429</f>
        <v>123</v>
      </c>
      <c r="X429" s="15">
        <f>W429</f>
        <v>123</v>
      </c>
      <c r="Y429" s="15">
        <f>ROUNDDOWN(W429/HLOOKUP(D429,Table!$C$3:$D$4,2,0)*8,2)</f>
        <v>2.1800000000000002</v>
      </c>
      <c r="Z429" s="15">
        <f>Y429</f>
        <v>2.1800000000000002</v>
      </c>
      <c r="AA429" s="15" t="s">
        <v>18</v>
      </c>
      <c r="AB429" s="19"/>
      <c r="AC429" s="19">
        <v>44020</v>
      </c>
      <c r="AD429" s="19">
        <v>44037</v>
      </c>
      <c r="AE429" s="19">
        <v>44022</v>
      </c>
      <c r="AF429" s="19">
        <v>44022</v>
      </c>
      <c r="AG429" s="19" t="s">
        <v>164</v>
      </c>
      <c r="AH429" s="30">
        <v>1</v>
      </c>
      <c r="AI429" s="30">
        <v>1</v>
      </c>
      <c r="AJ429" s="30">
        <v>1</v>
      </c>
      <c r="AK429" s="19" t="s">
        <v>144</v>
      </c>
      <c r="AL429" s="17" t="s">
        <v>58</v>
      </c>
      <c r="AM429" s="17" t="s">
        <v>58</v>
      </c>
      <c r="AN429" s="17" t="s">
        <v>58</v>
      </c>
    </row>
    <row r="430" spans="2:40" hidden="1" x14ac:dyDescent="0.25">
      <c r="B430" s="252">
        <f t="shared" si="83"/>
        <v>371</v>
      </c>
      <c r="C430" s="16">
        <v>20200708</v>
      </c>
      <c r="D430" s="15" t="s">
        <v>3</v>
      </c>
      <c r="E430" s="76" t="s">
        <v>1789</v>
      </c>
      <c r="F430" s="257" t="s">
        <v>1853</v>
      </c>
      <c r="G430" s="17">
        <v>1561039</v>
      </c>
      <c r="H430" s="49" t="s">
        <v>58</v>
      </c>
      <c r="I430" s="15" t="s">
        <v>218</v>
      </c>
      <c r="J430" s="49" t="s">
        <v>58</v>
      </c>
      <c r="K430" s="15"/>
      <c r="L430" s="15" t="s">
        <v>1813</v>
      </c>
      <c r="M430" s="15" t="s">
        <v>1816</v>
      </c>
      <c r="N430" s="15" t="s">
        <v>1063</v>
      </c>
      <c r="O430" s="17" t="s">
        <v>58</v>
      </c>
      <c r="P430" s="17" t="s">
        <v>1819</v>
      </c>
      <c r="Q430" s="18"/>
      <c r="R430" s="49"/>
      <c r="S430" s="15" t="s">
        <v>64</v>
      </c>
      <c r="T430" s="15"/>
      <c r="U430" s="15"/>
      <c r="V430" s="15">
        <v>276</v>
      </c>
      <c r="W430" s="15">
        <f t="shared" ref="W430:W443" si="85">V430</f>
        <v>276</v>
      </c>
      <c r="X430" s="15"/>
      <c r="Y430" s="15">
        <f>ROUNDDOWN(W430/HLOOKUP(D430,Table!$C$3:$D$4,2,0)*8,2)</f>
        <v>4.9000000000000004</v>
      </c>
      <c r="Z430" s="15"/>
      <c r="AA430" s="15"/>
      <c r="AB430" s="19"/>
      <c r="AC430" s="19">
        <v>44020</v>
      </c>
      <c r="AD430" s="19">
        <v>44037</v>
      </c>
      <c r="AE430" s="19"/>
      <c r="AF430" s="19"/>
      <c r="AG430" s="19"/>
      <c r="AH430" s="30"/>
      <c r="AI430" s="30"/>
      <c r="AJ430" s="30"/>
      <c r="AK430" s="19"/>
      <c r="AL430" s="17"/>
      <c r="AM430" s="17"/>
      <c r="AN430" s="17"/>
    </row>
    <row r="431" spans="2:40" hidden="1" x14ac:dyDescent="0.25">
      <c r="B431" s="252">
        <f t="shared" si="83"/>
        <v>372</v>
      </c>
      <c r="C431" s="16">
        <v>20200708</v>
      </c>
      <c r="D431" s="15" t="s">
        <v>3</v>
      </c>
      <c r="E431" s="76" t="s">
        <v>1789</v>
      </c>
      <c r="F431" s="17" t="s">
        <v>1792</v>
      </c>
      <c r="G431" s="17">
        <v>1561039</v>
      </c>
      <c r="H431" s="49" t="s">
        <v>58</v>
      </c>
      <c r="I431" s="15" t="s">
        <v>874</v>
      </c>
      <c r="J431" s="49" t="s">
        <v>58</v>
      </c>
      <c r="K431" s="15"/>
      <c r="L431" s="15" t="s">
        <v>1813</v>
      </c>
      <c r="M431" s="15" t="s">
        <v>1816</v>
      </c>
      <c r="N431" s="15" t="s">
        <v>1063</v>
      </c>
      <c r="O431" s="17" t="s">
        <v>58</v>
      </c>
      <c r="P431" s="17" t="s">
        <v>1819</v>
      </c>
      <c r="Q431" s="18"/>
      <c r="R431" s="49"/>
      <c r="S431" s="15" t="s">
        <v>64</v>
      </c>
      <c r="T431" s="15"/>
      <c r="U431" s="15"/>
      <c r="V431" s="15">
        <v>92</v>
      </c>
      <c r="W431" s="15">
        <f t="shared" si="85"/>
        <v>92</v>
      </c>
      <c r="X431" s="15"/>
      <c r="Y431" s="15">
        <f>ROUNDDOWN(W431/HLOOKUP(D431,Table!$C$3:$D$4,2,0)*8,2)</f>
        <v>1.63</v>
      </c>
      <c r="Z431" s="15"/>
      <c r="AA431" s="15"/>
      <c r="AB431" s="19"/>
      <c r="AC431" s="19">
        <v>44020</v>
      </c>
      <c r="AD431" s="19">
        <v>44037</v>
      </c>
      <c r="AE431" s="19"/>
      <c r="AF431" s="19"/>
      <c r="AG431" s="19"/>
      <c r="AH431" s="30"/>
      <c r="AI431" s="30"/>
      <c r="AJ431" s="30"/>
      <c r="AK431" s="19"/>
      <c r="AL431" s="17"/>
      <c r="AM431" s="17"/>
      <c r="AN431" s="17"/>
    </row>
    <row r="432" spans="2:40" hidden="1" x14ac:dyDescent="0.25">
      <c r="B432" s="252">
        <f t="shared" si="83"/>
        <v>373</v>
      </c>
      <c r="C432" s="16">
        <v>20200708</v>
      </c>
      <c r="D432" s="15" t="s">
        <v>3</v>
      </c>
      <c r="E432" s="76" t="s">
        <v>1789</v>
      </c>
      <c r="F432" s="17" t="s">
        <v>1793</v>
      </c>
      <c r="G432" s="17">
        <v>1561039</v>
      </c>
      <c r="H432" s="49" t="s">
        <v>58</v>
      </c>
      <c r="I432" s="15" t="s">
        <v>1807</v>
      </c>
      <c r="J432" s="49" t="s">
        <v>58</v>
      </c>
      <c r="K432" s="15"/>
      <c r="L432" s="15" t="s">
        <v>1813</v>
      </c>
      <c r="M432" s="15" t="s">
        <v>1816</v>
      </c>
      <c r="N432" s="15" t="s">
        <v>1063</v>
      </c>
      <c r="O432" s="17" t="s">
        <v>58</v>
      </c>
      <c r="P432" s="17" t="s">
        <v>1819</v>
      </c>
      <c r="Q432" s="18"/>
      <c r="R432" s="49"/>
      <c r="S432" s="15" t="s">
        <v>64</v>
      </c>
      <c r="T432" s="15"/>
      <c r="U432" s="15"/>
      <c r="V432" s="15">
        <v>159</v>
      </c>
      <c r="W432" s="15">
        <f t="shared" si="85"/>
        <v>159</v>
      </c>
      <c r="X432" s="15"/>
      <c r="Y432" s="15">
        <f>ROUNDDOWN(W432/HLOOKUP(D432,Table!$C$3:$D$4,2,0)*8,2)</f>
        <v>2.82</v>
      </c>
      <c r="Z432" s="15"/>
      <c r="AA432" s="15"/>
      <c r="AB432" s="19"/>
      <c r="AC432" s="19">
        <v>44020</v>
      </c>
      <c r="AD432" s="19">
        <v>44037</v>
      </c>
      <c r="AE432" s="19"/>
      <c r="AF432" s="19"/>
      <c r="AG432" s="19"/>
      <c r="AH432" s="30"/>
      <c r="AI432" s="30"/>
      <c r="AJ432" s="30"/>
      <c r="AK432" s="19"/>
      <c r="AL432" s="17"/>
      <c r="AM432" s="17"/>
      <c r="AN432" s="17"/>
    </row>
    <row r="433" spans="2:40" hidden="1" x14ac:dyDescent="0.25">
      <c r="B433" s="252">
        <f t="shared" si="83"/>
        <v>374</v>
      </c>
      <c r="C433" s="16">
        <v>20200708</v>
      </c>
      <c r="D433" s="15" t="s">
        <v>3</v>
      </c>
      <c r="E433" s="76" t="s">
        <v>1790</v>
      </c>
      <c r="F433" s="17" t="s">
        <v>1794</v>
      </c>
      <c r="G433" s="17">
        <v>1561059</v>
      </c>
      <c r="H433" s="49" t="s">
        <v>58</v>
      </c>
      <c r="I433" s="15" t="s">
        <v>1808</v>
      </c>
      <c r="J433" s="49" t="s">
        <v>58</v>
      </c>
      <c r="K433" s="15"/>
      <c r="L433" s="15" t="s">
        <v>1814</v>
      </c>
      <c r="M433" s="15" t="s">
        <v>1817</v>
      </c>
      <c r="N433" s="15" t="s">
        <v>1062</v>
      </c>
      <c r="O433" s="17" t="s">
        <v>58</v>
      </c>
      <c r="P433" s="17" t="s">
        <v>1819</v>
      </c>
      <c r="Q433" s="18"/>
      <c r="R433" s="49"/>
      <c r="S433" s="15"/>
      <c r="T433" s="15"/>
      <c r="U433" s="15"/>
      <c r="V433" s="15">
        <v>34</v>
      </c>
      <c r="W433" s="15">
        <f t="shared" si="85"/>
        <v>34</v>
      </c>
      <c r="X433" s="15"/>
      <c r="Y433" s="15">
        <f>ROUNDDOWN(W433/HLOOKUP(D433,Table!$C$3:$D$4,2,0)*8,2)</f>
        <v>0.6</v>
      </c>
      <c r="Z433" s="15"/>
      <c r="AA433" s="15"/>
      <c r="AB433" s="19"/>
      <c r="AC433" s="19">
        <v>44020</v>
      </c>
      <c r="AD433" s="19">
        <v>44037</v>
      </c>
      <c r="AE433" s="19"/>
      <c r="AF433" s="19"/>
      <c r="AG433" s="19"/>
      <c r="AH433" s="30"/>
      <c r="AI433" s="30"/>
      <c r="AJ433" s="30"/>
      <c r="AK433" s="19"/>
      <c r="AL433" s="17"/>
      <c r="AM433" s="17"/>
      <c r="AN433" s="17"/>
    </row>
    <row r="434" spans="2:40" hidden="1" x14ac:dyDescent="0.25">
      <c r="B434" s="252">
        <f t="shared" si="83"/>
        <v>375</v>
      </c>
      <c r="C434" s="16">
        <v>20200708</v>
      </c>
      <c r="D434" s="15" t="s">
        <v>3</v>
      </c>
      <c r="E434" s="76" t="s">
        <v>1790</v>
      </c>
      <c r="F434" s="17" t="s">
        <v>1377</v>
      </c>
      <c r="G434" s="17">
        <v>1561059</v>
      </c>
      <c r="H434" s="49" t="s">
        <v>58</v>
      </c>
      <c r="I434" s="15" t="s">
        <v>1380</v>
      </c>
      <c r="J434" s="49" t="s">
        <v>58</v>
      </c>
      <c r="K434" s="15"/>
      <c r="L434" s="15" t="s">
        <v>1814</v>
      </c>
      <c r="M434" s="15" t="s">
        <v>1817</v>
      </c>
      <c r="N434" s="15" t="s">
        <v>1062</v>
      </c>
      <c r="O434" s="17" t="s">
        <v>58</v>
      </c>
      <c r="P434" s="17" t="s">
        <v>1819</v>
      </c>
      <c r="Q434" s="18"/>
      <c r="R434" s="49"/>
      <c r="S434" s="15"/>
      <c r="T434" s="15"/>
      <c r="U434" s="15"/>
      <c r="V434" s="15">
        <v>57</v>
      </c>
      <c r="W434" s="15">
        <f t="shared" si="85"/>
        <v>57</v>
      </c>
      <c r="X434" s="15"/>
      <c r="Y434" s="15">
        <f>ROUNDDOWN(W434/HLOOKUP(D434,Table!$C$3:$D$4,2,0)*8,2)</f>
        <v>1.01</v>
      </c>
      <c r="Z434" s="15"/>
      <c r="AA434" s="15"/>
      <c r="AB434" s="19"/>
      <c r="AC434" s="19">
        <v>44020</v>
      </c>
      <c r="AD434" s="19">
        <v>44037</v>
      </c>
      <c r="AE434" s="19"/>
      <c r="AF434" s="19"/>
      <c r="AG434" s="19"/>
      <c r="AH434" s="30"/>
      <c r="AI434" s="30"/>
      <c r="AJ434" s="30"/>
      <c r="AK434" s="19"/>
      <c r="AL434" s="17"/>
      <c r="AM434" s="17"/>
      <c r="AN434" s="17"/>
    </row>
    <row r="435" spans="2:40" hidden="1" x14ac:dyDescent="0.25">
      <c r="B435" s="252">
        <f t="shared" si="83"/>
        <v>376</v>
      </c>
      <c r="C435" s="16">
        <v>20200708</v>
      </c>
      <c r="D435" s="15" t="s">
        <v>3</v>
      </c>
      <c r="E435" s="76" t="s">
        <v>1790</v>
      </c>
      <c r="F435" s="17" t="s">
        <v>1795</v>
      </c>
      <c r="G435" s="17">
        <v>1561059</v>
      </c>
      <c r="H435" s="49" t="s">
        <v>58</v>
      </c>
      <c r="I435" s="15" t="s">
        <v>1809</v>
      </c>
      <c r="J435" s="49" t="s">
        <v>58</v>
      </c>
      <c r="K435" s="15"/>
      <c r="L435" s="15" t="s">
        <v>1814</v>
      </c>
      <c r="M435" s="15" t="s">
        <v>1817</v>
      </c>
      <c r="N435" s="15" t="s">
        <v>1062</v>
      </c>
      <c r="O435" s="17" t="s">
        <v>58</v>
      </c>
      <c r="P435" s="17" t="s">
        <v>1819</v>
      </c>
      <c r="Q435" s="18"/>
      <c r="R435" s="49"/>
      <c r="S435" s="15"/>
      <c r="T435" s="15"/>
      <c r="U435" s="15"/>
      <c r="V435" s="15">
        <v>65</v>
      </c>
      <c r="W435" s="15">
        <f t="shared" si="85"/>
        <v>65</v>
      </c>
      <c r="X435" s="15"/>
      <c r="Y435" s="15">
        <f>ROUNDDOWN(W435/HLOOKUP(D435,Table!$C$3:$D$4,2,0)*8,2)</f>
        <v>1.1499999999999999</v>
      </c>
      <c r="Z435" s="15"/>
      <c r="AA435" s="15"/>
      <c r="AB435" s="19"/>
      <c r="AC435" s="19">
        <v>44020</v>
      </c>
      <c r="AD435" s="19">
        <v>44037</v>
      </c>
      <c r="AE435" s="19"/>
      <c r="AF435" s="19"/>
      <c r="AG435" s="19"/>
      <c r="AH435" s="30"/>
      <c r="AI435" s="30"/>
      <c r="AJ435" s="30"/>
      <c r="AK435" s="19"/>
      <c r="AL435" s="17"/>
      <c r="AM435" s="17"/>
      <c r="AN435" s="17"/>
    </row>
    <row r="436" spans="2:40" hidden="1" x14ac:dyDescent="0.25">
      <c r="B436" s="252">
        <f t="shared" si="83"/>
        <v>377</v>
      </c>
      <c r="C436" s="16">
        <v>20200708</v>
      </c>
      <c r="D436" s="15" t="s">
        <v>3</v>
      </c>
      <c r="E436" s="76" t="s">
        <v>1790</v>
      </c>
      <c r="F436" s="17" t="s">
        <v>1793</v>
      </c>
      <c r="G436" s="17">
        <v>1561059</v>
      </c>
      <c r="H436" s="49" t="s">
        <v>58</v>
      </c>
      <c r="I436" s="15" t="s">
        <v>1807</v>
      </c>
      <c r="J436" s="49" t="s">
        <v>58</v>
      </c>
      <c r="K436" s="15"/>
      <c r="L436" s="15" t="s">
        <v>1814</v>
      </c>
      <c r="M436" s="15" t="s">
        <v>1817</v>
      </c>
      <c r="N436" s="15" t="s">
        <v>1062</v>
      </c>
      <c r="O436" s="17" t="s">
        <v>58</v>
      </c>
      <c r="P436" s="17" t="s">
        <v>1819</v>
      </c>
      <c r="Q436" s="18"/>
      <c r="R436" s="49"/>
      <c r="S436" s="15"/>
      <c r="T436" s="15"/>
      <c r="U436" s="15"/>
      <c r="V436" s="15">
        <v>86</v>
      </c>
      <c r="W436" s="15">
        <f t="shared" si="85"/>
        <v>86</v>
      </c>
      <c r="X436" s="15"/>
      <c r="Y436" s="15">
        <f>ROUNDDOWN(W436/HLOOKUP(D436,Table!$C$3:$D$4,2,0)*8,2)</f>
        <v>1.52</v>
      </c>
      <c r="Z436" s="15"/>
      <c r="AA436" s="15"/>
      <c r="AB436" s="19"/>
      <c r="AC436" s="19">
        <v>44020</v>
      </c>
      <c r="AD436" s="19">
        <v>44037</v>
      </c>
      <c r="AE436" s="19"/>
      <c r="AF436" s="19"/>
      <c r="AG436" s="19"/>
      <c r="AH436" s="30"/>
      <c r="AI436" s="30"/>
      <c r="AJ436" s="30"/>
      <c r="AK436" s="19"/>
      <c r="AL436" s="17"/>
      <c r="AM436" s="17"/>
      <c r="AN436" s="17"/>
    </row>
    <row r="437" spans="2:40" hidden="1" x14ac:dyDescent="0.25">
      <c r="B437" s="252">
        <f t="shared" si="83"/>
        <v>378</v>
      </c>
      <c r="C437" s="16">
        <v>20200708</v>
      </c>
      <c r="D437" s="15" t="s">
        <v>3</v>
      </c>
      <c r="E437" s="76" t="s">
        <v>1790</v>
      </c>
      <c r="F437" s="17" t="s">
        <v>1796</v>
      </c>
      <c r="G437" s="17">
        <v>1561059</v>
      </c>
      <c r="H437" s="49" t="s">
        <v>58</v>
      </c>
      <c r="I437" s="15" t="s">
        <v>1810</v>
      </c>
      <c r="J437" s="49" t="s">
        <v>58</v>
      </c>
      <c r="K437" s="15"/>
      <c r="L437" s="15" t="s">
        <v>1814</v>
      </c>
      <c r="M437" s="15" t="s">
        <v>1817</v>
      </c>
      <c r="N437" s="15" t="s">
        <v>1062</v>
      </c>
      <c r="O437" s="17" t="s">
        <v>58</v>
      </c>
      <c r="P437" s="17" t="s">
        <v>1819</v>
      </c>
      <c r="Q437" s="18"/>
      <c r="R437" s="49"/>
      <c r="S437" s="15"/>
      <c r="T437" s="15"/>
      <c r="U437" s="15"/>
      <c r="V437" s="15">
        <v>65</v>
      </c>
      <c r="W437" s="15">
        <f t="shared" si="85"/>
        <v>65</v>
      </c>
      <c r="X437" s="15"/>
      <c r="Y437" s="15">
        <f>ROUNDDOWN(W437/HLOOKUP(D437,Table!$C$3:$D$4,2,0)*8,2)</f>
        <v>1.1499999999999999</v>
      </c>
      <c r="Z437" s="15"/>
      <c r="AA437" s="15"/>
      <c r="AB437" s="19"/>
      <c r="AC437" s="19">
        <v>44020</v>
      </c>
      <c r="AD437" s="19">
        <v>44037</v>
      </c>
      <c r="AE437" s="19"/>
      <c r="AF437" s="19"/>
      <c r="AG437" s="19"/>
      <c r="AH437" s="30"/>
      <c r="AI437" s="30"/>
      <c r="AJ437" s="30"/>
      <c r="AK437" s="19"/>
      <c r="AL437" s="17"/>
      <c r="AM437" s="17"/>
      <c r="AN437" s="17"/>
    </row>
    <row r="438" spans="2:40" hidden="1" x14ac:dyDescent="0.25">
      <c r="B438" s="252">
        <f t="shared" si="83"/>
        <v>379</v>
      </c>
      <c r="C438" s="16">
        <v>20200708</v>
      </c>
      <c r="D438" s="15" t="s">
        <v>3</v>
      </c>
      <c r="E438" s="76" t="s">
        <v>1790</v>
      </c>
      <c r="F438" s="17" t="s">
        <v>1797</v>
      </c>
      <c r="G438" s="17">
        <v>1561059</v>
      </c>
      <c r="H438" s="49" t="s">
        <v>58</v>
      </c>
      <c r="I438" s="15" t="s">
        <v>1499</v>
      </c>
      <c r="J438" s="49" t="s">
        <v>58</v>
      </c>
      <c r="K438" s="15"/>
      <c r="L438" s="15" t="s">
        <v>1814</v>
      </c>
      <c r="M438" s="15" t="s">
        <v>1817</v>
      </c>
      <c r="N438" s="15" t="s">
        <v>1062</v>
      </c>
      <c r="O438" s="17" t="s">
        <v>58</v>
      </c>
      <c r="P438" s="17" t="s">
        <v>1819</v>
      </c>
      <c r="Q438" s="18"/>
      <c r="R438" s="49"/>
      <c r="S438" s="15"/>
      <c r="T438" s="15"/>
      <c r="U438" s="15"/>
      <c r="V438" s="15">
        <v>35</v>
      </c>
      <c r="W438" s="15">
        <f t="shared" si="85"/>
        <v>35</v>
      </c>
      <c r="X438" s="15"/>
      <c r="Y438" s="15">
        <f>ROUNDDOWN(W438/HLOOKUP(D438,Table!$C$3:$D$4,2,0)*8,2)</f>
        <v>0.62</v>
      </c>
      <c r="Z438" s="15"/>
      <c r="AA438" s="15"/>
      <c r="AB438" s="19"/>
      <c r="AC438" s="19">
        <v>44020</v>
      </c>
      <c r="AD438" s="19">
        <v>44037</v>
      </c>
      <c r="AE438" s="19"/>
      <c r="AF438" s="19"/>
      <c r="AG438" s="19"/>
      <c r="AH438" s="30"/>
      <c r="AI438" s="30"/>
      <c r="AJ438" s="30"/>
      <c r="AK438" s="19"/>
      <c r="AL438" s="17"/>
      <c r="AM438" s="17"/>
      <c r="AN438" s="17"/>
    </row>
    <row r="439" spans="2:40" hidden="1" x14ac:dyDescent="0.25">
      <c r="B439" s="252">
        <f t="shared" si="83"/>
        <v>380</v>
      </c>
      <c r="C439" s="16">
        <v>20200708</v>
      </c>
      <c r="D439" s="15" t="s">
        <v>3</v>
      </c>
      <c r="E439" s="76" t="s">
        <v>1790</v>
      </c>
      <c r="F439" s="17" t="s">
        <v>1798</v>
      </c>
      <c r="G439" s="17">
        <v>1561059</v>
      </c>
      <c r="H439" s="49" t="s">
        <v>58</v>
      </c>
      <c r="I439" s="15" t="s">
        <v>1811</v>
      </c>
      <c r="J439" s="49" t="s">
        <v>58</v>
      </c>
      <c r="K439" s="15"/>
      <c r="L439" s="15" t="s">
        <v>1814</v>
      </c>
      <c r="M439" s="15" t="s">
        <v>1817</v>
      </c>
      <c r="N439" s="15" t="s">
        <v>1062</v>
      </c>
      <c r="O439" s="17" t="s">
        <v>58</v>
      </c>
      <c r="P439" s="17" t="s">
        <v>1819</v>
      </c>
      <c r="Q439" s="18"/>
      <c r="R439" s="49"/>
      <c r="S439" s="15"/>
      <c r="T439" s="15"/>
      <c r="U439" s="15"/>
      <c r="V439" s="15">
        <v>160</v>
      </c>
      <c r="W439" s="15">
        <f t="shared" si="85"/>
        <v>160</v>
      </c>
      <c r="X439" s="15"/>
      <c r="Y439" s="15">
        <f>ROUNDDOWN(W439/HLOOKUP(D439,Table!$C$3:$D$4,2,0)*8,2)</f>
        <v>2.84</v>
      </c>
      <c r="Z439" s="15"/>
      <c r="AA439" s="15"/>
      <c r="AB439" s="19"/>
      <c r="AC439" s="19">
        <v>44020</v>
      </c>
      <c r="AD439" s="19">
        <v>44037</v>
      </c>
      <c r="AE439" s="19"/>
      <c r="AF439" s="19"/>
      <c r="AG439" s="19"/>
      <c r="AH439" s="30"/>
      <c r="AI439" s="30"/>
      <c r="AJ439" s="30"/>
      <c r="AK439" s="19"/>
      <c r="AL439" s="17"/>
      <c r="AM439" s="17"/>
      <c r="AN439" s="17"/>
    </row>
    <row r="440" spans="2:40" hidden="1" x14ac:dyDescent="0.25">
      <c r="B440" s="252">
        <f t="shared" si="83"/>
        <v>381</v>
      </c>
      <c r="C440" s="16">
        <v>20200708</v>
      </c>
      <c r="D440" s="15" t="s">
        <v>3</v>
      </c>
      <c r="E440" s="76" t="s">
        <v>1790</v>
      </c>
      <c r="F440" s="17" t="s">
        <v>1799</v>
      </c>
      <c r="G440" s="17">
        <v>1561059</v>
      </c>
      <c r="H440" s="49" t="s">
        <v>58</v>
      </c>
      <c r="I440" s="15" t="s">
        <v>1500</v>
      </c>
      <c r="J440" s="49" t="s">
        <v>58</v>
      </c>
      <c r="K440" s="15"/>
      <c r="L440" s="15" t="s">
        <v>1814</v>
      </c>
      <c r="M440" s="15" t="s">
        <v>1817</v>
      </c>
      <c r="N440" s="15" t="s">
        <v>1062</v>
      </c>
      <c r="O440" s="17" t="s">
        <v>58</v>
      </c>
      <c r="P440" s="17" t="s">
        <v>1819</v>
      </c>
      <c r="Q440" s="18"/>
      <c r="R440" s="49"/>
      <c r="S440" s="15"/>
      <c r="T440" s="15"/>
      <c r="U440" s="15"/>
      <c r="V440" s="15">
        <v>61</v>
      </c>
      <c r="W440" s="15">
        <f t="shared" si="85"/>
        <v>61</v>
      </c>
      <c r="X440" s="15"/>
      <c r="Y440" s="15">
        <f>ROUNDDOWN(W440/HLOOKUP(D440,Table!$C$3:$D$4,2,0)*8,2)</f>
        <v>1.08</v>
      </c>
      <c r="Z440" s="15"/>
      <c r="AA440" s="15"/>
      <c r="AB440" s="19"/>
      <c r="AC440" s="19">
        <v>44020</v>
      </c>
      <c r="AD440" s="19">
        <v>44037</v>
      </c>
      <c r="AE440" s="19"/>
      <c r="AF440" s="19"/>
      <c r="AG440" s="19"/>
      <c r="AH440" s="30"/>
      <c r="AI440" s="30"/>
      <c r="AJ440" s="30"/>
      <c r="AK440" s="19"/>
      <c r="AL440" s="17"/>
      <c r="AM440" s="17"/>
      <c r="AN440" s="17"/>
    </row>
    <row r="441" spans="2:40" hidden="1" x14ac:dyDescent="0.25">
      <c r="B441" s="252">
        <f t="shared" si="83"/>
        <v>382</v>
      </c>
      <c r="C441" s="16">
        <v>20200708</v>
      </c>
      <c r="D441" s="15" t="s">
        <v>3</v>
      </c>
      <c r="E441" s="76" t="s">
        <v>1790</v>
      </c>
      <c r="F441" s="17" t="s">
        <v>1800</v>
      </c>
      <c r="G441" s="17">
        <v>1561059</v>
      </c>
      <c r="H441" s="49" t="s">
        <v>58</v>
      </c>
      <c r="I441" s="15" t="s">
        <v>1495</v>
      </c>
      <c r="J441" s="49" t="s">
        <v>58</v>
      </c>
      <c r="K441" s="15"/>
      <c r="L441" s="15" t="s">
        <v>1814</v>
      </c>
      <c r="M441" s="15" t="s">
        <v>1817</v>
      </c>
      <c r="N441" s="15" t="s">
        <v>1062</v>
      </c>
      <c r="O441" s="17" t="s">
        <v>58</v>
      </c>
      <c r="P441" s="17" t="s">
        <v>1819</v>
      </c>
      <c r="Q441" s="18"/>
      <c r="R441" s="49"/>
      <c r="S441" s="15"/>
      <c r="T441" s="15"/>
      <c r="U441" s="15"/>
      <c r="V441" s="15">
        <v>5</v>
      </c>
      <c r="W441" s="15">
        <f t="shared" si="85"/>
        <v>5</v>
      </c>
      <c r="X441" s="15"/>
      <c r="Y441" s="15">
        <f>ROUNDDOWN(W441/HLOOKUP(D441,Table!$C$3:$D$4,2,0)*8,2)</f>
        <v>0.08</v>
      </c>
      <c r="Z441" s="15"/>
      <c r="AA441" s="15"/>
      <c r="AB441" s="19"/>
      <c r="AC441" s="19">
        <v>44020</v>
      </c>
      <c r="AD441" s="19">
        <v>44037</v>
      </c>
      <c r="AE441" s="19"/>
      <c r="AF441" s="19"/>
      <c r="AG441" s="19"/>
      <c r="AH441" s="30"/>
      <c r="AI441" s="30"/>
      <c r="AJ441" s="30"/>
      <c r="AK441" s="19"/>
      <c r="AL441" s="17"/>
      <c r="AM441" s="17"/>
      <c r="AN441" s="17"/>
    </row>
    <row r="442" spans="2:40" hidden="1" x14ac:dyDescent="0.25">
      <c r="B442" s="252">
        <f t="shared" si="83"/>
        <v>383</v>
      </c>
      <c r="C442" s="16">
        <v>20200708</v>
      </c>
      <c r="D442" s="15" t="s">
        <v>3</v>
      </c>
      <c r="E442" s="76" t="s">
        <v>976</v>
      </c>
      <c r="F442" s="17" t="s">
        <v>1801</v>
      </c>
      <c r="G442" s="17">
        <v>1559425</v>
      </c>
      <c r="H442" s="49" t="s">
        <v>58</v>
      </c>
      <c r="I442" s="15" t="s">
        <v>1812</v>
      </c>
      <c r="J442" s="49" t="s">
        <v>58</v>
      </c>
      <c r="K442" s="15"/>
      <c r="L442" s="15" t="s">
        <v>1009</v>
      </c>
      <c r="M442" s="15" t="s">
        <v>1017</v>
      </c>
      <c r="N442" s="15" t="s">
        <v>992</v>
      </c>
      <c r="O442" s="17" t="s">
        <v>58</v>
      </c>
      <c r="P442" s="17" t="s">
        <v>1820</v>
      </c>
      <c r="Q442" s="18"/>
      <c r="R442" s="49"/>
      <c r="S442" s="15" t="s">
        <v>66</v>
      </c>
      <c r="T442" s="15" t="s">
        <v>933</v>
      </c>
      <c r="U442" s="15" t="s">
        <v>1669</v>
      </c>
      <c r="V442" s="15">
        <v>189</v>
      </c>
      <c r="W442" s="15">
        <f t="shared" si="85"/>
        <v>189</v>
      </c>
      <c r="X442" s="15">
        <f>W442</f>
        <v>189</v>
      </c>
      <c r="Y442" s="15">
        <f>ROUNDDOWN(W442/HLOOKUP(D442,Table!$C$3:$D$4,2,0)*8,2)</f>
        <v>3.36</v>
      </c>
      <c r="Z442" s="15">
        <v>3</v>
      </c>
      <c r="AA442" s="15" t="s">
        <v>21</v>
      </c>
      <c r="AB442" s="19">
        <v>44022</v>
      </c>
      <c r="AC442" s="19">
        <v>44020</v>
      </c>
      <c r="AD442" s="105">
        <v>44022</v>
      </c>
      <c r="AE442" s="19">
        <v>44022</v>
      </c>
      <c r="AF442" s="19">
        <v>44022</v>
      </c>
      <c r="AG442" s="19" t="s">
        <v>164</v>
      </c>
      <c r="AH442" s="30">
        <v>1</v>
      </c>
      <c r="AI442" s="30">
        <v>1</v>
      </c>
      <c r="AJ442" s="30">
        <v>1</v>
      </c>
      <c r="AK442" s="19" t="s">
        <v>144</v>
      </c>
      <c r="AL442" s="17" t="s">
        <v>58</v>
      </c>
      <c r="AM442" s="17" t="s">
        <v>58</v>
      </c>
      <c r="AN442" s="17" t="s">
        <v>58</v>
      </c>
    </row>
    <row r="443" spans="2:40" hidden="1" x14ac:dyDescent="0.25">
      <c r="B443" s="252">
        <f t="shared" si="83"/>
        <v>384</v>
      </c>
      <c r="C443" s="16">
        <v>20200708</v>
      </c>
      <c r="D443" s="15" t="s">
        <v>3</v>
      </c>
      <c r="E443" s="76" t="s">
        <v>1791</v>
      </c>
      <c r="F443" s="17" t="s">
        <v>1802</v>
      </c>
      <c r="G443" s="17">
        <v>1559481</v>
      </c>
      <c r="H443" s="49" t="s">
        <v>58</v>
      </c>
      <c r="I443" s="15" t="s">
        <v>1812</v>
      </c>
      <c r="J443" s="49" t="s">
        <v>58</v>
      </c>
      <c r="K443" s="15"/>
      <c r="L443" s="15" t="s">
        <v>1815</v>
      </c>
      <c r="M443" s="15" t="s">
        <v>1017</v>
      </c>
      <c r="N443" s="15" t="s">
        <v>1818</v>
      </c>
      <c r="O443" s="17" t="s">
        <v>58</v>
      </c>
      <c r="P443" s="17" t="s">
        <v>1820</v>
      </c>
      <c r="Q443" s="18"/>
      <c r="R443" s="49"/>
      <c r="S443" s="15" t="s">
        <v>66</v>
      </c>
      <c r="T443" s="15" t="s">
        <v>933</v>
      </c>
      <c r="U443" s="15" t="s">
        <v>1669</v>
      </c>
      <c r="V443" s="15">
        <v>189</v>
      </c>
      <c r="W443" s="15">
        <f t="shared" si="85"/>
        <v>189</v>
      </c>
      <c r="X443" s="15">
        <f>W443</f>
        <v>189</v>
      </c>
      <c r="Y443" s="15">
        <f>ROUNDDOWN(W443/HLOOKUP(D443,Table!$C$3:$D$4,2,0)*8,2)</f>
        <v>3.36</v>
      </c>
      <c r="Z443" s="15">
        <v>2</v>
      </c>
      <c r="AA443" s="15" t="s">
        <v>21</v>
      </c>
      <c r="AB443" s="19">
        <v>44022</v>
      </c>
      <c r="AC443" s="19">
        <v>44020</v>
      </c>
      <c r="AD443" s="105">
        <v>44022</v>
      </c>
      <c r="AE443" s="19">
        <v>44022</v>
      </c>
      <c r="AF443" s="19">
        <v>44022</v>
      </c>
      <c r="AG443" s="19" t="s">
        <v>164</v>
      </c>
      <c r="AH443" s="30">
        <v>1</v>
      </c>
      <c r="AI443" s="30">
        <v>1</v>
      </c>
      <c r="AJ443" s="30">
        <v>1</v>
      </c>
      <c r="AK443" s="19" t="s">
        <v>144</v>
      </c>
      <c r="AL443" s="17" t="s">
        <v>58</v>
      </c>
      <c r="AM443" s="17" t="s">
        <v>58</v>
      </c>
      <c r="AN443" s="17" t="s">
        <v>58</v>
      </c>
    </row>
    <row r="444" spans="2:40" hidden="1" x14ac:dyDescent="0.25">
      <c r="B444" s="20"/>
      <c r="C444" s="16"/>
      <c r="D444" s="15"/>
      <c r="E444" s="76"/>
      <c r="F444" s="17"/>
      <c r="G444" s="17"/>
      <c r="H444" s="49" t="s">
        <v>58</v>
      </c>
      <c r="I444" s="15"/>
      <c r="J444" s="49" t="s">
        <v>58</v>
      </c>
      <c r="K444" s="15"/>
      <c r="L444" s="15"/>
      <c r="M444" s="15"/>
      <c r="N444" s="15"/>
      <c r="O444" s="17"/>
      <c r="P444" s="17"/>
      <c r="Q444" s="18"/>
      <c r="R444" s="49"/>
      <c r="S444" s="15"/>
      <c r="T444" s="15"/>
      <c r="U444" s="15"/>
      <c r="V444" s="15"/>
      <c r="W444" s="15"/>
      <c r="X444" s="15"/>
      <c r="Y444" s="15"/>
      <c r="Z444" s="15"/>
      <c r="AA444" s="15"/>
      <c r="AB444" s="19"/>
      <c r="AC444" s="19"/>
      <c r="AD444" s="19"/>
      <c r="AE444" s="19"/>
      <c r="AF444" s="19"/>
      <c r="AG444" s="19"/>
      <c r="AH444" s="30"/>
      <c r="AI444" s="30"/>
      <c r="AJ444" s="30"/>
      <c r="AK444" s="19"/>
      <c r="AL444" s="17"/>
      <c r="AM444" s="17"/>
      <c r="AN444" s="17"/>
    </row>
    <row r="445" spans="2:40" hidden="1" x14ac:dyDescent="0.25">
      <c r="B445" s="20"/>
      <c r="C445" s="16"/>
      <c r="D445" s="15"/>
      <c r="E445" s="76"/>
      <c r="F445" s="17"/>
      <c r="G445" s="17"/>
      <c r="H445" s="49" t="s">
        <v>58</v>
      </c>
      <c r="I445" s="15"/>
      <c r="J445" s="49" t="s">
        <v>58</v>
      </c>
      <c r="K445" s="15"/>
      <c r="L445" s="15"/>
      <c r="M445" s="15"/>
      <c r="N445" s="15"/>
      <c r="O445" s="17"/>
      <c r="P445" s="17"/>
      <c r="Q445" s="18"/>
      <c r="R445" s="49"/>
      <c r="S445" s="15"/>
      <c r="T445" s="15"/>
      <c r="U445" s="15"/>
      <c r="V445" s="15"/>
      <c r="W445" s="15"/>
      <c r="X445" s="15"/>
      <c r="Y445" s="15"/>
      <c r="Z445" s="15"/>
      <c r="AA445" s="15"/>
      <c r="AB445" s="19"/>
      <c r="AC445" s="19"/>
      <c r="AD445" s="19"/>
      <c r="AE445" s="19"/>
      <c r="AF445" s="19"/>
      <c r="AG445" s="19"/>
      <c r="AH445" s="30"/>
      <c r="AI445" s="30"/>
      <c r="AJ445" s="30"/>
      <c r="AK445" s="19"/>
      <c r="AL445" s="17"/>
      <c r="AM445" s="17"/>
      <c r="AN445" s="17"/>
    </row>
    <row r="446" spans="2:40" hidden="1" x14ac:dyDescent="0.25">
      <c r="B446" s="20"/>
      <c r="C446" s="16"/>
      <c r="D446" s="15"/>
      <c r="E446" s="76"/>
      <c r="F446" s="17"/>
      <c r="G446" s="17"/>
      <c r="H446" s="49" t="s">
        <v>58</v>
      </c>
      <c r="I446" s="15"/>
      <c r="J446" s="49" t="s">
        <v>58</v>
      </c>
      <c r="K446" s="15"/>
      <c r="L446" s="15"/>
      <c r="M446" s="15"/>
      <c r="N446" s="15"/>
      <c r="O446" s="17"/>
      <c r="P446" s="17"/>
      <c r="Q446" s="18"/>
      <c r="R446" s="49"/>
      <c r="S446" s="15"/>
      <c r="T446" s="15"/>
      <c r="U446" s="15"/>
      <c r="V446" s="15"/>
      <c r="W446" s="15"/>
      <c r="X446" s="15"/>
      <c r="Y446" s="15"/>
      <c r="Z446" s="15"/>
      <c r="AA446" s="15"/>
      <c r="AB446" s="19"/>
      <c r="AC446" s="19"/>
      <c r="AD446" s="19"/>
      <c r="AE446" s="19"/>
      <c r="AF446" s="19"/>
      <c r="AG446" s="19"/>
      <c r="AH446" s="30"/>
      <c r="AI446" s="30"/>
      <c r="AJ446" s="30"/>
      <c r="AK446" s="19"/>
      <c r="AL446" s="17"/>
      <c r="AM446" s="17"/>
      <c r="AN446" s="17"/>
    </row>
    <row r="447" spans="2:40" hidden="1" x14ac:dyDescent="0.25">
      <c r="B447" s="20"/>
      <c r="C447" s="16"/>
      <c r="D447" s="15"/>
      <c r="E447" s="76"/>
      <c r="F447" s="17"/>
      <c r="G447" s="17"/>
      <c r="H447" s="49" t="s">
        <v>58</v>
      </c>
      <c r="I447" s="15"/>
      <c r="J447" s="49" t="s">
        <v>58</v>
      </c>
      <c r="K447" s="15"/>
      <c r="L447" s="15"/>
      <c r="M447" s="15"/>
      <c r="N447" s="15"/>
      <c r="O447" s="17"/>
      <c r="P447" s="17"/>
      <c r="Q447" s="18"/>
      <c r="R447" s="49"/>
      <c r="S447" s="15"/>
      <c r="T447" s="15"/>
      <c r="U447" s="15"/>
      <c r="V447" s="15"/>
      <c r="W447" s="15"/>
      <c r="X447" s="15"/>
      <c r="Y447" s="15"/>
      <c r="Z447" s="15"/>
      <c r="AA447" s="15"/>
      <c r="AB447" s="19"/>
      <c r="AC447" s="19"/>
      <c r="AD447" s="19"/>
      <c r="AE447" s="19"/>
      <c r="AF447" s="19"/>
      <c r="AG447" s="19"/>
      <c r="AH447" s="30"/>
      <c r="AI447" s="30"/>
      <c r="AJ447" s="30"/>
      <c r="AK447" s="19"/>
      <c r="AL447" s="17"/>
      <c r="AM447" s="17"/>
      <c r="AN447" s="17"/>
    </row>
    <row r="448" spans="2:40" hidden="1" x14ac:dyDescent="0.25">
      <c r="B448" s="20"/>
      <c r="C448" s="16"/>
      <c r="D448" s="15"/>
      <c r="E448" s="76"/>
      <c r="F448" s="17"/>
      <c r="G448" s="17"/>
      <c r="H448" s="49" t="s">
        <v>58</v>
      </c>
      <c r="I448" s="15"/>
      <c r="J448" s="49" t="s">
        <v>58</v>
      </c>
      <c r="K448" s="15"/>
      <c r="L448" s="15"/>
      <c r="M448" s="15"/>
      <c r="N448" s="15"/>
      <c r="O448" s="17"/>
      <c r="P448" s="17"/>
      <c r="Q448" s="18"/>
      <c r="R448" s="49"/>
      <c r="S448" s="15"/>
      <c r="T448" s="15"/>
      <c r="U448" s="15"/>
      <c r="V448" s="15"/>
      <c r="W448" s="15"/>
      <c r="X448" s="15"/>
      <c r="Y448" s="15"/>
      <c r="Z448" s="15"/>
      <c r="AA448" s="15"/>
      <c r="AB448" s="19"/>
      <c r="AC448" s="19"/>
      <c r="AD448" s="19"/>
      <c r="AE448" s="19"/>
      <c r="AF448" s="19"/>
      <c r="AG448" s="19"/>
      <c r="AH448" s="30"/>
      <c r="AI448" s="30"/>
      <c r="AJ448" s="30"/>
      <c r="AK448" s="19"/>
      <c r="AL448" s="17"/>
      <c r="AM448" s="17"/>
      <c r="AN448" s="17"/>
    </row>
    <row r="449" spans="2:40" hidden="1" x14ac:dyDescent="0.25">
      <c r="B449" s="20"/>
      <c r="C449" s="16"/>
      <c r="D449" s="15"/>
      <c r="E449" s="76"/>
      <c r="F449" s="17"/>
      <c r="G449" s="17"/>
      <c r="H449" s="49" t="s">
        <v>58</v>
      </c>
      <c r="I449" s="15"/>
      <c r="J449" s="49" t="s">
        <v>58</v>
      </c>
      <c r="K449" s="15"/>
      <c r="L449" s="15"/>
      <c r="M449" s="15"/>
      <c r="N449" s="15"/>
      <c r="O449" s="17"/>
      <c r="P449" s="17"/>
      <c r="Q449" s="18"/>
      <c r="R449" s="49"/>
      <c r="S449" s="15"/>
      <c r="T449" s="15"/>
      <c r="U449" s="15"/>
      <c r="V449" s="15"/>
      <c r="W449" s="15"/>
      <c r="X449" s="15"/>
      <c r="Y449" s="15"/>
      <c r="Z449" s="15"/>
      <c r="AA449" s="15"/>
      <c r="AB449" s="19"/>
      <c r="AC449" s="19"/>
      <c r="AD449" s="19"/>
      <c r="AE449" s="19"/>
      <c r="AF449" s="19"/>
      <c r="AG449" s="19"/>
      <c r="AH449" s="30"/>
      <c r="AI449" s="30"/>
      <c r="AJ449" s="30"/>
      <c r="AK449" s="19"/>
      <c r="AL449" s="17"/>
      <c r="AM449" s="17"/>
      <c r="AN449" s="17"/>
    </row>
    <row r="450" spans="2:40" hidden="1" x14ac:dyDescent="0.25">
      <c r="B450" s="20"/>
      <c r="C450" s="16"/>
      <c r="D450" s="15"/>
      <c r="E450" s="76"/>
      <c r="F450" s="17"/>
      <c r="G450" s="17"/>
      <c r="H450" s="49" t="s">
        <v>58</v>
      </c>
      <c r="I450" s="15"/>
      <c r="J450" s="49" t="s">
        <v>58</v>
      </c>
      <c r="K450" s="15"/>
      <c r="L450" s="15"/>
      <c r="M450" s="15"/>
      <c r="N450" s="15"/>
      <c r="O450" s="17"/>
      <c r="P450" s="17"/>
      <c r="Q450" s="18"/>
      <c r="R450" s="49"/>
      <c r="S450" s="15"/>
      <c r="T450" s="15"/>
      <c r="U450" s="15"/>
      <c r="V450" s="15"/>
      <c r="W450" s="15"/>
      <c r="X450" s="15"/>
      <c r="Y450" s="15"/>
      <c r="Z450" s="15"/>
      <c r="AA450" s="15"/>
      <c r="AB450" s="19"/>
      <c r="AC450" s="19"/>
      <c r="AD450" s="19"/>
      <c r="AE450" s="19"/>
      <c r="AF450" s="19"/>
      <c r="AG450" s="19"/>
      <c r="AH450" s="30"/>
      <c r="AI450" s="30"/>
      <c r="AJ450" s="30"/>
      <c r="AK450" s="19"/>
      <c r="AL450" s="17"/>
      <c r="AM450" s="17"/>
      <c r="AN450" s="17"/>
    </row>
    <row r="451" spans="2:40" hidden="1" x14ac:dyDescent="0.25">
      <c r="B451" s="20"/>
      <c r="C451" s="16"/>
      <c r="D451" s="15"/>
      <c r="E451" s="76"/>
      <c r="F451" s="17"/>
      <c r="G451" s="17"/>
      <c r="H451" s="49" t="s">
        <v>58</v>
      </c>
      <c r="I451" s="15"/>
      <c r="J451" s="49" t="s">
        <v>58</v>
      </c>
      <c r="K451" s="15"/>
      <c r="L451" s="15"/>
      <c r="M451" s="15"/>
      <c r="N451" s="15"/>
      <c r="O451" s="17"/>
      <c r="P451" s="17"/>
      <c r="Q451" s="18"/>
      <c r="R451" s="49"/>
      <c r="S451" s="15"/>
      <c r="T451" s="15"/>
      <c r="U451" s="15"/>
      <c r="V451" s="15"/>
      <c r="W451" s="15"/>
      <c r="X451" s="15"/>
      <c r="Y451" s="15"/>
      <c r="Z451" s="15"/>
      <c r="AA451" s="15"/>
      <c r="AB451" s="19"/>
      <c r="AC451" s="19"/>
      <c r="AD451" s="19"/>
      <c r="AE451" s="19"/>
      <c r="AF451" s="19"/>
      <c r="AG451" s="19"/>
      <c r="AH451" s="30"/>
      <c r="AI451" s="30"/>
      <c r="AJ451" s="30"/>
      <c r="AK451" s="19"/>
      <c r="AL451" s="17"/>
      <c r="AM451" s="17"/>
      <c r="AN451" s="17"/>
    </row>
    <row r="452" spans="2:40" hidden="1" x14ac:dyDescent="0.25">
      <c r="B452" s="20"/>
      <c r="C452" s="16"/>
      <c r="D452" s="15"/>
      <c r="E452" s="76"/>
      <c r="F452" s="17"/>
      <c r="G452" s="17"/>
      <c r="H452" s="49" t="s">
        <v>58</v>
      </c>
      <c r="I452" s="15"/>
      <c r="J452" s="49" t="s">
        <v>58</v>
      </c>
      <c r="K452" s="15"/>
      <c r="L452" s="15"/>
      <c r="M452" s="15"/>
      <c r="N452" s="15"/>
      <c r="O452" s="17"/>
      <c r="P452" s="17"/>
      <c r="Q452" s="18"/>
      <c r="R452" s="49"/>
      <c r="S452" s="15"/>
      <c r="T452" s="15"/>
      <c r="U452" s="15"/>
      <c r="V452" s="15"/>
      <c r="W452" s="15"/>
      <c r="X452" s="15"/>
      <c r="Y452" s="15"/>
      <c r="Z452" s="15"/>
      <c r="AA452" s="15"/>
      <c r="AB452" s="19"/>
      <c r="AC452" s="19"/>
      <c r="AD452" s="19"/>
      <c r="AE452" s="19"/>
      <c r="AF452" s="19"/>
      <c r="AG452" s="19"/>
      <c r="AH452" s="30"/>
      <c r="AI452" s="30"/>
      <c r="AJ452" s="30"/>
      <c r="AK452" s="19"/>
      <c r="AL452" s="17"/>
      <c r="AM452" s="17"/>
      <c r="AN452" s="17"/>
    </row>
    <row r="453" spans="2:40" hidden="1" x14ac:dyDescent="0.25">
      <c r="B453" s="20"/>
      <c r="C453" s="16"/>
      <c r="D453" s="15"/>
      <c r="E453" s="76"/>
      <c r="F453" s="17"/>
      <c r="G453" s="17"/>
      <c r="H453" s="49" t="s">
        <v>58</v>
      </c>
      <c r="I453" s="15"/>
      <c r="J453" s="49" t="s">
        <v>58</v>
      </c>
      <c r="K453" s="15"/>
      <c r="L453" s="15"/>
      <c r="M453" s="15"/>
      <c r="N453" s="15"/>
      <c r="O453" s="17"/>
      <c r="P453" s="17"/>
      <c r="Q453" s="18"/>
      <c r="R453" s="49"/>
      <c r="S453" s="15"/>
      <c r="T453" s="15"/>
      <c r="U453" s="15"/>
      <c r="V453" s="15"/>
      <c r="W453" s="15"/>
      <c r="X453" s="15"/>
      <c r="Y453" s="15"/>
      <c r="Z453" s="15"/>
      <c r="AA453" s="15"/>
      <c r="AB453" s="19"/>
      <c r="AC453" s="19"/>
      <c r="AD453" s="19"/>
      <c r="AE453" s="19"/>
      <c r="AF453" s="19"/>
      <c r="AG453" s="19"/>
      <c r="AH453" s="30"/>
      <c r="AI453" s="30"/>
      <c r="AJ453" s="30"/>
      <c r="AK453" s="19"/>
      <c r="AL453" s="17"/>
      <c r="AM453" s="17"/>
      <c r="AN453" s="17"/>
    </row>
    <row r="454" spans="2:40" hidden="1" x14ac:dyDescent="0.25">
      <c r="B454" s="20"/>
      <c r="C454" s="16"/>
      <c r="D454" s="15"/>
      <c r="E454" s="76"/>
      <c r="F454" s="17"/>
      <c r="G454" s="17"/>
      <c r="H454" s="49" t="s">
        <v>58</v>
      </c>
      <c r="I454" s="15"/>
      <c r="J454" s="49" t="s">
        <v>58</v>
      </c>
      <c r="K454" s="15"/>
      <c r="L454" s="15"/>
      <c r="M454" s="15"/>
      <c r="N454" s="15"/>
      <c r="O454" s="17" t="s">
        <v>58</v>
      </c>
      <c r="P454" s="17"/>
      <c r="Q454" s="18"/>
      <c r="R454" s="49"/>
      <c r="S454" s="15"/>
      <c r="T454" s="15"/>
      <c r="U454" s="15"/>
      <c r="V454" s="15"/>
      <c r="W454" s="15"/>
      <c r="X454" s="15"/>
      <c r="Y454" s="15"/>
      <c r="Z454" s="15"/>
      <c r="AA454" s="15"/>
      <c r="AB454" s="19"/>
      <c r="AC454" s="19"/>
      <c r="AD454" s="19"/>
      <c r="AE454" s="19"/>
      <c r="AF454" s="19"/>
      <c r="AG454" s="19"/>
      <c r="AH454" s="30"/>
      <c r="AI454" s="30"/>
      <c r="AJ454" s="30"/>
      <c r="AK454" s="19"/>
      <c r="AL454" s="17" t="s">
        <v>58</v>
      </c>
      <c r="AM454" s="17" t="s">
        <v>58</v>
      </c>
      <c r="AN454" s="17" t="s">
        <v>58</v>
      </c>
    </row>
    <row r="455" spans="2:40" hidden="1" x14ac:dyDescent="0.25">
      <c r="B455" s="20"/>
      <c r="C455" s="16"/>
      <c r="D455" s="15"/>
      <c r="E455" s="76"/>
      <c r="F455" s="17"/>
      <c r="G455" s="17"/>
      <c r="H455" s="49" t="s">
        <v>58</v>
      </c>
      <c r="I455" s="15"/>
      <c r="J455" s="49" t="s">
        <v>58</v>
      </c>
      <c r="K455" s="15"/>
      <c r="L455" s="15"/>
      <c r="M455" s="15"/>
      <c r="N455" s="15"/>
      <c r="O455" s="17" t="s">
        <v>58</v>
      </c>
      <c r="P455" s="17"/>
      <c r="Q455" s="18"/>
      <c r="R455" s="49"/>
      <c r="S455" s="15"/>
      <c r="T455" s="15"/>
      <c r="U455" s="15"/>
      <c r="V455" s="15"/>
      <c r="W455" s="15"/>
      <c r="X455" s="15"/>
      <c r="Y455" s="15"/>
      <c r="Z455" s="15"/>
      <c r="AA455" s="15"/>
      <c r="AB455" s="19"/>
      <c r="AC455" s="19"/>
      <c r="AD455" s="19"/>
      <c r="AE455" s="19"/>
      <c r="AF455" s="19"/>
      <c r="AG455" s="19"/>
      <c r="AH455" s="30"/>
      <c r="AI455" s="30"/>
      <c r="AJ455" s="30"/>
      <c r="AK455" s="19"/>
      <c r="AL455" s="17" t="s">
        <v>58</v>
      </c>
      <c r="AM455" s="17" t="s">
        <v>58</v>
      </c>
      <c r="AN455" s="17" t="s">
        <v>58</v>
      </c>
    </row>
    <row r="456" spans="2:40" hidden="1" x14ac:dyDescent="0.25">
      <c r="B456" s="20"/>
      <c r="C456" s="16"/>
      <c r="D456" s="15"/>
      <c r="E456" s="76"/>
      <c r="F456" s="17"/>
      <c r="G456" s="17"/>
      <c r="H456" s="49" t="s">
        <v>58</v>
      </c>
      <c r="I456" s="15"/>
      <c r="J456" s="49" t="s">
        <v>58</v>
      </c>
      <c r="K456" s="15"/>
      <c r="L456" s="15"/>
      <c r="M456" s="15"/>
      <c r="N456" s="15"/>
      <c r="O456" s="17" t="s">
        <v>58</v>
      </c>
      <c r="P456" s="17"/>
      <c r="Q456" s="18"/>
      <c r="R456" s="49" t="s">
        <v>58</v>
      </c>
      <c r="S456" s="15"/>
      <c r="T456" s="15"/>
      <c r="U456" s="15"/>
      <c r="V456" s="15"/>
      <c r="W456" s="15"/>
      <c r="X456" s="15"/>
      <c r="Y456" s="15"/>
      <c r="Z456" s="15"/>
      <c r="AA456" s="15"/>
      <c r="AB456" s="19"/>
      <c r="AC456" s="19"/>
      <c r="AD456" s="19"/>
      <c r="AE456" s="19"/>
      <c r="AF456" s="19"/>
      <c r="AG456" s="19"/>
      <c r="AH456" s="30"/>
      <c r="AI456" s="30"/>
      <c r="AJ456" s="30"/>
      <c r="AK456" s="19"/>
      <c r="AL456" s="17" t="s">
        <v>58</v>
      </c>
      <c r="AM456" s="17" t="s">
        <v>58</v>
      </c>
      <c r="AN456" s="17" t="s">
        <v>58</v>
      </c>
    </row>
    <row r="457" spans="2:40" hidden="1" x14ac:dyDescent="0.25">
      <c r="B457" s="20"/>
      <c r="C457" s="16"/>
      <c r="D457" s="15"/>
      <c r="E457" s="76"/>
      <c r="F457" s="17"/>
      <c r="G457" s="17"/>
      <c r="H457" s="49" t="s">
        <v>58</v>
      </c>
      <c r="I457" s="15"/>
      <c r="J457" s="49" t="s">
        <v>58</v>
      </c>
      <c r="K457" s="15"/>
      <c r="L457" s="15"/>
      <c r="M457" s="15"/>
      <c r="N457" s="15"/>
      <c r="O457" s="17" t="s">
        <v>58</v>
      </c>
      <c r="P457" s="17"/>
      <c r="Q457" s="18"/>
      <c r="R457" s="49" t="s">
        <v>58</v>
      </c>
      <c r="S457" s="15"/>
      <c r="T457" s="15"/>
      <c r="U457" s="15"/>
      <c r="V457" s="15"/>
      <c r="W457" s="15"/>
      <c r="X457" s="15"/>
      <c r="Y457" s="15"/>
      <c r="Z457" s="15"/>
      <c r="AA457" s="15"/>
      <c r="AB457" s="19"/>
      <c r="AC457" s="19"/>
      <c r="AD457" s="19"/>
      <c r="AE457" s="19"/>
      <c r="AF457" s="19"/>
      <c r="AG457" s="19"/>
      <c r="AH457" s="30"/>
      <c r="AI457" s="30"/>
      <c r="AJ457" s="30"/>
      <c r="AK457" s="19"/>
      <c r="AL457" s="17" t="s">
        <v>58</v>
      </c>
      <c r="AM457" s="17" t="s">
        <v>58</v>
      </c>
      <c r="AN457" s="17" t="s">
        <v>58</v>
      </c>
    </row>
    <row r="458" spans="2:40" x14ac:dyDescent="0.25"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W458" s="83"/>
      <c r="AE458" s="137"/>
      <c r="AF458" s="137"/>
    </row>
    <row r="459" spans="2:40" x14ac:dyDescent="0.25">
      <c r="F459" s="117"/>
      <c r="G459" s="117"/>
      <c r="H459" s="117"/>
      <c r="I459" s="117"/>
      <c r="J459" s="117"/>
      <c r="K459" s="117"/>
      <c r="Z459" s="83"/>
      <c r="AM459" s="132"/>
    </row>
    <row r="460" spans="2:40" x14ac:dyDescent="0.25">
      <c r="W460" s="5"/>
    </row>
    <row r="461" spans="2:40" x14ac:dyDescent="0.25">
      <c r="M461" s="97"/>
    </row>
    <row r="462" spans="2:40" x14ac:dyDescent="0.25">
      <c r="M462" s="97"/>
      <c r="AB462" s="126"/>
      <c r="AJ462" s="125"/>
      <c r="AK462" s="120"/>
    </row>
    <row r="469" spans="7:10" x14ac:dyDescent="0.25">
      <c r="G469" t="s">
        <v>308</v>
      </c>
    </row>
    <row r="478" spans="7:10" x14ac:dyDescent="0.25">
      <c r="H478" s="97"/>
      <c r="I478" s="98"/>
      <c r="J478" s="97"/>
    </row>
  </sheetData>
  <autoFilter ref="A59:AN457">
    <filterColumn colId="29">
      <filters>
        <dateGroupItem year="2020" month="7" day="13" dateTimeGrouping="day"/>
        <dateGroupItem year="2020" month="7" day="14" dateTimeGrouping="day"/>
      </filters>
    </filterColumn>
  </autoFilter>
  <customSheetViews>
    <customSheetView guid="{7E0EA425-A420-4443-B9E0-CDF0AA9E5D09}" scale="70" filter="1" showAutoFilter="1" topLeftCell="N40">
      <selection activeCell="AA405" sqref="AA405"/>
      <pageMargins left="0.7" right="0.7" top="0.75" bottom="0.75" header="0.3" footer="0.3"/>
      <pageSetup orientation="portrait" horizontalDpi="300" verticalDpi="0" r:id="rId1"/>
      <autoFilter ref="A59:AN457">
        <filterColumn colId="29">
          <filters>
            <dateGroupItem year="2020" month="7" day="13" dateTimeGrouping="day"/>
            <dateGroupItem year="2020" month="7" day="14" dateTimeGrouping="day"/>
          </filters>
        </filterColumn>
      </autoFilter>
    </customSheetView>
    <customSheetView guid="{A2E8CE38-D15E-4374-89B2-69D9421C4465}" scale="85" showPageBreaks="1" topLeftCell="C286">
      <selection activeCell="A430" sqref="A430:XFD433"/>
      <pageMargins left="0.7" right="0.7" top="0.75" bottom="0.75" header="0.3" footer="0.3"/>
      <pageSetup orientation="portrait" horizontalDpi="300" verticalDpi="0" r:id="rId2"/>
    </customSheetView>
    <customSheetView guid="{99BC1C51-34DC-4BF2-906C-1E31B6171D71}" scale="85" filter="1" showAutoFilter="1" topLeftCell="H255">
      <selection activeCell="AA405" sqref="AA405:AA409"/>
      <pageMargins left="0.7" right="0.7" top="0.75" bottom="0.75" header="0.3" footer="0.3"/>
      <pageSetup orientation="portrait" horizontalDpi="300" verticalDpi="0" r:id="rId3"/>
      <autoFilter ref="A59:AN457">
        <filterColumn colId="18">
          <filters>
            <filter val="huy.nguyen-hoang"/>
          </filters>
        </filterColumn>
      </autoFilter>
    </customSheetView>
    <customSheetView guid="{A2C66332-A809-458E-971B-FDB6D62C74C3}" filter="1" showAutoFilter="1" topLeftCell="F54">
      <pane xSplit="1" topLeftCell="AI1" activePane="topRight" state="frozen"/>
      <selection pane="topRight" activeCell="A100" sqref="A100:XFD100"/>
      <pageMargins left="0.7" right="0.7" top="0.75" bottom="0.75" header="0.3" footer="0.3"/>
      <pageSetup orientation="portrait" horizontalDpi="300" verticalDpi="0" r:id="rId4"/>
      <autoFilter ref="B59:AN457">
        <filterColumn colId="17">
          <filters>
            <filter val="bang.nguyen-duy"/>
          </filters>
        </filterColumn>
      </autoFilter>
    </customSheetView>
    <customSheetView guid="{7ECC2B8E-6A82-42F5-8AB0-4A51C54EA5EC}" scale="70" topLeftCell="F1">
      <selection activeCell="A430" sqref="A430:XFD433"/>
      <pageMargins left="0.7" right="0.7" top="0.75" bottom="0.75" header="0.3" footer="0.3"/>
      <pageSetup orientation="portrait" horizontalDpi="300" r:id="rId5"/>
    </customSheetView>
    <customSheetView guid="{3B3E6719-EACB-4D2C-89C1-05FFAB6020FD}" scale="70" filter="1" showAutoFilter="1" topLeftCell="F55">
      <selection activeCell="A430" sqref="A430:XFD433"/>
      <pageMargins left="0.7" right="0.7" top="0.75" bottom="0.75" header="0.3" footer="0.3"/>
      <pageSetup orientation="portrait" horizontalDpi="300" r:id="rId6"/>
      <autoFilter ref="B59:AN457">
        <filterColumn colId="17">
          <filters>
            <filter val="nam.phan-the"/>
          </filters>
        </filterColumn>
        <filterColumn colId="28">
          <filters>
            <dateGroupItem year="2020" month="7" day="8" dateTimeGrouping="day"/>
          </filters>
        </filterColumn>
      </autoFilter>
    </customSheetView>
    <customSheetView guid="{4E06BDBF-2CED-473B-850B-2A6C7311FF41}" scale="85" filter="1" showAutoFilter="1" topLeftCell="J46">
      <selection activeCell="T414" sqref="T414"/>
      <pageMargins left="0.7" right="0.7" top="0.75" bottom="0.75" header="0.3" footer="0.3"/>
      <pageSetup orientation="portrait" horizontalDpi="300" r:id="rId7"/>
      <autoFilter ref="A59:AN457">
        <filterColumn colId="18">
          <filters>
            <filter val="thanh.nguyen-kim"/>
          </filters>
        </filterColumn>
        <filterColumn colId="28">
          <filters>
            <dateGroupItem year="2020" month="7" dateTimeGrouping="month"/>
          </filters>
        </filterColumn>
      </autoFilter>
    </customSheetView>
    <customSheetView guid="{D33AC7AF-C8AB-4CE9-94C7-9237011A5FC3}" scale="70" topLeftCell="T92">
      <selection activeCell="A430" sqref="A430:XFD433"/>
      <pageMargins left="0.7" right="0.7" top="0.75" bottom="0.75" header="0.3" footer="0.3"/>
      <pageSetup orientation="portrait" horizontalDpi="300" verticalDpi="0" r:id="rId8"/>
    </customSheetView>
    <customSheetView guid="{C94451EF-7A3E-4D72-B5A4-3D1B193192CC}" scale="85" filter="1" showAutoFilter="1" topLeftCell="F31">
      <selection activeCell="F468" sqref="F468"/>
      <pageMargins left="0.7" right="0.7" top="0.75" bottom="0.75" header="0.3" footer="0.3"/>
      <pageSetup orientation="portrait" horizontalDpi="300" r:id="rId9"/>
      <autoFilter ref="A59:AN457">
        <filterColumn colId="18">
          <filters>
            <filter val="loc.do-phu"/>
          </filters>
        </filterColumn>
        <filterColumn colId="26">
          <filters blank="1"/>
        </filterColumn>
      </autoFilter>
    </customSheetView>
    <customSheetView guid="{FECB4C41-27E8-4A22-AFB3-4F54CDD4960E}" scale="85" filter="1" showAutoFilter="1" topLeftCell="O175">
      <selection activeCell="AD459" sqref="AD459"/>
      <pageMargins left="0.7" right="0.7" top="0.75" bottom="0.75" header="0.3" footer="0.3"/>
      <pageSetup orientation="portrait" horizontalDpi="300" verticalDpi="0" r:id="rId10"/>
      <autoFilter ref="A59:AN457">
        <filterColumn colId="18">
          <filters>
            <filter val="chuong.nguyen-minh"/>
          </filters>
        </filterColumn>
      </autoFilter>
    </customSheetView>
    <customSheetView guid="{970EE037-F5E5-47AF-896A-0F6222879EBC}" scale="70">
      <pageMargins left="0.7" right="0.7" top="0.75" bottom="0.75" header="0.3" footer="0.3"/>
      <pageSetup orientation="portrait" horizontalDpi="300" r:id="rId11"/>
    </customSheetView>
    <customSheetView guid="{60D2C030-4E31-4E07-8E1C-44D2EE84B177}" scale="85" filter="1" showAutoFilter="1" topLeftCell="M263">
      <selection activeCell="X459" sqref="X459"/>
      <pageMargins left="0.7" right="0.7" top="0.75" bottom="0.75" header="0.3" footer="0.3"/>
      <pageSetup orientation="portrait" horizontalDpi="300" verticalDpi="0" r:id="rId12"/>
      <autoFilter ref="A59:AN457">
        <filterColumn colId="18">
          <filters>
            <filter val="chung.ly"/>
          </filters>
        </filterColumn>
        <filterColumn colId="29">
          <filters>
            <dateGroupItem year="2020" month="7" dateTimeGrouping="month"/>
          </filters>
        </filterColumn>
      </autoFilter>
    </customSheetView>
    <customSheetView guid="{336B6883-2145-4B58-921E-CEC7185A847E}" scale="85" showAutoFilter="1" topLeftCell="A10">
      <selection activeCell="AO1" sqref="AO1:AO1048576"/>
      <pageMargins left="0.7" right="0.7" top="0.75" bottom="0.75" header="0.3" footer="0.3"/>
      <pageSetup orientation="portrait" horizontalDpi="300" verticalDpi="0" r:id="rId13"/>
      <autoFilter ref="P59:P434"/>
    </customSheetView>
    <customSheetView guid="{89C03E1E-B6A8-49A1-B29C-5DC4FAB2FBC6}" scale="85" filter="1" showAutoFilter="1" topLeftCell="I44">
      <selection activeCell="S469" sqref="S469"/>
      <pageMargins left="0.7" right="0.7" top="0.75" bottom="0.75" header="0.3" footer="0.3"/>
      <pageSetup orientation="portrait" horizontalDpi="300" verticalDpi="0" r:id="rId14"/>
      <autoFilter ref="B59:AN457">
        <filterColumn colId="17">
          <filters>
            <filter val="nam.phan-the"/>
          </filters>
        </filterColumn>
        <filterColumn colId="25">
          <filters blank="1">
            <filter val="Pending for OPL"/>
            <filter val="Ready for review"/>
          </filters>
        </filterColumn>
      </autoFilter>
    </customSheetView>
    <customSheetView guid="{F96FC7D9-4F89-4FE0-8D00-C0083DEB0472}" scale="85" topLeftCell="A280">
      <selection activeCell="J295" sqref="J295"/>
      <pageMargins left="0.7" right="0.7" top="0.75" bottom="0.75" header="0.3" footer="0.3"/>
      <pageSetup orientation="portrait" horizontalDpi="300" verticalDpi="0" r:id="rId15"/>
    </customSheetView>
  </customSheetViews>
  <conditionalFormatting sqref="H4:H17 H23:H37 H43:H55">
    <cfRule type="cellIs" dxfId="124" priority="119" operator="equal">
      <formula>1</formula>
    </cfRule>
    <cfRule type="cellIs" dxfId="123" priority="120" operator="lessThan">
      <formula>1</formula>
    </cfRule>
  </conditionalFormatting>
  <conditionalFormatting sqref="AK60:AK253 AK255:AK457 AG60:AG253 AG255:AG457">
    <cfRule type="cellIs" dxfId="122" priority="117" operator="equal">
      <formula>"OK"</formula>
    </cfRule>
    <cfRule type="cellIs" dxfId="121" priority="118" operator="equal">
      <formula>"NG"</formula>
    </cfRule>
  </conditionalFormatting>
  <conditionalFormatting sqref="O264:P412 O60:P255 O256:O263 P258:P263 O414:P457 N413">
    <cfRule type="cellIs" dxfId="120" priority="116" operator="equal">
      <formula>"PUT_VERSION"</formula>
    </cfRule>
  </conditionalFormatting>
  <conditionalFormatting sqref="D18">
    <cfRule type="expression" dxfId="119" priority="104">
      <formula>$D$18=SUM($D$4:$D$17)</formula>
    </cfRule>
  </conditionalFormatting>
  <conditionalFormatting sqref="E18">
    <cfRule type="expression" dxfId="118" priority="103">
      <formula>$E$18=SUM($E$4:$E$17)</formula>
    </cfRule>
  </conditionalFormatting>
  <conditionalFormatting sqref="F18">
    <cfRule type="expression" dxfId="117" priority="102">
      <formula>$F$18=SUM($F$4:$F$17)</formula>
    </cfRule>
  </conditionalFormatting>
  <conditionalFormatting sqref="D37">
    <cfRule type="expression" dxfId="116" priority="101">
      <formula>$D$37=SUM($D$23:$D$36)</formula>
    </cfRule>
  </conditionalFormatting>
  <conditionalFormatting sqref="E37">
    <cfRule type="expression" dxfId="115" priority="100">
      <formula>$E$37=SUM($E$23:$E$36)</formula>
    </cfRule>
  </conditionalFormatting>
  <conditionalFormatting sqref="H42">
    <cfRule type="cellIs" dxfId="114" priority="85" operator="equal">
      <formula>1</formula>
    </cfRule>
    <cfRule type="cellIs" dxfId="113" priority="86" operator="lessThan">
      <formula>1</formula>
    </cfRule>
  </conditionalFormatting>
  <conditionalFormatting sqref="H56">
    <cfRule type="cellIs" dxfId="112" priority="77" operator="equal">
      <formula>1</formula>
    </cfRule>
    <cfRule type="cellIs" dxfId="111" priority="78" operator="lessThan">
      <formula>1</formula>
    </cfRule>
  </conditionalFormatting>
  <conditionalFormatting sqref="F37">
    <cfRule type="expression" dxfId="110" priority="137">
      <formula>$F$37=SUM($F$23:$F$36)</formula>
    </cfRule>
  </conditionalFormatting>
  <conditionalFormatting sqref="H18">
    <cfRule type="cellIs" dxfId="109" priority="15" operator="equal">
      <formula>1</formula>
    </cfRule>
    <cfRule type="cellIs" dxfId="108" priority="16" operator="lessThan">
      <formula>1</formula>
    </cfRule>
  </conditionalFormatting>
  <dataValidations count="2">
    <dataValidation type="list" allowBlank="1" showInputMessage="1" showErrorMessage="1" sqref="AG60:AG253 AG255:AG457">
      <formula1>"OK,NG"</formula1>
    </dataValidation>
    <dataValidation type="list" allowBlank="1" showInputMessage="1" showErrorMessage="1" sqref="U60:U457">
      <formula1>"Yes,No"</formula1>
    </dataValidation>
  </dataValidations>
  <pageMargins left="0.7" right="0.7" top="0.75" bottom="0.75" header="0.3" footer="0.3"/>
  <pageSetup orientation="portrait" horizontalDpi="300" verticalDpi="0" r:id="rId16"/>
  <legacyDrawing r:id="rId17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7" operator="equal" id="{2B9DA05D-2BDF-40F2-AAB9-55EE4E3A4914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18" operator="equal" id="{CF72E758-246C-461F-BACD-F624487058C4}">
            <xm:f>Table!$D$3</xm:f>
            <x14:dxf>
              <fill>
                <patternFill>
                  <bgColor rgb="FF92D050"/>
                </patternFill>
              </fill>
            </x14:dxf>
          </x14:cfRule>
          <xm:sqref>D60:D457</xm:sqref>
        </x14:conditionalFormatting>
        <x14:conditionalFormatting xmlns:xm="http://schemas.microsoft.com/office/excel/2006/main">
          <x14:cfRule type="cellIs" priority="121" operator="greaterThanOrEqual" id="{880EA441-2590-4E05-81FB-030A6B262BA2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2" operator="lessThan" id="{008E8A9C-0A54-48C8-BAA6-2040624D4B14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G23:G37</xm:sqref>
        </x14:conditionalFormatting>
        <x14:conditionalFormatting xmlns:xm="http://schemas.microsoft.com/office/excel/2006/main">
          <x14:cfRule type="cellIs" priority="123" operator="greaterThanOrEqual" id="{055B1730-1858-463E-9B0B-33FF6EF9C729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4" operator="lessThan" id="{9D0890AA-8BE8-4E6A-8479-B03F791D816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G4:G17 G43:G55</xm:sqref>
        </x14:conditionalFormatting>
        <x14:conditionalFormatting xmlns:xm="http://schemas.microsoft.com/office/excel/2006/main">
          <x14:cfRule type="cellIs" priority="97" operator="greaterThanOrEqual" id="{8D99BF4A-D908-47F1-8E24-1697DAA263CD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8" operator="lessThan" id="{64E1D647-CB0B-4B5E-B51F-CD909D56D8B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G18</xm:sqref>
        </x14:conditionalFormatting>
        <x14:conditionalFormatting xmlns:xm="http://schemas.microsoft.com/office/excel/2006/main">
          <x14:cfRule type="cellIs" priority="95" operator="greaterThanOrEqual" id="{42805A51-A68C-45B4-950B-7CB2B9B10AB3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6" operator="lessThan" id="{9B93FBAF-A588-4F7B-8232-CC7E656FD59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G56</xm:sqref>
        </x14:conditionalFormatting>
        <x14:conditionalFormatting xmlns:xm="http://schemas.microsoft.com/office/excel/2006/main">
          <x14:cfRule type="cellIs" priority="93" operator="greaterThanOrEqual" id="{2AA0948F-74AB-46EC-B255-A7ABEAF4E4D2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4" operator="lessThan" id="{B1A166C1-E984-4616-BBDF-3553DC14A7F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cellIs" priority="21" operator="equal" id="{19639308-71F0-43E5-B386-FDDD54B39B80}">
            <xm:f>Table!$C$42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cellIs" priority="22" operator="equal" id="{49FA013F-6BB2-447B-B4B6-033B25DE33AE}">
            <xm:f>Table!$C$41</xm:f>
            <x14:dxf>
              <font>
                <b/>
                <i val="0"/>
              </font>
              <fill>
                <patternFill>
                  <bgColor rgb="FFFFFF00"/>
                </patternFill>
              </fill>
            </x14:dxf>
          </x14:cfRule>
          <xm:sqref>AK60:AK253 AK255:AK457</xm:sqref>
        </x14:conditionalFormatting>
        <x14:conditionalFormatting xmlns:xm="http://schemas.microsoft.com/office/excel/2006/main">
          <x14:cfRule type="cellIs" priority="13" operator="greaterThanOrEqual" id="{39C34B30-1D0D-45D1-9BAB-954B98AFAB8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operator="lessThan" id="{ADC86572-2E14-4DA3-8A2E-11E42925159A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K4:K17</xm:sqref>
        </x14:conditionalFormatting>
        <x14:conditionalFormatting xmlns:xm="http://schemas.microsoft.com/office/excel/2006/main">
          <x14:cfRule type="cellIs" priority="11" operator="greaterThanOrEqual" id="{BD7F74A2-B3C8-498A-BCE7-6AE3E677F811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operator="lessThan" id="{A4AB96BB-A990-4DAF-AA7F-905328B062C7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K18</xm:sqref>
        </x14:conditionalFormatting>
        <x14:conditionalFormatting xmlns:xm="http://schemas.microsoft.com/office/excel/2006/main">
          <x14:cfRule type="cellIs" priority="9" operator="greaterThanOrEqual" id="{1971CF28-F3C4-4644-8E05-146F21A19FBC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CCE83745-A5CD-48F2-9AB5-F05D07398EDB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K23:K36</xm:sqref>
        </x14:conditionalFormatting>
        <x14:conditionalFormatting xmlns:xm="http://schemas.microsoft.com/office/excel/2006/main">
          <x14:cfRule type="cellIs" priority="7" operator="greaterThanOrEqual" id="{8B3B4DC9-0B16-4049-A7D1-1072CDCE776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lessThan" id="{938D2BDA-A3EC-48C5-BA3A-D8B9C26EE1B5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K37</xm:sqref>
        </x14:conditionalFormatting>
        <x14:conditionalFormatting xmlns:xm="http://schemas.microsoft.com/office/excel/2006/main">
          <x14:cfRule type="cellIs" priority="5" operator="greaterThanOrEqual" id="{125F0AD4-C4E9-4190-B052-5A0E86A7949F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" operator="lessThan" id="{DAF92003-25A2-487E-A0B8-23FECC959263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K42:K55</xm:sqref>
        </x14:conditionalFormatting>
        <x14:conditionalFormatting xmlns:xm="http://schemas.microsoft.com/office/excel/2006/main">
          <x14:cfRule type="cellIs" priority="3" operator="greaterThanOrEqual" id="{0072668A-D40D-442D-B5B0-AC4A15375DC2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" operator="lessThan" id="{5F91402D-09C2-4063-8A5D-E562ED4D31D0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K56</xm:sqref>
        </x14:conditionalFormatting>
        <x14:conditionalFormatting xmlns:xm="http://schemas.microsoft.com/office/excel/2006/main">
          <x14:cfRule type="cellIs" priority="2" operator="equal" id="{C18B6663-2E71-4228-A138-E247E89EFC5F}">
            <xm:f>Table!$C$54</xm:f>
            <x14:dxf>
              <fill>
                <patternFill>
                  <bgColor rgb="FF92D050"/>
                </patternFill>
              </fill>
            </x14:dxf>
          </x14:cfRule>
          <x14:cfRule type="cellIs" priority="19" operator="equal" id="{43B8B481-5A1B-47CE-90DF-2054C2B8C882}">
            <xm:f>Table!$C$52</xm:f>
            <x14:dxf>
              <font>
                <b/>
                <i val="0"/>
              </font>
              <fill>
                <patternFill>
                  <bgColor rgb="FF00B0F0"/>
                </patternFill>
              </fill>
            </x14:dxf>
          </x14:cfRule>
          <x14:cfRule type="cellIs" priority="20" operator="equal" id="{3A078E76-5017-4189-B74E-BB3DF4883A63}">
            <xm:f>Table!$C$53</xm:f>
            <x14:dxf>
              <fill>
                <patternFill>
                  <bgColor theme="9" tint="0.39994506668294322"/>
                </patternFill>
              </fill>
            </x14:dxf>
          </x14:cfRule>
          <xm:sqref>K60:K1341</xm:sqref>
        </x14:conditionalFormatting>
        <x14:conditionalFormatting xmlns:xm="http://schemas.microsoft.com/office/excel/2006/main">
          <x14:cfRule type="cellIs" priority="1" operator="equal" id="{71FBB74D-7765-4F51-95B0-1D5BE3310EFE}">
            <xm:f>Table!$C$55</xm:f>
            <x14:dxf>
              <fill>
                <patternFill>
                  <bgColor rgb="FFFFFF00"/>
                </patternFill>
              </fill>
            </x14:dxf>
          </x14:cfRule>
          <xm:sqref>K60:K457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Table!$C$31:$C$37</xm:f>
          </x14:formula1>
          <xm:sqref>AA60:AA457</xm:sqref>
        </x14:dataValidation>
        <x14:dataValidation type="list" allowBlank="1" showInputMessage="1" showErrorMessage="1">
          <x14:formula1>
            <xm:f>Table!$C$13:$C$27</xm:f>
          </x14:formula1>
          <xm:sqref>S60:T457</xm:sqref>
        </x14:dataValidation>
        <x14:dataValidation type="list" allowBlank="1" showInputMessage="1" showErrorMessage="1">
          <x14:formula1>
            <xm:f>Table!$C$41:$C$43</xm:f>
          </x14:formula1>
          <xm:sqref>AK60:AK253 AK255:AK457</xm:sqref>
        </x14:dataValidation>
        <x14:dataValidation type="list" allowBlank="1" showInputMessage="1" showErrorMessage="1">
          <x14:formula1>
            <xm:f>Table!$C$8:$C$9</xm:f>
          </x14:formula1>
          <xm:sqref>D60:D457</xm:sqref>
        </x14:dataValidation>
        <x14:dataValidation type="list" allowBlank="1" showInputMessage="1" showErrorMessage="1">
          <x14:formula1>
            <xm:f>Table!$C$52:$C$55</xm:f>
          </x14:formula1>
          <xm:sqref>K60:K457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00B050"/>
  </sheetPr>
  <dimension ref="A1:AN355"/>
  <sheetViews>
    <sheetView tabSelected="1" topLeftCell="E53" zoomScale="85" zoomScaleNormal="100" workbookViewId="0">
      <selection activeCell="L321" sqref="L321"/>
    </sheetView>
  </sheetViews>
  <sheetFormatPr defaultRowHeight="15" x14ac:dyDescent="0.25"/>
  <cols>
    <col min="2" max="2" width="9.28515625" bestFit="1" customWidth="1"/>
    <col min="3" max="3" width="21" bestFit="1" customWidth="1"/>
    <col min="4" max="4" width="9.28515625" bestFit="1" customWidth="1"/>
    <col min="5" max="5" width="24.42578125" bestFit="1" customWidth="1"/>
    <col min="6" max="6" width="36" bestFit="1" customWidth="1"/>
    <col min="7" max="8" width="9.28515625" bestFit="1" customWidth="1"/>
    <col min="9" max="9" width="59.7109375" customWidth="1"/>
    <col min="10" max="10" width="9.28515625" bestFit="1" customWidth="1"/>
    <col min="11" max="11" width="12.42578125" customWidth="1"/>
    <col min="12" max="12" width="9.28515625" bestFit="1" customWidth="1"/>
    <col min="13" max="13" width="12.85546875" customWidth="1"/>
    <col min="14" max="14" width="36.140625" bestFit="1" customWidth="1"/>
    <col min="15" max="15" width="17" customWidth="1"/>
    <col min="16" max="16" width="11.5703125" bestFit="1" customWidth="1"/>
    <col min="18" max="18" width="11.5703125" bestFit="1" customWidth="1"/>
    <col min="19" max="19" width="21.42578125" bestFit="1" customWidth="1"/>
    <col min="26" max="26" width="11.140625" bestFit="1" customWidth="1"/>
    <col min="27" max="27" width="16.85546875" bestFit="1" customWidth="1"/>
    <col min="28" max="28" width="17.140625" bestFit="1" customWidth="1"/>
    <col min="29" max="29" width="17.42578125" bestFit="1" customWidth="1"/>
    <col min="30" max="30" width="16" bestFit="1" customWidth="1"/>
    <col min="31" max="32" width="14.5703125" bestFit="1" customWidth="1"/>
    <col min="34" max="36" width="10.140625" bestFit="1" customWidth="1"/>
    <col min="37" max="37" width="11.140625" bestFit="1" customWidth="1"/>
  </cols>
  <sheetData>
    <row r="1" spans="1:17" x14ac:dyDescent="0.25">
      <c r="A1" s="65" t="s">
        <v>135</v>
      </c>
    </row>
    <row r="2" spans="1:17" x14ac:dyDescent="0.25">
      <c r="B2" s="65" t="s">
        <v>49</v>
      </c>
      <c r="C2" s="23"/>
      <c r="D2" s="23"/>
      <c r="E2" s="23"/>
      <c r="F2" s="23"/>
      <c r="G2" s="23"/>
      <c r="H2" s="23"/>
    </row>
    <row r="3" spans="1:17" x14ac:dyDescent="0.25">
      <c r="B3" s="58" t="s">
        <v>0</v>
      </c>
      <c r="C3" s="58" t="s">
        <v>8</v>
      </c>
      <c r="D3" s="58" t="s">
        <v>407</v>
      </c>
      <c r="E3" s="58" t="s">
        <v>50</v>
      </c>
      <c r="F3" s="58" t="s">
        <v>125</v>
      </c>
      <c r="G3" s="58" t="s">
        <v>22</v>
      </c>
      <c r="H3" s="59" t="s">
        <v>24</v>
      </c>
      <c r="I3" s="2" t="s">
        <v>957</v>
      </c>
      <c r="J3" s="2" t="s">
        <v>958</v>
      </c>
      <c r="K3" s="2" t="s">
        <v>22</v>
      </c>
      <c r="O3" s="65" t="s">
        <v>39</v>
      </c>
    </row>
    <row r="4" spans="1:17" x14ac:dyDescent="0.25">
      <c r="B4" s="60">
        <v>1</v>
      </c>
      <c r="C4" s="73" t="s">
        <v>6</v>
      </c>
      <c r="D4" s="62">
        <f>SUMIFS($W$60:$W$352,$D$60:$D$352,Table!$D$3,$S$60:$S$352,C4)</f>
        <v>0</v>
      </c>
      <c r="E4" s="62">
        <f>SUMIFS($X$60:$X$352,$D$60:$D$352,Table!$D$3,$S$60:$S$352,C4)-SUM(SUMIFS($X$60:$X$352,$D$60:$D$352,Table!$D$3,$S$60:$S$352,C4,$AA$60:$AA$352,{"Ongoing","N\A",""}))</f>
        <v>0</v>
      </c>
      <c r="F4" s="62">
        <f>ROUND(1/8*(SUMIFS($Z$60:$Z$352,$D$60:$D$352,Table!$D$3,$S$60:$S$352,C4)-SUM(SUMIFS($Z$60:$Z$352,$D$60:$D$352,Table!$D$3,$S$60:$S$352,C4,$AA$60:$AA$352,{"Ongoing","N/A",""}))),4)</f>
        <v>0</v>
      </c>
      <c r="G4" s="62" t="str">
        <f>IF(ISERROR(E4/(F4)),"N/A",E4/F4)</f>
        <v>N/A</v>
      </c>
      <c r="H4" s="63" t="str">
        <f>IF(ISERROR(E4/D4),"N/A",E4/D4)</f>
        <v>N/A</v>
      </c>
      <c r="I4" s="3">
        <v>0</v>
      </c>
      <c r="J4" s="3">
        <f t="shared" ref="J4:J17" si="0">E4-I4</f>
        <v>0</v>
      </c>
      <c r="K4" s="62" t="str">
        <f>IF(J4&lt;&gt;0,J4/$P$20,G4)</f>
        <v>N/A</v>
      </c>
      <c r="P4" s="65" t="s">
        <v>41</v>
      </c>
    </row>
    <row r="5" spans="1:17" x14ac:dyDescent="0.25">
      <c r="B5" s="60">
        <v>2</v>
      </c>
      <c r="C5" s="70" t="s">
        <v>61</v>
      </c>
      <c r="D5" s="62">
        <f>SUMIFS($W$60:$W$352,$D$60:$D$352,Table!$D$3,$S$60:$S$352,C5)</f>
        <v>0</v>
      </c>
      <c r="E5" s="62">
        <f>SUMIFS($X$60:$X$352,$D$60:$D$352,Table!$D$3,$S$60:$S$352,C5)-SUM(SUMIFS($X$60:$X$352,$D$60:$D$352,Table!$D$3,$S$60:$S$352,C5,$AA$60:$AA$352,{"Ongoing","N\A",""}))</f>
        <v>0</v>
      </c>
      <c r="F5" s="62">
        <f>ROUND(1/8*(SUMIFS($Z$60:$Z$352,$D$60:$D$352,Table!$D$3,$S$60:$S$352,C5)-SUM(SUMIFS($Z$60:$Z$352,$D$60:$D$352,Table!$D$3,$S$60:$S$352,C5,$AA$60:$AA$352,{"Ongoing","N/A",""}))),4)</f>
        <v>0</v>
      </c>
      <c r="G5" s="62" t="str">
        <f t="shared" ref="G5:G12" si="1">IF(ISERROR(E5/(F5)),"N/A",E5/F5)</f>
        <v>N/A</v>
      </c>
      <c r="H5" s="63" t="str">
        <f t="shared" ref="H5:H18" si="2">IF(ISERROR(E5/D5),"N/A",E5/D5)</f>
        <v>N/A</v>
      </c>
      <c r="I5" s="3">
        <v>0</v>
      </c>
      <c r="J5" s="3">
        <f t="shared" si="0"/>
        <v>0</v>
      </c>
      <c r="K5" s="62" t="str">
        <f t="shared" ref="K5:K17" si="3">IF(J5&lt;&gt;0,J5/$P$20,G5)</f>
        <v>N/A</v>
      </c>
      <c r="Q5" s="23" t="s">
        <v>40</v>
      </c>
    </row>
    <row r="6" spans="1:17" x14ac:dyDescent="0.25">
      <c r="B6" s="60">
        <v>3</v>
      </c>
      <c r="C6" s="73" t="s">
        <v>62</v>
      </c>
      <c r="D6" s="62">
        <f>SUMIFS($W$60:$W$352,$D$60:$D$352,Table!$D$3,$S$60:$S$352,C6)</f>
        <v>0</v>
      </c>
      <c r="E6" s="62">
        <f>SUMIFS($X$60:$X$352,$D$60:$D$352,Table!$D$3,$S$60:$S$352,C6)-SUM(SUMIFS($X$60:$X$352,$D$60:$D$352,Table!$D$3,$S$60:$S$352,C6,$AA$60:$AA$352,{"Ongoing","N\A",""}))</f>
        <v>0</v>
      </c>
      <c r="F6" s="62">
        <f>ROUND(1/8*(SUMIFS($Z$60:$Z$352,$D$60:$D$352,Table!$D$3,$S$60:$S$352,C6)-SUM(SUMIFS($Z$60:$Z$352,$D$60:$D$352,Table!$D$3,$S$60:$S$352,C6,$AA$60:$AA$352,{"Ongoing","N/A",""}))),4)</f>
        <v>0</v>
      </c>
      <c r="G6" s="62" t="str">
        <f t="shared" si="1"/>
        <v>N/A</v>
      </c>
      <c r="H6" s="63" t="str">
        <f t="shared" si="2"/>
        <v>N/A</v>
      </c>
      <c r="I6" s="3">
        <v>0</v>
      </c>
      <c r="J6" s="3">
        <f t="shared" si="0"/>
        <v>0</v>
      </c>
      <c r="K6" s="62" t="str">
        <f t="shared" si="3"/>
        <v>N/A</v>
      </c>
      <c r="Q6" s="23" t="s">
        <v>93</v>
      </c>
    </row>
    <row r="7" spans="1:17" x14ac:dyDescent="0.25">
      <c r="B7" s="60">
        <v>4</v>
      </c>
      <c r="C7" s="70" t="s">
        <v>63</v>
      </c>
      <c r="D7" s="62">
        <f>SUMIFS($W$60:$W$352,$D$60:$D$352,Table!$D$3,$S$60:$S$352,C7)</f>
        <v>0</v>
      </c>
      <c r="E7" s="62">
        <f>SUMIFS($X$60:$X$352,$D$60:$D$352,Table!$D$3,$S$60:$S$352,C7)-SUM(SUMIFS($X$60:$X$352,$D$60:$D$352,Table!$D$3,$S$60:$S$352,C7,$AA$60:$AA$352,{"Ongoing","N\A",""}))</f>
        <v>0</v>
      </c>
      <c r="F7" s="62">
        <f>ROUND(1/8*(SUMIFS($Z$60:$Z$352,$D$60:$D$352,Table!$D$3,$S$60:$S$352,C7)-SUM(SUMIFS($Z$60:$Z$352,$D$60:$D$352,Table!$D$3,$S$60:$S$352,C7,$AA$60:$AA$352,{"Ongoing","N/A",""}))),4)</f>
        <v>0</v>
      </c>
      <c r="G7" s="62" t="str">
        <f t="shared" si="1"/>
        <v>N/A</v>
      </c>
      <c r="H7" s="63" t="str">
        <f t="shared" si="2"/>
        <v>N/A</v>
      </c>
      <c r="I7" s="3">
        <v>0</v>
      </c>
      <c r="J7" s="3">
        <f t="shared" si="0"/>
        <v>0</v>
      </c>
      <c r="K7" s="62" t="str">
        <f t="shared" si="3"/>
        <v>N/A</v>
      </c>
      <c r="P7" s="65"/>
    </row>
    <row r="8" spans="1:17" x14ac:dyDescent="0.25">
      <c r="B8" s="60">
        <v>5</v>
      </c>
      <c r="C8" s="70" t="s">
        <v>933</v>
      </c>
      <c r="D8" s="62">
        <f>SUMIFS($W$60:$W$352,$D$60:$D$352,Table!$D$3,$S$60:$S$352,C8)</f>
        <v>0</v>
      </c>
      <c r="E8" s="62">
        <f>SUMIFS($X$60:$X$352,$D$60:$D$352,Table!$D$3,$S$60:$S$352,C8)-SUM(SUMIFS($X$60:$X$352,$D$60:$D$352,Table!$D$3,$S$60:$S$352,C8,$AA$60:$AA$352,{"Ongoing","N\A",""}))</f>
        <v>0</v>
      </c>
      <c r="F8" s="62">
        <f>ROUND(1/8*(SUMIFS($Z$60:$Z$352,$D$60:$D$352,Table!$D$3,$S$60:$S$352,C8)-SUM(SUMIFS($Z$60:$Z$352,$D$60:$D$352,Table!$D$3,$S$60:$S$352,C8,$AA$60:$AA$352,{"Ongoing","N/A",""}))),4)</f>
        <v>0</v>
      </c>
      <c r="G8" s="62" t="str">
        <f t="shared" si="1"/>
        <v>N/A</v>
      </c>
      <c r="H8" s="63" t="str">
        <f t="shared" si="2"/>
        <v>N/A</v>
      </c>
      <c r="I8" s="3">
        <v>0</v>
      </c>
      <c r="J8" s="3">
        <f t="shared" si="0"/>
        <v>0</v>
      </c>
      <c r="K8" s="62" t="str">
        <f t="shared" si="3"/>
        <v>N/A</v>
      </c>
      <c r="Q8" s="23"/>
    </row>
    <row r="9" spans="1:17" x14ac:dyDescent="0.25">
      <c r="B9" s="60">
        <v>6</v>
      </c>
      <c r="C9" s="61" t="s">
        <v>64</v>
      </c>
      <c r="D9" s="62">
        <f>SUMIFS($W$60:$W$352,$D$60:$D$352,Table!$D$3,$S$60:$S$352,C9)</f>
        <v>0</v>
      </c>
      <c r="E9" s="62">
        <f>SUMIFS($X$60:$X$352,$D$60:$D$352,Table!$D$3,$S$60:$S$352,C9)-SUM(SUMIFS($X$60:$X$352,$D$60:$D$352,Table!$D$3,$S$60:$S$352,C9,$AA$60:$AA$352,{"Ongoing","N\A",""}))</f>
        <v>0</v>
      </c>
      <c r="F9" s="62">
        <f>ROUND(1/8*(SUMIFS($Z$60:$Z$352,$D$60:$D$352,Table!$D$3,$S$60:$S$352,C9)-SUM(SUMIFS($Z$60:$Z$352,$D$60:$D$352,Table!$D$3,$S$60:$S$352,C9,$AA$60:$AA$352,{"Ongoing","N/A",""}))),4)</f>
        <v>0</v>
      </c>
      <c r="G9" s="62" t="str">
        <f t="shared" si="1"/>
        <v>N/A</v>
      </c>
      <c r="H9" s="63" t="str">
        <f t="shared" si="2"/>
        <v>N/A</v>
      </c>
      <c r="I9" s="3">
        <v>0</v>
      </c>
      <c r="J9" s="3">
        <f t="shared" si="0"/>
        <v>0</v>
      </c>
      <c r="K9" s="62" t="str">
        <f t="shared" si="3"/>
        <v>N/A</v>
      </c>
      <c r="Q9" s="23"/>
    </row>
    <row r="10" spans="1:17" x14ac:dyDescent="0.25">
      <c r="B10" s="60">
        <v>7</v>
      </c>
      <c r="C10" s="61" t="s">
        <v>65</v>
      </c>
      <c r="D10" s="62">
        <f>SUMIFS($W$60:$W$352,$D$60:$D$352,Table!$D$3,$S$60:$S$352,C10)</f>
        <v>0</v>
      </c>
      <c r="E10" s="62">
        <f>SUMIFS($X$60:$X$352,$D$60:$D$352,Table!$D$3,$S$60:$S$352,C10)-SUM(SUMIFS($X$60:$X$352,$D$60:$D$352,Table!$D$3,$S$60:$S$352,C10,$AA$60:$AA$352,{"Ongoing","N\A",""}))</f>
        <v>0</v>
      </c>
      <c r="F10" s="62">
        <f>ROUND(1/8*(SUMIFS($Z$60:$Z$352,$D$60:$D$352,Table!$D$3,$S$60:$S$352,C10)-SUM(SUMIFS($Z$60:$Z$352,$D$60:$D$352,Table!$D$3,$S$60:$S$352,C10,$AA$60:$AA$352,{"Ongoing","N/A",""}))),4)</f>
        <v>0</v>
      </c>
      <c r="G10" s="62" t="str">
        <f t="shared" si="1"/>
        <v>N/A</v>
      </c>
      <c r="H10" s="63" t="str">
        <f t="shared" si="2"/>
        <v>N/A</v>
      </c>
      <c r="I10" s="3">
        <v>0</v>
      </c>
      <c r="J10" s="3">
        <f t="shared" si="0"/>
        <v>0</v>
      </c>
      <c r="K10" s="62" t="str">
        <f t="shared" si="3"/>
        <v>N/A</v>
      </c>
    </row>
    <row r="11" spans="1:17" x14ac:dyDescent="0.25">
      <c r="B11" s="60">
        <v>8</v>
      </c>
      <c r="C11" s="61" t="s">
        <v>66</v>
      </c>
      <c r="D11" s="62">
        <f>SUMIFS($W$60:$W$352,$D$60:$D$352,Table!$D$3,$S$60:$S$352,C11)</f>
        <v>0</v>
      </c>
      <c r="E11" s="62">
        <f>SUMIFS($X$60:$X$352,$D$60:$D$352,Table!$D$3,$S$60:$S$352,C11)-SUM(SUMIFS($X$60:$X$352,$D$60:$D$352,Table!$D$3,$S$60:$S$352,C11,$AA$60:$AA$352,{"Ongoing","N\A",""}))</f>
        <v>0</v>
      </c>
      <c r="F11" s="62">
        <f>ROUND(1/8*(SUMIFS($Z$60:$Z$352,$D$60:$D$352,Table!$D$3,$S$60:$S$352,C11)-SUM(SUMIFS($Z$60:$Z$352,$D$60:$D$352,Table!$D$3,$S$60:$S$352,C11,$AA$60:$AA$352,{"Ongoing","N/A",""}))),4)</f>
        <v>0</v>
      </c>
      <c r="G11" s="62" t="str">
        <f t="shared" si="1"/>
        <v>N/A</v>
      </c>
      <c r="H11" s="63" t="str">
        <f t="shared" si="2"/>
        <v>N/A</v>
      </c>
      <c r="I11" s="3">
        <v>0</v>
      </c>
      <c r="J11" s="3">
        <f t="shared" si="0"/>
        <v>0</v>
      </c>
      <c r="K11" s="62" t="str">
        <f t="shared" si="3"/>
        <v>N/A</v>
      </c>
    </row>
    <row r="12" spans="1:17" x14ac:dyDescent="0.25">
      <c r="B12" s="60">
        <v>9</v>
      </c>
      <c r="C12" s="70" t="s">
        <v>136</v>
      </c>
      <c r="D12" s="62">
        <f>SUMIFS($W$60:$W$352,$D$60:$D$352,Table!$D$3,$S$60:$S$352,C12)</f>
        <v>0</v>
      </c>
      <c r="E12" s="62">
        <f>SUMIFS($X$60:$X$352,$D$60:$D$352,Table!$D$3,$S$60:$S$352,C12)-SUM(SUMIFS($X$60:$X$352,$D$60:$D$352,Table!$D$3,$S$60:$S$352,C12,$AA$60:$AA$352,{"Ongoing","N\A",""}))</f>
        <v>0</v>
      </c>
      <c r="F12" s="62">
        <f>ROUND(1/8*(SUMIFS($Z$60:$Z$352,$D$60:$D$352,Table!$D$3,$S$60:$S$352,C12)-SUM(SUMIFS($Z$60:$Z$352,$D$60:$D$352,Table!$D$3,$S$60:$S$352,C12,$AA$60:$AA$352,{"Ongoing","N/A",""}))),4)</f>
        <v>0</v>
      </c>
      <c r="G12" s="62" t="str">
        <f t="shared" si="1"/>
        <v>N/A</v>
      </c>
      <c r="H12" s="63" t="str">
        <f t="shared" si="2"/>
        <v>N/A</v>
      </c>
      <c r="I12" s="3">
        <v>0</v>
      </c>
      <c r="J12" s="3">
        <f t="shared" si="0"/>
        <v>0</v>
      </c>
      <c r="K12" s="62" t="str">
        <f t="shared" si="3"/>
        <v>N/A</v>
      </c>
    </row>
    <row r="13" spans="1:17" x14ac:dyDescent="0.25">
      <c r="B13" s="60">
        <v>10</v>
      </c>
      <c r="C13" s="70" t="s">
        <v>137</v>
      </c>
      <c r="D13" s="62">
        <f>SUMIFS($W$60:$W$352,$D$60:$D$352,Table!$D$3,$S$60:$S$352,C13)</f>
        <v>0</v>
      </c>
      <c r="E13" s="62">
        <f>SUMIFS($X$60:$X$352,$D$60:$D$352,Table!$D$3,$S$60:$S$352,C13)-SUM(SUMIFS($X$60:$X$352,$D$60:$D$352,Table!$D$3,$S$60:$S$352,C13,$AA$60:$AA$352,{"Ongoing","N\A",""}))</f>
        <v>0</v>
      </c>
      <c r="F13" s="62">
        <f>ROUND(1/8*(SUMIFS($Z$60:$Z$352,$D$60:$D$352,Table!$D$3,$S$60:$S$352,C13)-SUM(SUMIFS($Z$60:$Z$352,$D$60:$D$352,Table!$D$3,$S$60:$S$352,C13,$AA$60:$AA$352,{"Ongoing","N/A",""}))),4)</f>
        <v>0</v>
      </c>
      <c r="G13" s="62" t="str">
        <f t="shared" ref="G13:G17" si="4">IF(ISERROR(E13/(F13)),"N/A",E13/F13)</f>
        <v>N/A</v>
      </c>
      <c r="H13" s="63" t="str">
        <f t="shared" ref="H13:H17" si="5">IF(ISERROR(E13/D13),"N/A",E13/D13)</f>
        <v>N/A</v>
      </c>
      <c r="I13" s="3">
        <v>0</v>
      </c>
      <c r="J13" s="3">
        <f t="shared" si="0"/>
        <v>0</v>
      </c>
      <c r="K13" s="62" t="str">
        <f t="shared" si="3"/>
        <v>N/A</v>
      </c>
    </row>
    <row r="14" spans="1:17" x14ac:dyDescent="0.25">
      <c r="B14" s="60">
        <v>11</v>
      </c>
      <c r="C14" s="73" t="s">
        <v>328</v>
      </c>
      <c r="D14" s="62">
        <f>SUMIFS($W$60:$W$352,$D$60:$D$352,Table!$D$3,$S$60:$S$352,C14)</f>
        <v>1440</v>
      </c>
      <c r="E14" s="62">
        <f>SUMIFS($X$60:$X$352,$D$60:$D$352,Table!$D$3,$S$60:$S$352,C14)-SUM(SUMIFS($X$60:$X$352,$D$60:$D$352,Table!$D$3,$S$60:$S$352,C14,$AA$60:$AA$352,{"Ongoing","N\A",""}))</f>
        <v>1440</v>
      </c>
      <c r="F14" s="62">
        <f>ROUND(1/8*(SUMIFS($Z$60:$Z$352,$D$60:$D$352,Table!$D$3,$S$60:$S$352,C14)-SUM(SUMIFS($Z$60:$Z$352,$D$60:$D$352,Table!$D$3,$S$60:$S$352,C14,$AA$60:$AA$352,{"Ongoing","N/A",""}))),4)</f>
        <v>3.2</v>
      </c>
      <c r="G14" s="62">
        <f t="shared" si="4"/>
        <v>450</v>
      </c>
      <c r="H14" s="63">
        <f t="shared" si="5"/>
        <v>1</v>
      </c>
      <c r="I14" s="3">
        <v>0</v>
      </c>
      <c r="J14" s="3">
        <f t="shared" si="0"/>
        <v>1440</v>
      </c>
      <c r="K14" s="62">
        <f t="shared" ca="1" si="3"/>
        <v>96</v>
      </c>
    </row>
    <row r="15" spans="1:17" x14ac:dyDescent="0.25">
      <c r="B15" s="60">
        <v>12</v>
      </c>
      <c r="C15" s="73" t="s">
        <v>232</v>
      </c>
      <c r="D15" s="62">
        <f>SUMIFS($W$60:$W$352,$D$60:$D$352,Table!$D$3,$S$60:$S$352,C15)</f>
        <v>0</v>
      </c>
      <c r="E15" s="62">
        <f>SUMIFS($X$60:$X$352,$D$60:$D$352,Table!$D$3,$S$60:$S$352,C15)-SUM(SUMIFS($X$60:$X$352,$D$60:$D$352,Table!$D$3,$S$60:$S$352,C15,$AA$60:$AA$352,{"Ongoing","N\A",""}))</f>
        <v>0</v>
      </c>
      <c r="F15" s="62">
        <f>ROUND(1/8*(SUMIFS($Z$60:$Z$352,$D$60:$D$352,Table!$D$3,$S$60:$S$352,C15)-SUM(SUMIFS($Z$60:$Z$352,$D$60:$D$352,Table!$D$3,$S$60:$S$352,C15,$AA$60:$AA$352,{"Ongoing","N/A",""}))),4)</f>
        <v>0</v>
      </c>
      <c r="G15" s="62" t="str">
        <f t="shared" si="4"/>
        <v>N/A</v>
      </c>
      <c r="H15" s="63" t="str">
        <f t="shared" si="5"/>
        <v>N/A</v>
      </c>
      <c r="I15" s="3">
        <v>0</v>
      </c>
      <c r="J15" s="3">
        <f t="shared" si="0"/>
        <v>0</v>
      </c>
      <c r="K15" s="62" t="str">
        <f t="shared" si="3"/>
        <v>N/A</v>
      </c>
    </row>
    <row r="16" spans="1:17" x14ac:dyDescent="0.25">
      <c r="B16" s="60">
        <v>13</v>
      </c>
      <c r="C16" s="73" t="s">
        <v>233</v>
      </c>
      <c r="D16" s="62">
        <f>SUMIFS($W$60:$W$352,$D$60:$D$352,Table!$D$3,$S$60:$S$352,C16)</f>
        <v>0</v>
      </c>
      <c r="E16" s="62">
        <f>SUMIFS($X$60:$X$352,$D$60:$D$352,Table!$D$3,$S$60:$S$352,C16)-SUM(SUMIFS($X$60:$X$352,$D$60:$D$352,Table!$D$3,$S$60:$S$352,C16,$AA$60:$AA$352,{"Ongoing","N\A",""}))</f>
        <v>0</v>
      </c>
      <c r="F16" s="62">
        <f>ROUND(1/8*(SUMIFS($Z$60:$Z$352,$D$60:$D$352,Table!$D$3,$S$60:$S$352,C16)-SUM(SUMIFS($Z$60:$Z$352,$D$60:$D$352,Table!$D$3,$S$60:$S$352,C16,$AA$60:$AA$352,{"Ongoing","N/A",""}))),4)</f>
        <v>0</v>
      </c>
      <c r="G16" s="62" t="str">
        <f t="shared" si="4"/>
        <v>N/A</v>
      </c>
      <c r="H16" s="63" t="str">
        <f t="shared" si="5"/>
        <v>N/A</v>
      </c>
      <c r="I16" s="3">
        <v>0</v>
      </c>
      <c r="J16" s="3">
        <f t="shared" si="0"/>
        <v>0</v>
      </c>
      <c r="K16" s="62" t="str">
        <f t="shared" si="3"/>
        <v>N/A</v>
      </c>
    </row>
    <row r="17" spans="2:24" x14ac:dyDescent="0.25">
      <c r="B17" s="60">
        <v>14</v>
      </c>
      <c r="C17" s="73" t="s">
        <v>234</v>
      </c>
      <c r="D17" s="62">
        <f>SUMIFS($W$60:$W$352,$D$60:$D$352,Table!$D$3,$S$60:$S$352,C17)</f>
        <v>0</v>
      </c>
      <c r="E17" s="62">
        <f>SUMIFS($X$60:$X$352,$D$60:$D$352,Table!$D$3,$S$60:$S$352,C17)-SUM(SUMIFS($X$60:$X$352,$D$60:$D$352,Table!$D$3,$S$60:$S$352,C17,$AA$60:$AA$352,{"Ongoing","N\A",""}))</f>
        <v>0</v>
      </c>
      <c r="F17" s="62">
        <f>ROUND(1/8*(SUMIFS($Z$60:$Z$352,$D$60:$D$352,Table!$D$3,$S$60:$S$352,C17)-SUM(SUMIFS($Z$60:$Z$352,$D$60:$D$352,Table!$D$3,$S$60:$S$352,C17,$AA$60:$AA$352,{"Ongoing","N/A",""}))),4)</f>
        <v>0</v>
      </c>
      <c r="G17" s="62" t="str">
        <f t="shared" si="4"/>
        <v>N/A</v>
      </c>
      <c r="H17" s="63" t="str">
        <f t="shared" si="5"/>
        <v>N/A</v>
      </c>
      <c r="I17" s="3">
        <v>0</v>
      </c>
      <c r="J17" s="3">
        <f t="shared" si="0"/>
        <v>0</v>
      </c>
      <c r="K17" s="62" t="str">
        <f t="shared" si="3"/>
        <v>N/A</v>
      </c>
      <c r="O17" s="65" t="s">
        <v>38</v>
      </c>
      <c r="P17" s="67">
        <f>Template_Total_Report!B23</f>
        <v>44003</v>
      </c>
      <c r="R17" s="67">
        <f ca="1">Template_Total_Report!D23</f>
        <v>44023</v>
      </c>
    </row>
    <row r="18" spans="2:24" x14ac:dyDescent="0.25">
      <c r="B18" s="58" t="s">
        <v>102</v>
      </c>
      <c r="C18" s="64"/>
      <c r="D18" s="66">
        <f>SUMIFS($W$60:$W$352,$D$60:$D$352,Table!$D$3)</f>
        <v>1440</v>
      </c>
      <c r="E18" s="66">
        <f>ROUND(SUMIFS($W$60:$W$352,$D$60:$D$352,Table!$D$3)-SUM(SUMIFS($W$60:$W$352,$D$60:$D$352,Table!$D$3,$AA$60:$AA$352,{"Ongoing","N/A",""})),3)</f>
        <v>1440</v>
      </c>
      <c r="F18" s="66">
        <f>ROUND(1/8*(SUMIFS($Z$60:$Z$352,$D$60:$D$352,Table!$D$3)-SUM(SUMIFS($Z$60:$Z$352,$D$60:$D$352,Table!$D$3,$AA$60:$AA$352,{"Ongoing","N/A",""}))),4)</f>
        <v>3.2</v>
      </c>
      <c r="G18" s="62">
        <f>IF(ISERROR(E18/(F18)),"N/A",E18/F18)</f>
        <v>450</v>
      </c>
      <c r="H18" s="63">
        <f t="shared" si="2"/>
        <v>1</v>
      </c>
      <c r="I18" s="3">
        <f>SUM(I4:I17)</f>
        <v>0</v>
      </c>
      <c r="J18" s="3">
        <f>SUM(J4:J17)</f>
        <v>1440</v>
      </c>
      <c r="K18" s="62">
        <f ca="1">AVERAGE(K4:K17)</f>
        <v>96</v>
      </c>
      <c r="O18" s="65" t="s">
        <v>30</v>
      </c>
      <c r="P18" s="68">
        <f ca="1">Template_Total_Report!B24</f>
        <v>15</v>
      </c>
    </row>
    <row r="19" spans="2:24" x14ac:dyDescent="0.25">
      <c r="O19" s="65" t="s">
        <v>131</v>
      </c>
      <c r="P19" s="68">
        <f>Template_Total_Report!B25</f>
        <v>0</v>
      </c>
      <c r="Q19" s="69"/>
    </row>
    <row r="20" spans="2:24" x14ac:dyDescent="0.25">
      <c r="O20" s="65" t="s">
        <v>104</v>
      </c>
      <c r="P20" s="23">
        <f ca="1">Template_Total_Report!B26</f>
        <v>15</v>
      </c>
    </row>
    <row r="21" spans="2:24" x14ac:dyDescent="0.25">
      <c r="B21" s="65" t="s">
        <v>48</v>
      </c>
    </row>
    <row r="22" spans="2:24" x14ac:dyDescent="0.25">
      <c r="B22" s="58" t="s">
        <v>0</v>
      </c>
      <c r="C22" s="58" t="s">
        <v>8</v>
      </c>
      <c r="D22" s="58" t="s">
        <v>407</v>
      </c>
      <c r="E22" s="58" t="s">
        <v>50</v>
      </c>
      <c r="F22" s="58" t="s">
        <v>125</v>
      </c>
      <c r="G22" s="58" t="s">
        <v>22</v>
      </c>
      <c r="H22" s="59" t="s">
        <v>24</v>
      </c>
      <c r="I22" s="2" t="s">
        <v>957</v>
      </c>
      <c r="J22" s="2" t="s">
        <v>958</v>
      </c>
      <c r="K22" s="2" t="s">
        <v>22</v>
      </c>
      <c r="X22" s="9" t="s">
        <v>1838</v>
      </c>
    </row>
    <row r="23" spans="2:24" x14ac:dyDescent="0.25">
      <c r="B23" s="60">
        <v>1</v>
      </c>
      <c r="C23" s="73" t="s">
        <v>6</v>
      </c>
      <c r="D23" s="62">
        <f>SUMIFS($W$60:$W$352,$D$60:$D$352,Table!$C$3,$S$60:$S$352,C23)</f>
        <v>0</v>
      </c>
      <c r="E23" s="62">
        <f>SUMIFS($X$60:$X$352,$D$60:$D$352,Table!$C$3,$S$60:$S$352,C23)-SUM(SUMIFS($X$60:$X$352,$D$60:$D$352,Table!$C$3,$S$60:$S$352,C23,$AA$60:$AA$352,{"Ongoing","N/A",""}))</f>
        <v>0</v>
      </c>
      <c r="F23" s="62">
        <f>ROUND(1/8*(SUMIFS($Z$60:$Z$352,$D$60:$D$352,Table!$C$3,$S$60:$S$352,C23)-SUM(SUMIFS($Z$60:$Z$352,$D$60:$D$352,Table!$C$3,$S$60:$S$352,C23,$AA$60:$AA$352,{"Ongoing","N/A",""}))),4)</f>
        <v>0</v>
      </c>
      <c r="G23" s="62" t="str">
        <f>IF(ISERROR(E23/(F23)),"N/A",E23/F23)</f>
        <v>N/A</v>
      </c>
      <c r="H23" s="63" t="str">
        <f>IF(ISERROR(E23/D23),"N/A",E23/D23)</f>
        <v>N/A</v>
      </c>
      <c r="I23" s="3">
        <v>0</v>
      </c>
      <c r="J23" s="3">
        <f t="shared" ref="J23:J36" si="6">E23-I23</f>
        <v>0</v>
      </c>
      <c r="K23" s="62" t="str">
        <f>IF(J23&lt;&gt;0,J23/$P$20,G23)</f>
        <v>N/A</v>
      </c>
    </row>
    <row r="24" spans="2:24" x14ac:dyDescent="0.25">
      <c r="B24" s="60">
        <v>2</v>
      </c>
      <c r="C24" s="70" t="s">
        <v>61</v>
      </c>
      <c r="D24" s="62">
        <f>SUMIFS($W$60:$W$352,$D$60:$D$352,Table!$C$3,$S$60:$S$352,C24)</f>
        <v>2102.9010000000003</v>
      </c>
      <c r="E24" s="62">
        <f>SUMIFS($X$60:$X$352,$D$60:$D$352,Table!$C$3,$S$60:$S$352,C24)-SUM(SUMIFS($X$60:$X$352,$D$60:$D$352,Table!$C$3,$S$60:$S$352,C24,$AA$60:$AA$352,{"Ongoing","N/A",""}))</f>
        <v>2102.9010000000003</v>
      </c>
      <c r="F24" s="62">
        <f>ROUND(1/8*(SUMIFS($Z$60:$Z$352,$D$60:$D$352,Table!$C$3,$S$60:$S$352,C24)-SUM(SUMIFS($Z$60:$Z$352,$D$60:$D$352,Table!$C$3,$S$60:$S$352,C24,$AA$60:$AA$352,{"Ongoing","N/A",""}))),4)</f>
        <v>12.545</v>
      </c>
      <c r="G24" s="62">
        <f t="shared" ref="G24:G37" si="7">IF(ISERROR(E24/(F24)),"N/A",E24/F24)</f>
        <v>167.62861697887607</v>
      </c>
      <c r="H24" s="63">
        <f t="shared" ref="H24:H37" si="8">IF(ISERROR(E24/D24),"N/A",E24/D24)</f>
        <v>1</v>
      </c>
      <c r="I24" s="3">
        <v>0</v>
      </c>
      <c r="J24" s="3">
        <f t="shared" si="6"/>
        <v>2102.9010000000003</v>
      </c>
      <c r="K24" s="62">
        <f t="shared" ref="K24:K36" ca="1" si="9">IF(J24&lt;&gt;0,J24/$P$20,G24)</f>
        <v>140.19340000000003</v>
      </c>
    </row>
    <row r="25" spans="2:24" x14ac:dyDescent="0.25">
      <c r="B25" s="60">
        <v>3</v>
      </c>
      <c r="C25" s="73" t="s">
        <v>62</v>
      </c>
      <c r="D25" s="62">
        <f>SUMIFS($W$60:$W$352,$D$60:$D$352,Table!$C$3,$S$60:$S$352,C25)</f>
        <v>2030.6020000000003</v>
      </c>
      <c r="E25" s="62">
        <f>SUMIFS($X$60:$X$352,$D$60:$D$352,Table!$C$3,$S$60:$S$352,C25)-SUM(SUMIFS($X$60:$X$352,$D$60:$D$352,Table!$C$3,$S$60:$S$352,C25,$AA$60:$AA$352,{"Ongoing","N/A",""}))</f>
        <v>1985.1020000000003</v>
      </c>
      <c r="F25" s="62">
        <f>ROUND(1/8*(SUMIFS($Z$60:$Z$352,$D$60:$D$352,Table!$C$3,$S$60:$S$352,C25)-SUM(SUMIFS($Z$60:$Z$352,$D$60:$D$352,Table!$C$3,$S$60:$S$352,C25,$AA$60:$AA$352,{"Ongoing","N/A",""}))),4)</f>
        <v>5.875</v>
      </c>
      <c r="G25" s="62">
        <f t="shared" si="7"/>
        <v>337.88970212765963</v>
      </c>
      <c r="H25" s="63">
        <f t="shared" si="8"/>
        <v>0.97759285177499089</v>
      </c>
      <c r="I25" s="3">
        <v>0</v>
      </c>
      <c r="J25" s="3">
        <f t="shared" si="6"/>
        <v>1985.1020000000003</v>
      </c>
      <c r="K25" s="62">
        <f t="shared" ca="1" si="9"/>
        <v>132.34013333333334</v>
      </c>
    </row>
    <row r="26" spans="2:24" x14ac:dyDescent="0.25">
      <c r="B26" s="60">
        <v>4</v>
      </c>
      <c r="C26" s="70" t="s">
        <v>63</v>
      </c>
      <c r="D26" s="62">
        <f>SUMIFS($W$60:$W$352,$D$60:$D$352,Table!$C$3,$S$60:$S$352,C26)</f>
        <v>2047.0660000000003</v>
      </c>
      <c r="E26" s="62">
        <f>SUMIFS($X$60:$X$352,$D$60:$D$352,Table!$C$3,$S$60:$S$352,C26)-SUM(SUMIFS($X$60:$X$352,$D$60:$D$352,Table!$C$3,$S$60:$S$352,C26,$AA$60:$AA$352,{"Ongoing","N/A",""}))</f>
        <v>1758.4660000000003</v>
      </c>
      <c r="F26" s="62">
        <f>ROUND(1/8*(SUMIFS($Z$60:$Z$352,$D$60:$D$352,Table!$C$3,$S$60:$S$352,C26)-SUM(SUMIFS($Z$60:$Z$352,$D$60:$D$352,Table!$C$3,$S$60:$S$352,C26,$AA$60:$AA$352,{"Ongoing","N/A",""}))),4)</f>
        <v>9.25</v>
      </c>
      <c r="G26" s="62">
        <f t="shared" si="7"/>
        <v>190.10443243243247</v>
      </c>
      <c r="H26" s="63">
        <f t="shared" si="8"/>
        <v>0.85901773562747863</v>
      </c>
      <c r="I26" s="3">
        <v>0</v>
      </c>
      <c r="J26" s="3">
        <f t="shared" si="6"/>
        <v>1758.4660000000003</v>
      </c>
      <c r="K26" s="62">
        <f t="shared" ca="1" si="9"/>
        <v>117.23106666666669</v>
      </c>
    </row>
    <row r="27" spans="2:24" x14ac:dyDescent="0.25">
      <c r="B27" s="60">
        <v>5</v>
      </c>
      <c r="C27" s="70" t="s">
        <v>933</v>
      </c>
      <c r="D27" s="62">
        <f>SUMIFS($W$60:$W$352,$D$60:$D$352,Table!$C$3,$S$60:$S$352,C27)</f>
        <v>1016.6</v>
      </c>
      <c r="E27" s="62">
        <f>SUMIFS($X$60:$X$352,$D$60:$D$352,Table!$C$3,$S$60:$S$352,C27)-SUM(SUMIFS($X$60:$X$352,$D$60:$D$352,Table!$C$3,$S$60:$S$352,C27,$AA$60:$AA$352,{"Ongoing","N/A",""}))</f>
        <v>990.6</v>
      </c>
      <c r="F27" s="62">
        <f>ROUND(1/8*(SUMIFS($Z$60:$Z$352,$D$60:$D$352,Table!$C$3,$S$60:$S$352,C27)-SUM(SUMIFS($Z$60:$Z$352,$D$60:$D$352,Table!$C$3,$S$60:$S$352,C27,$AA$60:$AA$352,{"Ongoing","N/A",""}))),4)</f>
        <v>7.625</v>
      </c>
      <c r="G27" s="62">
        <f t="shared" si="7"/>
        <v>129.91475409836065</v>
      </c>
      <c r="H27" s="63">
        <f t="shared" si="8"/>
        <v>0.97442455242966752</v>
      </c>
      <c r="I27" s="3">
        <v>0</v>
      </c>
      <c r="J27" s="3">
        <f t="shared" si="6"/>
        <v>990.6</v>
      </c>
      <c r="K27" s="62">
        <f t="shared" ca="1" si="9"/>
        <v>66.040000000000006</v>
      </c>
    </row>
    <row r="28" spans="2:24" x14ac:dyDescent="0.25">
      <c r="B28" s="60">
        <v>6</v>
      </c>
      <c r="C28" s="61" t="s">
        <v>64</v>
      </c>
      <c r="D28" s="62">
        <f>SUMIFS($W$60:$W$352,$D$60:$D$352,Table!$C$3,$S$60:$S$352,C28)</f>
        <v>0</v>
      </c>
      <c r="E28" s="62">
        <f>SUMIFS($X$60:$X$352,$D$60:$D$352,Table!$C$3,$S$60:$S$352,C28)-SUM(SUMIFS($X$60:$X$352,$D$60:$D$352,Table!$C$3,$S$60:$S$352,C28,$AA$60:$AA$352,{"Ongoing","N/A",""}))</f>
        <v>0</v>
      </c>
      <c r="F28" s="62">
        <f>ROUND(1/8*(SUMIFS($Z$60:$Z$352,$D$60:$D$352,Table!$C$3,$S$60:$S$352,C28)-SUM(SUMIFS($Z$60:$Z$352,$D$60:$D$352,Table!$C$3,$S$60:$S$352,C28,$AA$60:$AA$352,{"Ongoing","N/A",""}))),4)</f>
        <v>0</v>
      </c>
      <c r="G28" s="62" t="str">
        <f t="shared" si="7"/>
        <v>N/A</v>
      </c>
      <c r="H28" s="63" t="str">
        <f t="shared" si="8"/>
        <v>N/A</v>
      </c>
      <c r="I28" s="3">
        <v>0</v>
      </c>
      <c r="J28" s="3">
        <f t="shared" si="6"/>
        <v>0</v>
      </c>
      <c r="K28" s="62" t="str">
        <f t="shared" si="9"/>
        <v>N/A</v>
      </c>
    </row>
    <row r="29" spans="2:24" x14ac:dyDescent="0.25">
      <c r="B29" s="60">
        <v>7</v>
      </c>
      <c r="C29" s="61" t="s">
        <v>65</v>
      </c>
      <c r="D29" s="62">
        <f>SUMIFS($W$60:$W$352,$D$60:$D$352,Table!$C$3,$S$60:$S$352,C29)</f>
        <v>0</v>
      </c>
      <c r="E29" s="62">
        <f>SUMIFS($X$60:$X$352,$D$60:$D$352,Table!$C$3,$S$60:$S$352,C29)-SUM(SUMIFS($X$60:$X$352,$D$60:$D$352,Table!$C$3,$S$60:$S$352,C29,$AA$60:$AA$352,{"Ongoing","N/A",""}))</f>
        <v>0</v>
      </c>
      <c r="F29" s="62">
        <f>ROUND(1/8*(SUMIFS($Z$60:$Z$352,$D$60:$D$352,Table!$C$3,$S$60:$S$352,C29)-SUM(SUMIFS($Z$60:$Z$352,$D$60:$D$352,Table!$C$3,$S$60:$S$352,C29,$AA$60:$AA$352,{"Ongoing","N/A",""}))),4)</f>
        <v>0</v>
      </c>
      <c r="G29" s="62" t="str">
        <f t="shared" si="7"/>
        <v>N/A</v>
      </c>
      <c r="H29" s="63" t="str">
        <f t="shared" si="8"/>
        <v>N/A</v>
      </c>
      <c r="I29" s="3">
        <v>0</v>
      </c>
      <c r="J29" s="3">
        <f t="shared" si="6"/>
        <v>0</v>
      </c>
      <c r="K29" s="62" t="str">
        <f t="shared" si="9"/>
        <v>N/A</v>
      </c>
    </row>
    <row r="30" spans="2:24" x14ac:dyDescent="0.25">
      <c r="B30" s="60">
        <v>8</v>
      </c>
      <c r="C30" s="61" t="s">
        <v>66</v>
      </c>
      <c r="D30" s="62">
        <f>SUMIFS($W$60:$W$352,$D$60:$D$352,Table!$C$3,$S$60:$S$352,C30)</f>
        <v>0</v>
      </c>
      <c r="E30" s="62">
        <f>SUMIFS($X$60:$X$352,$D$60:$D$352,Table!$C$3,$S$60:$S$352,C30)-SUM(SUMIFS($X$60:$X$352,$D$60:$D$352,Table!$C$3,$S$60:$S$352,C30,$AA$60:$AA$352,{"Ongoing","N/A",""}))</f>
        <v>0</v>
      </c>
      <c r="F30" s="62">
        <f>ROUND(1/8*(SUMIFS($Z$60:$Z$352,$D$60:$D$352,Table!$C$3,$S$60:$S$352,C30)-SUM(SUMIFS($Z$60:$Z$352,$D$60:$D$352,Table!$C$3,$S$60:$S$352,C30,$AA$60:$AA$352,{"Ongoing","N/A",""}))),4)</f>
        <v>0</v>
      </c>
      <c r="G30" s="62" t="str">
        <f t="shared" si="7"/>
        <v>N/A</v>
      </c>
      <c r="H30" s="63" t="str">
        <f t="shared" si="8"/>
        <v>N/A</v>
      </c>
      <c r="I30" s="3">
        <v>0</v>
      </c>
      <c r="J30" s="3">
        <f t="shared" si="6"/>
        <v>0</v>
      </c>
      <c r="K30" s="62" t="str">
        <f t="shared" si="9"/>
        <v>N/A</v>
      </c>
    </row>
    <row r="31" spans="2:24" x14ac:dyDescent="0.25">
      <c r="B31" s="60">
        <v>9</v>
      </c>
      <c r="C31" s="70" t="s">
        <v>136</v>
      </c>
      <c r="D31" s="62">
        <f>SUMIFS($W$60:$W$352,$D$60:$D$352,Table!$C$3,$S$60:$S$352,C31)</f>
        <v>2007.8679999999999</v>
      </c>
      <c r="E31" s="62">
        <f>SUMIFS($X$60:$X$352,$D$60:$D$352,Table!$C$3,$S$60:$S$352,C31)-SUM(SUMIFS($X$60:$X$352,$D$60:$D$352,Table!$C$3,$S$60:$S$352,C31,$AA$60:$AA$352,{"Ongoing","N/A",""}))</f>
        <v>2007.8679999999999</v>
      </c>
      <c r="F31" s="62">
        <f>ROUND(1/8*(SUMIFS($Z$60:$Z$352,$D$60:$D$352,Table!$C$3,$S$60:$S$352,C31)-SUM(SUMIFS($Z$60:$Z$352,$D$60:$D$352,Table!$C$3,$S$60:$S$352,C31,$AA$60:$AA$352,{"Ongoing","N/A",""}))),4)</f>
        <v>11.9375</v>
      </c>
      <c r="G31" s="62">
        <f t="shared" si="7"/>
        <v>168.19836649214659</v>
      </c>
      <c r="H31" s="63">
        <f t="shared" si="8"/>
        <v>1</v>
      </c>
      <c r="I31" s="3">
        <v>0</v>
      </c>
      <c r="J31" s="3">
        <f t="shared" si="6"/>
        <v>2007.8679999999999</v>
      </c>
      <c r="K31" s="62">
        <f t="shared" ca="1" si="9"/>
        <v>133.85786666666667</v>
      </c>
    </row>
    <row r="32" spans="2:24" x14ac:dyDescent="0.25">
      <c r="B32" s="60">
        <v>10</v>
      </c>
      <c r="C32" s="70" t="s">
        <v>137</v>
      </c>
      <c r="D32" s="62">
        <f>SUMIFS($W$60:$W$352,$D$60:$D$352,Table!$C$3,$S$60:$S$352,C32)</f>
        <v>1063.4000000000001</v>
      </c>
      <c r="E32" s="62">
        <f>SUMIFS($X$60:$X$352,$D$60:$D$352,Table!$C$3,$S$60:$S$352,C32)-SUM(SUMIFS($X$60:$X$352,$D$60:$D$352,Table!$C$3,$S$60:$S$352,C32,$AA$60:$AA$352,{"Ongoing","N/A",""}))</f>
        <v>699.40000000000009</v>
      </c>
      <c r="F32" s="62">
        <f>ROUND(1/8*(SUMIFS($Z$60:$Z$352,$D$60:$D$352,Table!$C$3,$S$60:$S$352,C32)-SUM(SUMIFS($Z$60:$Z$352,$D$60:$D$352,Table!$C$3,$S$60:$S$352,C32,$AA$60:$AA$352,{"Ongoing","N/A",""}))),4)</f>
        <v>5.0875000000000004</v>
      </c>
      <c r="G32" s="62">
        <f t="shared" ref="G32:G36" si="10">IF(ISERROR(E32/(F32)),"N/A",E32/F32)</f>
        <v>137.47420147420149</v>
      </c>
      <c r="H32" s="63">
        <f t="shared" ref="H32:H36" si="11">IF(ISERROR(E32/D32),"N/A",E32/D32)</f>
        <v>0.65770171149144252</v>
      </c>
      <c r="I32" s="3">
        <v>0</v>
      </c>
      <c r="J32" s="3">
        <f t="shared" si="6"/>
        <v>699.40000000000009</v>
      </c>
      <c r="K32" s="62">
        <f t="shared" ca="1" si="9"/>
        <v>46.626666666666672</v>
      </c>
    </row>
    <row r="33" spans="1:13" x14ac:dyDescent="0.25">
      <c r="B33" s="60">
        <v>11</v>
      </c>
      <c r="C33" s="70" t="s">
        <v>328</v>
      </c>
      <c r="D33" s="62">
        <f>SUMIFS($W$60:$W$352,$D$60:$D$352,Table!$C$3,$S$60:$S$352,C33)</f>
        <v>1421.924</v>
      </c>
      <c r="E33" s="62">
        <f>SUMIFS($X$60:$X$352,$D$60:$D$352,Table!$C$3,$S$60:$S$352,C33)-SUM(SUMIFS($X$60:$X$352,$D$60:$D$352,Table!$C$3,$S$60:$S$352,C33,$AA$60:$AA$352,{"Ongoing","N/A",""}))</f>
        <v>1246.424</v>
      </c>
      <c r="F33" s="62">
        <f>ROUND(1/8*(SUMIFS($Z$60:$Z$352,$D$60:$D$352,Table!$C$3,$S$60:$S$352,C33)-SUM(SUMIFS($Z$60:$Z$352,$D$60:$D$352,Table!$C$3,$S$60:$S$352,C33,$AA$60:$AA$352,{"Ongoing","N/A",""}))),4)</f>
        <v>8.5381</v>
      </c>
      <c r="G33" s="62">
        <f t="shared" si="10"/>
        <v>145.98376688021924</v>
      </c>
      <c r="H33" s="63">
        <f t="shared" si="11"/>
        <v>0.8765756819633117</v>
      </c>
      <c r="I33" s="3">
        <v>0</v>
      </c>
      <c r="J33" s="3">
        <f t="shared" si="6"/>
        <v>1246.424</v>
      </c>
      <c r="K33" s="62">
        <f t="shared" ca="1" si="9"/>
        <v>83.09493333333333</v>
      </c>
    </row>
    <row r="34" spans="1:13" x14ac:dyDescent="0.25">
      <c r="B34" s="60">
        <v>12</v>
      </c>
      <c r="C34" s="73" t="s">
        <v>232</v>
      </c>
      <c r="D34" s="62">
        <f>SUMIFS($W$60:$W$352,$D$60:$D$352,Table!$C$3,$S$60:$S$352,C34)</f>
        <v>0</v>
      </c>
      <c r="E34" s="62">
        <f>SUMIFS($X$60:$X$352,$D$60:$D$352,Table!$C$3,$S$60:$S$352,C34)-SUM(SUMIFS($X$60:$X$352,$D$60:$D$352,Table!$C$3,$S$60:$S$352,C34,$AA$60:$AA$352,{"Ongoing","N/A",""}))</f>
        <v>0</v>
      </c>
      <c r="F34" s="62">
        <f>ROUND(1/8*(SUMIFS($Z$60:$Z$352,$D$60:$D$352,Table!$C$3,$S$60:$S$352,C34)-SUM(SUMIFS($Z$60:$Z$352,$D$60:$D$352,Table!$C$3,$S$60:$S$352,C34,$AA$60:$AA$352,{"Ongoing","N/A",""}))),4)</f>
        <v>0</v>
      </c>
      <c r="G34" s="62" t="str">
        <f t="shared" si="10"/>
        <v>N/A</v>
      </c>
      <c r="H34" s="63" t="str">
        <f t="shared" si="11"/>
        <v>N/A</v>
      </c>
      <c r="I34" s="3">
        <v>0</v>
      </c>
      <c r="J34" s="3">
        <f t="shared" si="6"/>
        <v>0</v>
      </c>
      <c r="K34" s="62" t="str">
        <f t="shared" si="9"/>
        <v>N/A</v>
      </c>
    </row>
    <row r="35" spans="1:13" x14ac:dyDescent="0.25">
      <c r="B35" s="60">
        <v>13</v>
      </c>
      <c r="C35" s="73" t="s">
        <v>233</v>
      </c>
      <c r="D35" s="62">
        <f>SUMIFS($W$60:$W$352,$D$60:$D$352,Table!$C$3,$S$60:$S$352,C35)</f>
        <v>0</v>
      </c>
      <c r="E35" s="62">
        <f>SUMIFS($X$60:$X$352,$D$60:$D$352,Table!$C$3,$S$60:$S$352,C35)-SUM(SUMIFS($X$60:$X$352,$D$60:$D$352,Table!$C$3,$S$60:$S$352,C35,$AA$60:$AA$352,{"Ongoing","N/A",""}))</f>
        <v>0</v>
      </c>
      <c r="F35" s="62">
        <f>ROUND(1/8*(SUMIFS($Z$60:$Z$352,$D$60:$D$352,Table!$C$3,$S$60:$S$352,C35)-SUM(SUMIFS($Z$60:$Z$352,$D$60:$D$352,Table!$C$3,$S$60:$S$352,C35,$AA$60:$AA$352,{"Ongoing","N/A",""}))),4)</f>
        <v>0</v>
      </c>
      <c r="G35" s="62" t="str">
        <f t="shared" si="10"/>
        <v>N/A</v>
      </c>
      <c r="H35" s="63" t="str">
        <f t="shared" si="11"/>
        <v>N/A</v>
      </c>
      <c r="I35" s="3">
        <v>0</v>
      </c>
      <c r="J35" s="3">
        <f t="shared" si="6"/>
        <v>0</v>
      </c>
      <c r="K35" s="62" t="str">
        <f t="shared" si="9"/>
        <v>N/A</v>
      </c>
    </row>
    <row r="36" spans="1:13" x14ac:dyDescent="0.25">
      <c r="B36" s="60">
        <v>14</v>
      </c>
      <c r="C36" s="73" t="s">
        <v>234</v>
      </c>
      <c r="D36" s="62">
        <f>SUMIFS($W$60:$W$352,$D$60:$D$352,Table!$C$3,$S$60:$S$352,C36)</f>
        <v>0</v>
      </c>
      <c r="E36" s="62">
        <f>SUMIFS($X$60:$X$352,$D$60:$D$352,Table!$C$3,$S$60:$S$352,C36)-SUM(SUMIFS($X$60:$X$352,$D$60:$D$352,Table!$C$3,$S$60:$S$352,C36,$AA$60:$AA$352,{"Ongoing","N/A",""}))</f>
        <v>0</v>
      </c>
      <c r="F36" s="62">
        <f>ROUND(1/8*(SUMIFS($Z$60:$Z$352,$D$60:$D$352,Table!$C$3,$S$60:$S$352,C36)-SUM(SUMIFS($Z$60:$Z$352,$D$60:$D$352,Table!$C$3,$S$60:$S$352,C36,$AA$60:$AA$352,{"Ongoing","N/A",""}))),4)</f>
        <v>0</v>
      </c>
      <c r="G36" s="62" t="str">
        <f t="shared" si="10"/>
        <v>N/A</v>
      </c>
      <c r="H36" s="63" t="str">
        <f t="shared" si="11"/>
        <v>N/A</v>
      </c>
      <c r="I36" s="3">
        <v>0</v>
      </c>
      <c r="J36" s="3">
        <f t="shared" si="6"/>
        <v>0</v>
      </c>
      <c r="K36" s="62" t="str">
        <f t="shared" si="9"/>
        <v>N/A</v>
      </c>
    </row>
    <row r="37" spans="1:13" x14ac:dyDescent="0.25">
      <c r="B37" s="58" t="s">
        <v>102</v>
      </c>
      <c r="C37" s="64"/>
      <c r="D37" s="66">
        <f>ROUND(SUMIFS($W$60:$W$352,$D$60:$D$352,Table!$C$3),3)</f>
        <v>11690.361000000001</v>
      </c>
      <c r="E37" s="66">
        <f>ROUND(SUMIFS($W$60:$W$352,$D$60:$D$352,Table!$C$3)-SUM(SUMIFS($W$60:$W$352,$D$60:$D$352,Table!$C$3,$AA$60:$AA$352,{"Ongoing","N/A",""})),3)</f>
        <v>10855.761</v>
      </c>
      <c r="F37" s="66">
        <f>ROUND(1/8*(SUMIFS($Z$60:$Z$352,$D$60:$D$352,Table!$C$3)-SUM(SUMIFS($Z$60:$Z$352,$D$60:$D$352,Table!$C$3,$AA$60:$AA$352,{"Ongoing","N/A",""}))),4)</f>
        <v>60.8581</v>
      </c>
      <c r="G37" s="62">
        <f t="shared" si="7"/>
        <v>178.37824381635312</v>
      </c>
      <c r="H37" s="63">
        <f t="shared" si="8"/>
        <v>0.92860785051890182</v>
      </c>
      <c r="I37" s="3">
        <f>SUM(I23:I36)</f>
        <v>0</v>
      </c>
      <c r="J37" s="3">
        <f>SUM(J23:J36)</f>
        <v>10790.761000000002</v>
      </c>
      <c r="K37" s="62">
        <f ca="1">AVERAGE(K23:K36)</f>
        <v>102.76915238095239</v>
      </c>
      <c r="L37" s="6"/>
    </row>
    <row r="40" spans="1:13" x14ac:dyDescent="0.25">
      <c r="A40" s="1" t="s">
        <v>171</v>
      </c>
      <c r="B40" s="65" t="s">
        <v>103</v>
      </c>
    </row>
    <row r="41" spans="1:13" x14ac:dyDescent="0.25">
      <c r="B41" s="58" t="s">
        <v>0</v>
      </c>
      <c r="C41" s="58" t="s">
        <v>8</v>
      </c>
      <c r="D41" s="58" t="s">
        <v>407</v>
      </c>
      <c r="E41" s="58" t="s">
        <v>50</v>
      </c>
      <c r="F41" s="58" t="s">
        <v>95</v>
      </c>
      <c r="G41" s="58" t="s">
        <v>22</v>
      </c>
      <c r="H41" s="59" t="s">
        <v>24</v>
      </c>
      <c r="I41" s="2" t="s">
        <v>957</v>
      </c>
      <c r="J41" s="2" t="s">
        <v>958</v>
      </c>
      <c r="K41" s="2" t="s">
        <v>22</v>
      </c>
      <c r="L41" s="77" t="s">
        <v>134</v>
      </c>
      <c r="M41" s="78" t="s">
        <v>143</v>
      </c>
    </row>
    <row r="42" spans="1:13" x14ac:dyDescent="0.25">
      <c r="B42" s="60">
        <v>1</v>
      </c>
      <c r="C42" s="73" t="s">
        <v>6</v>
      </c>
      <c r="D42" s="62">
        <f>SUM(D23*Table!$D$4/Table!$C$4,D4)</f>
        <v>0</v>
      </c>
      <c r="E42" s="62">
        <f>SUM(E23*Table!$D$4/Table!$C$4,E4)</f>
        <v>0</v>
      </c>
      <c r="F42" s="62">
        <f t="shared" ref="F42:F55" ca="1" si="12">$P$20</f>
        <v>15</v>
      </c>
      <c r="G42" s="62">
        <f t="shared" ref="G42" ca="1" si="13">IF(ISERROR(E42/(F42)),"N/A",E42/F42)</f>
        <v>0</v>
      </c>
      <c r="H42" s="63" t="str">
        <f t="shared" ref="H42:H56" si="14">IF(ISERROR(E42/D42),"N/A",E42/D42)</f>
        <v>N/A</v>
      </c>
      <c r="I42" s="3">
        <f>SUM(I23*Table!$D$4/Table!$C$4,I4)</f>
        <v>0</v>
      </c>
      <c r="J42" s="3">
        <f>SUM(J23*Table!$D$4/Table!$C$4,J4)</f>
        <v>0</v>
      </c>
      <c r="K42" s="62">
        <f t="shared" ref="K42:K55" ca="1" si="15">J42/$P$20</f>
        <v>0</v>
      </c>
      <c r="L42" s="3">
        <f>COUNTIFS($S$60:$S$352,C42,$AK$60:$AK$352,Table!$C$41)</f>
        <v>0</v>
      </c>
      <c r="M42" s="3">
        <f>COUNTIFS($S$60:$S$352,D41,$AK$60:$AK$352,Table!$C$42)</f>
        <v>0</v>
      </c>
    </row>
    <row r="43" spans="1:13" x14ac:dyDescent="0.25">
      <c r="B43" s="60">
        <v>2</v>
      </c>
      <c r="C43" s="70" t="s">
        <v>61</v>
      </c>
      <c r="D43" s="62">
        <f>SUM(D24*Table!$D$4/Table!$C$4,D5)</f>
        <v>7279.2726923076934</v>
      </c>
      <c r="E43" s="62">
        <f>SUM(E24*Table!$D$4/Table!$C$4,E5)</f>
        <v>7279.2726923076934</v>
      </c>
      <c r="F43" s="62">
        <f t="shared" ca="1" si="12"/>
        <v>15</v>
      </c>
      <c r="G43" s="62">
        <f t="shared" ref="G43:G56" ca="1" si="16">IF(ISERROR(E43/(F43)),"N/A",E43/F43)</f>
        <v>485.28484615384622</v>
      </c>
      <c r="H43" s="63">
        <f t="shared" si="14"/>
        <v>1</v>
      </c>
      <c r="I43" s="3">
        <f>SUM(I24*Table!$D$4/Table!$C$4,I5)</f>
        <v>0</v>
      </c>
      <c r="J43" s="3">
        <f>SUM(J24*Table!$D$4/Table!$C$4,J5)</f>
        <v>7279.2726923076934</v>
      </c>
      <c r="K43" s="62">
        <f t="shared" ca="1" si="15"/>
        <v>485.28484615384622</v>
      </c>
      <c r="L43" s="3">
        <f>COUNTIFS($S$60:$S$352,C43,$AK$60:$AK$352,Table!$C$41)</f>
        <v>1</v>
      </c>
      <c r="M43" s="3">
        <f>COUNTIFS($S$60:$S$352,D42,$AK$60:$AK$352,Table!$C$42)</f>
        <v>0</v>
      </c>
    </row>
    <row r="44" spans="1:13" x14ac:dyDescent="0.25">
      <c r="B44" s="60">
        <v>3</v>
      </c>
      <c r="C44" s="70" t="s">
        <v>62</v>
      </c>
      <c r="D44" s="62">
        <f>SUM(D25*Table!$D$4/Table!$C$4,D6)</f>
        <v>7029.0069230769241</v>
      </c>
      <c r="E44" s="62">
        <f>SUM(E25*Table!$D$4/Table!$C$4,E6)</f>
        <v>6871.5069230769241</v>
      </c>
      <c r="F44" s="62">
        <f t="shared" ca="1" si="12"/>
        <v>15</v>
      </c>
      <c r="G44" s="62">
        <f t="shared" ca="1" si="16"/>
        <v>458.10046153846162</v>
      </c>
      <c r="H44" s="63">
        <f t="shared" si="14"/>
        <v>0.97759285177499089</v>
      </c>
      <c r="I44" s="3">
        <f>SUM(I25*Table!$D$4/Table!$C$4,I6)</f>
        <v>0</v>
      </c>
      <c r="J44" s="3">
        <f>SUM(J25*Table!$D$4/Table!$C$4,J6)</f>
        <v>6871.5069230769241</v>
      </c>
      <c r="K44" s="62">
        <f t="shared" ca="1" si="15"/>
        <v>458.10046153846162</v>
      </c>
      <c r="L44" s="3">
        <f>COUNTIFS($S$60:$S$352,C44,$AK$60:$AK$352,Table!$C$41)</f>
        <v>0</v>
      </c>
      <c r="M44" s="3">
        <f>COUNTIFS($S$60:$S$352,D43,$AK$60:$AK$352,Table!$C$42)</f>
        <v>0</v>
      </c>
    </row>
    <row r="45" spans="1:13" x14ac:dyDescent="0.25">
      <c r="B45" s="60">
        <v>4</v>
      </c>
      <c r="C45" s="70" t="s">
        <v>63</v>
      </c>
      <c r="D45" s="62">
        <f>SUM(D26*Table!$D$4/Table!$C$4,D7)</f>
        <v>7085.9976923076929</v>
      </c>
      <c r="E45" s="62">
        <f>SUM(E26*Table!$D$4/Table!$C$4,E7)</f>
        <v>6086.9976923076938</v>
      </c>
      <c r="F45" s="62">
        <f t="shared" ca="1" si="12"/>
        <v>15</v>
      </c>
      <c r="G45" s="62">
        <f t="shared" ca="1" si="16"/>
        <v>405.79984615384626</v>
      </c>
      <c r="H45" s="63">
        <f t="shared" si="14"/>
        <v>0.85901773562747874</v>
      </c>
      <c r="I45" s="3">
        <f>SUM(I26*Table!$D$4/Table!$C$4,I7)</f>
        <v>0</v>
      </c>
      <c r="J45" s="3">
        <f>SUM(J26*Table!$D$4/Table!$C$4,J7)</f>
        <v>6086.9976923076938</v>
      </c>
      <c r="K45" s="62">
        <f t="shared" ca="1" si="15"/>
        <v>405.79984615384626</v>
      </c>
      <c r="L45" s="3">
        <f>COUNTIFS($S$60:$S$352,C45,$AK$60:$AK$352,Table!$C$41)</f>
        <v>0</v>
      </c>
      <c r="M45" s="3">
        <f>COUNTIFS($S$60:$S$352,D44,$AK$60:$AK$352,Table!$C$42)</f>
        <v>0</v>
      </c>
    </row>
    <row r="46" spans="1:13" x14ac:dyDescent="0.25">
      <c r="B46" s="60">
        <v>5</v>
      </c>
      <c r="C46" s="70" t="s">
        <v>933</v>
      </c>
      <c r="D46" s="62">
        <f>SUM(D27*Table!$D$4/Table!$C$4,D8)</f>
        <v>3519</v>
      </c>
      <c r="E46" s="62">
        <f>SUM(E27*Table!$D$4/Table!$C$4,E8)</f>
        <v>3429</v>
      </c>
      <c r="F46" s="62">
        <f ca="1">$P$20-5</f>
        <v>10</v>
      </c>
      <c r="G46" s="62">
        <f t="shared" ca="1" si="16"/>
        <v>342.9</v>
      </c>
      <c r="H46" s="63">
        <f t="shared" si="14"/>
        <v>0.97442455242966752</v>
      </c>
      <c r="I46" s="3">
        <f>SUM(I27*Table!$D$4/Table!$C$4,I8)</f>
        <v>0</v>
      </c>
      <c r="J46" s="3">
        <f>SUM(J27*Table!$D$4/Table!$C$4,J8)</f>
        <v>3429</v>
      </c>
      <c r="K46" s="62">
        <f t="shared" ca="1" si="15"/>
        <v>228.6</v>
      </c>
      <c r="L46" s="3">
        <f>COUNTIFS($S$60:$S$352,C46,$AK$60:$AK$352,Table!$C$41)</f>
        <v>1</v>
      </c>
      <c r="M46" s="3">
        <f>COUNTIFS($S$60:$S$352,D45,$AK$60:$AK$352,Table!$C$42)</f>
        <v>0</v>
      </c>
    </row>
    <row r="47" spans="1:13" x14ac:dyDescent="0.25">
      <c r="B47" s="60">
        <v>6</v>
      </c>
      <c r="C47" s="61" t="s">
        <v>64</v>
      </c>
      <c r="D47" s="62">
        <f>SUM(D28*Table!$D$4/Table!$C$4,D9)</f>
        <v>0</v>
      </c>
      <c r="E47" s="62">
        <f>SUM(E28*Table!$D$4/Table!$C$4,E9)</f>
        <v>0</v>
      </c>
      <c r="F47" s="62">
        <f t="shared" ca="1" si="12"/>
        <v>15</v>
      </c>
      <c r="G47" s="62">
        <f t="shared" ca="1" si="16"/>
        <v>0</v>
      </c>
      <c r="H47" s="63" t="str">
        <f t="shared" si="14"/>
        <v>N/A</v>
      </c>
      <c r="I47" s="3">
        <f>SUM(I28*Table!$D$4/Table!$C$4,I9)</f>
        <v>0</v>
      </c>
      <c r="J47" s="3">
        <f>SUM(J28*Table!$D$4/Table!$C$4,J9)</f>
        <v>0</v>
      </c>
      <c r="K47" s="62">
        <f t="shared" ca="1" si="15"/>
        <v>0</v>
      </c>
      <c r="L47" s="3">
        <f>COUNTIFS($S$60:$S$352,C47,$AK$60:$AK$352,Table!$C$41)</f>
        <v>0</v>
      </c>
      <c r="M47" s="3">
        <f>COUNTIFS($S$60:$S$352,D46,$AK$60:$AK$352,Table!$C$42)</f>
        <v>0</v>
      </c>
    </row>
    <row r="48" spans="1:13" x14ac:dyDescent="0.25">
      <c r="B48" s="60">
        <v>7</v>
      </c>
      <c r="C48" s="61" t="s">
        <v>65</v>
      </c>
      <c r="D48" s="62">
        <f>SUM(D29*Table!$D$4/Table!$C$4,D10)</f>
        <v>0</v>
      </c>
      <c r="E48" s="62">
        <f>SUM(E29*Table!$D$4/Table!$C$4,E10)</f>
        <v>0</v>
      </c>
      <c r="F48" s="62">
        <f t="shared" ca="1" si="12"/>
        <v>15</v>
      </c>
      <c r="G48" s="62">
        <f t="shared" ca="1" si="16"/>
        <v>0</v>
      </c>
      <c r="H48" s="63" t="str">
        <f t="shared" si="14"/>
        <v>N/A</v>
      </c>
      <c r="I48" s="3">
        <f>SUM(I29*Table!$D$4/Table!$C$4,I10)</f>
        <v>0</v>
      </c>
      <c r="J48" s="3">
        <f>SUM(J29*Table!$D$4/Table!$C$4,J10)</f>
        <v>0</v>
      </c>
      <c r="K48" s="62">
        <f t="shared" ca="1" si="15"/>
        <v>0</v>
      </c>
      <c r="L48" s="3">
        <f>COUNTIFS($S$60:$S$352,C48,$AK$60:$AK$352,Table!$C$41)</f>
        <v>0</v>
      </c>
      <c r="M48" s="3">
        <f>COUNTIFS($S$60:$S$352,D47,$AK$60:$AK$352,Table!$C$42)</f>
        <v>0</v>
      </c>
    </row>
    <row r="49" spans="2:40" x14ac:dyDescent="0.25">
      <c r="B49" s="60">
        <v>8</v>
      </c>
      <c r="C49" s="61" t="s">
        <v>66</v>
      </c>
      <c r="D49" s="62">
        <f>SUM(D30*Table!$D$4/Table!$C$4,D11)</f>
        <v>0</v>
      </c>
      <c r="E49" s="62">
        <f>SUM(E30*Table!$D$4/Table!$C$4,E11)</f>
        <v>0</v>
      </c>
      <c r="F49" s="62">
        <f t="shared" ca="1" si="12"/>
        <v>15</v>
      </c>
      <c r="G49" s="62">
        <f t="shared" ca="1" si="16"/>
        <v>0</v>
      </c>
      <c r="H49" s="63" t="str">
        <f t="shared" si="14"/>
        <v>N/A</v>
      </c>
      <c r="I49" s="3">
        <f>SUM(I30*Table!$D$4/Table!$C$4,I11)</f>
        <v>0</v>
      </c>
      <c r="J49" s="3">
        <f>SUM(J30*Table!$D$4/Table!$C$4,J11)</f>
        <v>0</v>
      </c>
      <c r="K49" s="62">
        <f t="shared" ca="1" si="15"/>
        <v>0</v>
      </c>
      <c r="L49" s="3">
        <f>COUNTIFS($S$60:$S$352,C49,$AK$60:$AK$352,Table!$C$41)</f>
        <v>0</v>
      </c>
      <c r="M49" s="3">
        <f>COUNTIFS($S$60:$S$352,D48,$AK$60:$AK$352,Table!$C$42)</f>
        <v>0</v>
      </c>
    </row>
    <row r="50" spans="2:40" x14ac:dyDescent="0.25">
      <c r="B50" s="60">
        <v>9</v>
      </c>
      <c r="C50" s="70" t="s">
        <v>136</v>
      </c>
      <c r="D50" s="62">
        <f>SUM(D31*Table!$D$4/Table!$C$4,D12)</f>
        <v>6950.3123076923075</v>
      </c>
      <c r="E50" s="62">
        <f>SUM(E31*Table!$D$4/Table!$C$4,E12)</f>
        <v>6950.3123076923075</v>
      </c>
      <c r="F50" s="62">
        <f t="shared" ca="1" si="12"/>
        <v>15</v>
      </c>
      <c r="G50" s="62">
        <f t="shared" ca="1" si="16"/>
        <v>463.35415384615385</v>
      </c>
      <c r="H50" s="63">
        <f t="shared" si="14"/>
        <v>1</v>
      </c>
      <c r="I50" s="3">
        <f>SUM(I31*Table!$D$4/Table!$C$4,I12)</f>
        <v>0</v>
      </c>
      <c r="J50" s="3">
        <f>SUM(J31*Table!$D$4/Table!$C$4,J12)</f>
        <v>6950.3123076923075</v>
      </c>
      <c r="K50" s="62">
        <f t="shared" ca="1" si="15"/>
        <v>463.35415384615385</v>
      </c>
      <c r="L50" s="3">
        <f>COUNTIFS($S$60:$S$352,C50,$AK$60:$AK$352,Table!$C$41)</f>
        <v>0</v>
      </c>
      <c r="M50" s="3">
        <f>COUNTIFS($S$60:$S$352,D49,$AK$60:$AK$352,Table!$C$42)</f>
        <v>0</v>
      </c>
    </row>
    <row r="51" spans="2:40" x14ac:dyDescent="0.25">
      <c r="B51" s="60">
        <v>10</v>
      </c>
      <c r="C51" s="70" t="s">
        <v>137</v>
      </c>
      <c r="D51" s="62">
        <f>SUM(D32*Table!$D$4/Table!$C$4,D13)</f>
        <v>3681.0000000000005</v>
      </c>
      <c r="E51" s="62">
        <f>SUM(E32*Table!$D$4/Table!$C$4,E13)</f>
        <v>2421.0000000000005</v>
      </c>
      <c r="F51" s="62">
        <f ca="1">$P$20-5</f>
        <v>10</v>
      </c>
      <c r="G51" s="62">
        <f t="shared" ca="1" si="16"/>
        <v>242.10000000000005</v>
      </c>
      <c r="H51" s="63">
        <f t="shared" ref="H51:H55" si="17">IF(ISERROR(E51/D51),"N/A",E51/D51)</f>
        <v>0.65770171149144263</v>
      </c>
      <c r="I51" s="3">
        <f>SUM(I32*Table!$D$4/Table!$C$4,I13)</f>
        <v>0</v>
      </c>
      <c r="J51" s="3">
        <f>SUM(J32*Table!$D$4/Table!$C$4,J13)</f>
        <v>2421.0000000000005</v>
      </c>
      <c r="K51" s="62">
        <f t="shared" ca="1" si="15"/>
        <v>161.40000000000003</v>
      </c>
      <c r="L51" s="3">
        <f>COUNTIFS($S$60:$S$352,C51,$AK$60:$AK$352,Table!$C$41)</f>
        <v>0</v>
      </c>
      <c r="M51" s="3">
        <f>COUNTIFS($S$60:$S$352,D50,$AK$60:$AK$352,Table!$C$42)</f>
        <v>0</v>
      </c>
    </row>
    <row r="52" spans="2:40" x14ac:dyDescent="0.25">
      <c r="B52" s="60">
        <v>11</v>
      </c>
      <c r="C52" s="70" t="s">
        <v>328</v>
      </c>
      <c r="D52" s="62">
        <f>SUM(D33*Table!$D$4/Table!$C$4,D14)</f>
        <v>6362.044615384616</v>
      </c>
      <c r="E52" s="62">
        <f>SUM(E33*Table!$D$4/Table!$C$4,E14)</f>
        <v>5754.544615384616</v>
      </c>
      <c r="F52" s="62">
        <f t="shared" ca="1" si="12"/>
        <v>15</v>
      </c>
      <c r="G52" s="62">
        <f t="shared" ca="1" si="16"/>
        <v>383.63630769230775</v>
      </c>
      <c r="H52" s="63">
        <f t="shared" si="17"/>
        <v>0.90451182965128052</v>
      </c>
      <c r="I52" s="3">
        <f>SUM(I33*Table!$D$4/Table!$C$4,I14)</f>
        <v>0</v>
      </c>
      <c r="J52" s="3">
        <f>SUM(J33*Table!$D$4/Table!$C$4,J14)</f>
        <v>5754.544615384616</v>
      </c>
      <c r="K52" s="62">
        <f t="shared" ca="1" si="15"/>
        <v>383.63630769230775</v>
      </c>
      <c r="L52" s="3">
        <f>COUNTIFS($S$60:$S$352,C52,$AK$60:$AK$352,Table!$C$41)</f>
        <v>0</v>
      </c>
      <c r="M52" s="3">
        <f>COUNTIFS($S$60:$S$352,D51,$AK$60:$AK$352,Table!$C$42)</f>
        <v>0</v>
      </c>
    </row>
    <row r="53" spans="2:40" x14ac:dyDescent="0.25">
      <c r="B53" s="60">
        <v>12</v>
      </c>
      <c r="C53" s="73" t="s">
        <v>232</v>
      </c>
      <c r="D53" s="62">
        <f>SUM(D34*Table!$D$4/Table!$C$4,D15)</f>
        <v>0</v>
      </c>
      <c r="E53" s="62">
        <f>SUM(E34*Table!$D$4/Table!$C$4,E15)</f>
        <v>0</v>
      </c>
      <c r="F53" s="62">
        <f t="shared" ca="1" si="12"/>
        <v>15</v>
      </c>
      <c r="G53" s="62">
        <f t="shared" ca="1" si="16"/>
        <v>0</v>
      </c>
      <c r="H53" s="63" t="str">
        <f t="shared" si="17"/>
        <v>N/A</v>
      </c>
      <c r="I53" s="3">
        <f>SUM(I34*Table!$D$4/Table!$C$4,I15)</f>
        <v>0</v>
      </c>
      <c r="J53" s="3">
        <f>SUM(J34*Table!$D$4/Table!$C$4,J15)</f>
        <v>0</v>
      </c>
      <c r="K53" s="62">
        <f t="shared" ca="1" si="15"/>
        <v>0</v>
      </c>
      <c r="L53" s="3">
        <f>COUNTIFS($S$60:$S$352,C53,$AK$60:$AK$352,Table!$C$41)</f>
        <v>0</v>
      </c>
      <c r="M53" s="3">
        <f>COUNTIFS($S$60:$S$352,D52,$AK$60:$AK$352,Table!$C$42)</f>
        <v>0</v>
      </c>
    </row>
    <row r="54" spans="2:40" x14ac:dyDescent="0.25">
      <c r="B54" s="60">
        <v>13</v>
      </c>
      <c r="C54" s="73" t="s">
        <v>233</v>
      </c>
      <c r="D54" s="62">
        <f>SUM(D35*Table!$D$4/Table!$C$4,D16)</f>
        <v>0</v>
      </c>
      <c r="E54" s="62">
        <f>SUM(E35*Table!$D$4/Table!$C$4,E16)</f>
        <v>0</v>
      </c>
      <c r="F54" s="62">
        <f t="shared" ca="1" si="12"/>
        <v>15</v>
      </c>
      <c r="G54" s="62">
        <f t="shared" ca="1" si="16"/>
        <v>0</v>
      </c>
      <c r="H54" s="63" t="str">
        <f t="shared" si="17"/>
        <v>N/A</v>
      </c>
      <c r="I54" s="3">
        <f>SUM(I35*Table!$D$4/Table!$C$4,I16)</f>
        <v>0</v>
      </c>
      <c r="J54" s="3">
        <f>SUM(J35*Table!$D$4/Table!$C$4,J16)</f>
        <v>0</v>
      </c>
      <c r="K54" s="62">
        <f t="shared" ca="1" si="15"/>
        <v>0</v>
      </c>
      <c r="L54" s="3">
        <f>COUNTIFS($S$60:$S$352,C54,$AK$60:$AK$352,Table!$C$41)</f>
        <v>0</v>
      </c>
      <c r="M54" s="3">
        <f>COUNTIFS($S$60:$S$352,D53,$AK$60:$AK$352,Table!$C$42)</f>
        <v>0</v>
      </c>
    </row>
    <row r="55" spans="2:40" x14ac:dyDescent="0.25">
      <c r="B55" s="60">
        <v>14</v>
      </c>
      <c r="C55" s="73" t="s">
        <v>234</v>
      </c>
      <c r="D55" s="62">
        <f>SUM(D36*Table!$D$4/Table!$C$4,D17)</f>
        <v>0</v>
      </c>
      <c r="E55" s="62">
        <f>SUM(E36*Table!$D$4/Table!$C$4,E17)</f>
        <v>0</v>
      </c>
      <c r="F55" s="62">
        <f t="shared" ca="1" si="12"/>
        <v>15</v>
      </c>
      <c r="G55" s="62">
        <f t="shared" ca="1" si="16"/>
        <v>0</v>
      </c>
      <c r="H55" s="63" t="str">
        <f t="shared" si="17"/>
        <v>N/A</v>
      </c>
      <c r="I55" s="3">
        <f>SUM(I36*Table!$D$4/Table!$C$4,I17)</f>
        <v>0</v>
      </c>
      <c r="J55" s="3">
        <f>SUM(J36*Table!$D$4/Table!$C$4,J17)</f>
        <v>0</v>
      </c>
      <c r="K55" s="62">
        <f t="shared" ca="1" si="15"/>
        <v>0</v>
      </c>
      <c r="L55" s="3">
        <f>COUNTIFS($S$60:$S$352,C55,$AK$60:$AK$352,Table!$C$41)</f>
        <v>0</v>
      </c>
      <c r="M55" s="3">
        <f>COUNTIFS($S$60:$S$352,D54,$AK$60:$AK$352,Table!$C$42)</f>
        <v>0</v>
      </c>
    </row>
    <row r="56" spans="2:40" x14ac:dyDescent="0.25">
      <c r="B56" s="58" t="s">
        <v>102</v>
      </c>
      <c r="C56" s="64"/>
      <c r="D56" s="62">
        <f>SUM(D42:D55)</f>
        <v>41906.634230769232</v>
      </c>
      <c r="E56" s="62">
        <f>SUM(E42:E55)</f>
        <v>38792.634230769232</v>
      </c>
      <c r="F56" s="62">
        <f ca="1">$P$20*COUNTA(C42:C55)</f>
        <v>210</v>
      </c>
      <c r="G56" s="62">
        <f t="shared" ca="1" si="16"/>
        <v>184.72682967032966</v>
      </c>
      <c r="H56" s="63">
        <f t="shared" si="14"/>
        <v>0.92569195648469427</v>
      </c>
      <c r="I56" s="3">
        <f>SUM(I42:I55)</f>
        <v>0</v>
      </c>
      <c r="J56" s="3">
        <f>SUM(J42:J55)</f>
        <v>38792.634230769232</v>
      </c>
      <c r="K56" s="62">
        <f ca="1">AVERAGE(K42:K55)</f>
        <v>184.72682967032966</v>
      </c>
      <c r="L56" s="3">
        <f>COUNTIFS($S$60:$S$352,C56,$AK$60:$AK$352,Table!$C$41)</f>
        <v>0</v>
      </c>
      <c r="M56" s="3">
        <f>COUNTIFS($S$60:$S$352,D55,$AK$60:$AK$352,Table!$C$42)</f>
        <v>0</v>
      </c>
    </row>
    <row r="59" spans="2:40" x14ac:dyDescent="0.25">
      <c r="B59" s="53" t="s">
        <v>0</v>
      </c>
      <c r="C59" s="53" t="s">
        <v>60</v>
      </c>
      <c r="D59" s="53" t="s">
        <v>1</v>
      </c>
      <c r="E59" s="53" t="s">
        <v>53</v>
      </c>
      <c r="F59" s="53" t="s">
        <v>54</v>
      </c>
      <c r="G59" s="53" t="s">
        <v>138</v>
      </c>
      <c r="H59" s="53" t="s">
        <v>106</v>
      </c>
      <c r="I59" s="53" t="s">
        <v>55</v>
      </c>
      <c r="J59" s="53" t="s">
        <v>105</v>
      </c>
      <c r="K59" s="53" t="s">
        <v>139</v>
      </c>
      <c r="L59" s="53" t="s">
        <v>68</v>
      </c>
      <c r="M59" s="53" t="s">
        <v>141</v>
      </c>
      <c r="N59" s="53" t="s">
        <v>67</v>
      </c>
      <c r="O59" s="53" t="s">
        <v>59</v>
      </c>
      <c r="P59" s="53" t="s">
        <v>76</v>
      </c>
      <c r="Q59" s="50" t="s">
        <v>52</v>
      </c>
      <c r="R59" s="54" t="s">
        <v>7</v>
      </c>
      <c r="S59" s="54" t="s">
        <v>8</v>
      </c>
      <c r="T59" s="54" t="s">
        <v>74</v>
      </c>
      <c r="U59" s="54" t="s">
        <v>88</v>
      </c>
      <c r="V59" s="54" t="s">
        <v>71</v>
      </c>
      <c r="W59" s="54" t="s">
        <v>72</v>
      </c>
      <c r="X59" s="54" t="s">
        <v>50</v>
      </c>
      <c r="Y59" s="54" t="s">
        <v>75</v>
      </c>
      <c r="Z59" s="54" t="s">
        <v>51</v>
      </c>
      <c r="AA59" s="54" t="s">
        <v>17</v>
      </c>
      <c r="AB59" s="54" t="s">
        <v>153</v>
      </c>
      <c r="AC59" s="54" t="s">
        <v>56</v>
      </c>
      <c r="AD59" s="54" t="s">
        <v>57</v>
      </c>
      <c r="AE59" s="53" t="s">
        <v>12</v>
      </c>
      <c r="AF59" s="53" t="s">
        <v>13</v>
      </c>
      <c r="AG59" s="53" t="s">
        <v>73</v>
      </c>
      <c r="AH59" s="53" t="s">
        <v>14</v>
      </c>
      <c r="AI59" s="53" t="s">
        <v>15</v>
      </c>
      <c r="AJ59" s="54" t="s">
        <v>16</v>
      </c>
      <c r="AK59" s="53" t="s">
        <v>140</v>
      </c>
      <c r="AL59" s="54" t="s">
        <v>133</v>
      </c>
      <c r="AM59" s="54" t="s">
        <v>132</v>
      </c>
      <c r="AN59" s="54" t="s">
        <v>77</v>
      </c>
    </row>
    <row r="60" spans="2:40" hidden="1" x14ac:dyDescent="0.25">
      <c r="B60" s="100">
        <v>1</v>
      </c>
      <c r="C60" s="16">
        <v>20200619</v>
      </c>
      <c r="D60" s="16" t="s">
        <v>2</v>
      </c>
      <c r="E60" s="96" t="s">
        <v>806</v>
      </c>
      <c r="F60" s="85" t="s">
        <v>802</v>
      </c>
      <c r="G60" s="49"/>
      <c r="H60" s="16" t="s">
        <v>242</v>
      </c>
      <c r="I60" s="16" t="s">
        <v>684</v>
      </c>
      <c r="J60" s="85" t="s">
        <v>256</v>
      </c>
      <c r="K60" s="49"/>
      <c r="L60" s="85" t="s">
        <v>58</v>
      </c>
      <c r="M60" s="49"/>
      <c r="N60" s="16" t="s">
        <v>624</v>
      </c>
      <c r="O60" s="85" t="s">
        <v>773</v>
      </c>
      <c r="P60" s="85" t="s">
        <v>807</v>
      </c>
      <c r="Q60" s="18"/>
      <c r="R60" s="16" t="s">
        <v>861</v>
      </c>
      <c r="S60" s="16" t="s">
        <v>328</v>
      </c>
      <c r="T60" s="16"/>
      <c r="U60" s="16"/>
      <c r="V60" s="16">
        <v>81</v>
      </c>
      <c r="W60" s="15">
        <f>ROUND(IF(D60=Table!$C$3,Y60*Table!$C$4/8,Y60*Table!$D$4/8),3)</f>
        <v>49.448999999999998</v>
      </c>
      <c r="X60" s="15">
        <f>W60</f>
        <v>49.448999999999998</v>
      </c>
      <c r="Y60" s="16">
        <v>3.0430000000000001</v>
      </c>
      <c r="Z60" s="16"/>
      <c r="AA60" s="15" t="s">
        <v>21</v>
      </c>
      <c r="AB60" s="86"/>
      <c r="AC60" s="19">
        <v>44001</v>
      </c>
      <c r="AD60" s="86">
        <v>44008</v>
      </c>
      <c r="AE60" s="86">
        <v>44008</v>
      </c>
      <c r="AF60" s="86">
        <v>44008</v>
      </c>
      <c r="AG60" s="86" t="s">
        <v>164</v>
      </c>
      <c r="AH60" s="87">
        <v>1</v>
      </c>
      <c r="AI60" s="87">
        <v>1</v>
      </c>
      <c r="AJ60" s="87">
        <v>0.16700000000000001</v>
      </c>
      <c r="AK60" s="146" t="s">
        <v>144</v>
      </c>
      <c r="AL60" s="94"/>
      <c r="AM60" s="15"/>
      <c r="AN60" s="15"/>
    </row>
    <row r="61" spans="2:40" hidden="1" x14ac:dyDescent="0.25">
      <c r="B61" s="100">
        <f t="shared" ref="B61:B124" si="18">B60+1</f>
        <v>2</v>
      </c>
      <c r="C61" s="16">
        <v>20200619</v>
      </c>
      <c r="D61" s="16" t="s">
        <v>2</v>
      </c>
      <c r="E61" s="96" t="s">
        <v>806</v>
      </c>
      <c r="F61" s="85" t="s">
        <v>802</v>
      </c>
      <c r="G61" s="49"/>
      <c r="H61" s="16" t="s">
        <v>243</v>
      </c>
      <c r="I61" s="153" t="s">
        <v>685</v>
      </c>
      <c r="J61" s="85" t="s">
        <v>256</v>
      </c>
      <c r="K61" s="49"/>
      <c r="L61" s="85" t="s">
        <v>58</v>
      </c>
      <c r="M61" s="49"/>
      <c r="N61" s="16" t="s">
        <v>624</v>
      </c>
      <c r="O61" s="85" t="s">
        <v>774</v>
      </c>
      <c r="P61" s="85" t="s">
        <v>807</v>
      </c>
      <c r="Q61" s="18"/>
      <c r="R61" s="16" t="s">
        <v>91</v>
      </c>
      <c r="S61" s="16" t="s">
        <v>61</v>
      </c>
      <c r="T61" s="16"/>
      <c r="U61" s="16"/>
      <c r="V61" s="16">
        <v>24</v>
      </c>
      <c r="W61" s="15">
        <f>ROUND(IF(D61=Table!$C$3,Y61*Table!$C$4/8,Y61*Table!$D$4/8),3)</f>
        <v>26.244</v>
      </c>
      <c r="X61" s="15">
        <f>W61</f>
        <v>26.244</v>
      </c>
      <c r="Y61" s="16">
        <v>1.615</v>
      </c>
      <c r="Z61" s="16">
        <v>1</v>
      </c>
      <c r="AA61" s="15" t="s">
        <v>21</v>
      </c>
      <c r="AB61" s="86"/>
      <c r="AC61" s="19">
        <v>44001</v>
      </c>
      <c r="AD61" s="86">
        <v>44008</v>
      </c>
      <c r="AE61" s="86">
        <v>44004</v>
      </c>
      <c r="AF61" s="86">
        <v>44004</v>
      </c>
      <c r="AG61" s="86" t="s">
        <v>164</v>
      </c>
      <c r="AH61" s="87">
        <v>1</v>
      </c>
      <c r="AI61" s="87">
        <v>1</v>
      </c>
      <c r="AJ61" s="87">
        <v>0.2</v>
      </c>
      <c r="AK61" s="99" t="s">
        <v>144</v>
      </c>
      <c r="AL61" s="94"/>
      <c r="AM61" s="15"/>
      <c r="AN61" s="15"/>
    </row>
    <row r="62" spans="2:40" hidden="1" x14ac:dyDescent="0.25">
      <c r="B62" s="100">
        <f t="shared" si="18"/>
        <v>3</v>
      </c>
      <c r="C62" s="16">
        <v>20200619</v>
      </c>
      <c r="D62" s="16" t="s">
        <v>2</v>
      </c>
      <c r="E62" s="96" t="s">
        <v>806</v>
      </c>
      <c r="F62" s="85" t="s">
        <v>802</v>
      </c>
      <c r="G62" s="49"/>
      <c r="H62" s="16" t="s">
        <v>244</v>
      </c>
      <c r="I62" s="16" t="s">
        <v>686</v>
      </c>
      <c r="J62" s="85" t="s">
        <v>256</v>
      </c>
      <c r="K62" s="49"/>
      <c r="L62" s="85" t="s">
        <v>58</v>
      </c>
      <c r="M62" s="49"/>
      <c r="N62" s="16" t="s">
        <v>624</v>
      </c>
      <c r="O62" s="85" t="s">
        <v>775</v>
      </c>
      <c r="P62" s="85" t="s">
        <v>807</v>
      </c>
      <c r="Q62" s="18"/>
      <c r="R62" s="16" t="s">
        <v>861</v>
      </c>
      <c r="S62" s="16" t="s">
        <v>328</v>
      </c>
      <c r="T62" s="16"/>
      <c r="U62" s="16"/>
      <c r="V62" s="16">
        <v>192</v>
      </c>
      <c r="W62" s="15">
        <f>ROUND(IF(D62=Table!$C$3,Y62*Table!$C$4/8,Y62*Table!$D$4/8),3)</f>
        <v>87.019000000000005</v>
      </c>
      <c r="X62" s="15">
        <f>W62</f>
        <v>87.019000000000005</v>
      </c>
      <c r="Y62" s="16">
        <v>5.3549999999999995</v>
      </c>
      <c r="Z62" s="16"/>
      <c r="AA62" s="15" t="s">
        <v>21</v>
      </c>
      <c r="AB62" s="86"/>
      <c r="AC62" s="19">
        <v>44001</v>
      </c>
      <c r="AD62" s="86">
        <v>44008</v>
      </c>
      <c r="AE62" s="86">
        <v>44008</v>
      </c>
      <c r="AF62" s="86">
        <v>44008</v>
      </c>
      <c r="AG62" s="86" t="s">
        <v>164</v>
      </c>
      <c r="AH62" s="255">
        <v>0.93200000000000005</v>
      </c>
      <c r="AI62" s="255">
        <v>0.93600000000000005</v>
      </c>
      <c r="AJ62" s="255">
        <v>0.54400000000000004</v>
      </c>
      <c r="AK62" s="99" t="s">
        <v>144</v>
      </c>
      <c r="AL62" s="256" t="s">
        <v>1846</v>
      </c>
      <c r="AM62" s="15"/>
      <c r="AN62" s="15"/>
    </row>
    <row r="63" spans="2:40" hidden="1" x14ac:dyDescent="0.25">
      <c r="B63" s="100">
        <f t="shared" si="18"/>
        <v>4</v>
      </c>
      <c r="C63" s="16">
        <v>20200619</v>
      </c>
      <c r="D63" s="16" t="s">
        <v>2</v>
      </c>
      <c r="E63" s="96" t="s">
        <v>806</v>
      </c>
      <c r="F63" s="85" t="s">
        <v>614</v>
      </c>
      <c r="G63" s="49"/>
      <c r="H63" s="16" t="s">
        <v>318</v>
      </c>
      <c r="I63" s="153" t="s">
        <v>613</v>
      </c>
      <c r="J63" s="85" t="s">
        <v>256</v>
      </c>
      <c r="K63" s="49"/>
      <c r="L63" s="85" t="s">
        <v>58</v>
      </c>
      <c r="M63" s="49"/>
      <c r="N63" s="16" t="s">
        <v>624</v>
      </c>
      <c r="O63" s="85" t="s">
        <v>625</v>
      </c>
      <c r="P63" s="85" t="s">
        <v>617</v>
      </c>
      <c r="Q63" s="18"/>
      <c r="R63" s="16" t="s">
        <v>91</v>
      </c>
      <c r="S63" s="16" t="s">
        <v>61</v>
      </c>
      <c r="T63" s="16"/>
      <c r="U63" s="16"/>
      <c r="V63" s="16">
        <v>50</v>
      </c>
      <c r="W63" s="15">
        <f>ROUND(IF(D63=Table!$C$3,Y63*Table!$C$4/8,Y63*Table!$D$4/8),3)</f>
        <v>26.244</v>
      </c>
      <c r="X63" s="15">
        <f>W63</f>
        <v>26.244</v>
      </c>
      <c r="Y63" s="16">
        <v>1.615</v>
      </c>
      <c r="Z63" s="16">
        <v>1</v>
      </c>
      <c r="AA63" s="15" t="s">
        <v>21</v>
      </c>
      <c r="AB63" s="86"/>
      <c r="AC63" s="19">
        <v>44001</v>
      </c>
      <c r="AD63" s="86">
        <v>44008</v>
      </c>
      <c r="AE63" s="86">
        <v>44004</v>
      </c>
      <c r="AF63" s="86">
        <v>44004</v>
      </c>
      <c r="AG63" s="86" t="s">
        <v>165</v>
      </c>
      <c r="AH63" s="87">
        <v>0.88900000000000001</v>
      </c>
      <c r="AI63" s="87">
        <v>0.88900000000000001</v>
      </c>
      <c r="AJ63" s="87" t="s">
        <v>327</v>
      </c>
      <c r="AK63" s="99" t="s">
        <v>144</v>
      </c>
      <c r="AL63" s="118" t="s">
        <v>908</v>
      </c>
      <c r="AM63" s="15"/>
      <c r="AN63" s="15"/>
    </row>
    <row r="64" spans="2:40" hidden="1" x14ac:dyDescent="0.25">
      <c r="B64" s="100">
        <f t="shared" si="18"/>
        <v>5</v>
      </c>
      <c r="C64" s="16">
        <v>20200619</v>
      </c>
      <c r="D64" s="16" t="s">
        <v>2</v>
      </c>
      <c r="E64" s="96" t="s">
        <v>806</v>
      </c>
      <c r="F64" s="85" t="s">
        <v>803</v>
      </c>
      <c r="G64" s="49"/>
      <c r="H64" s="16" t="s">
        <v>245</v>
      </c>
      <c r="I64" s="16" t="s">
        <v>687</v>
      </c>
      <c r="J64" s="85" t="s">
        <v>255</v>
      </c>
      <c r="K64" s="49"/>
      <c r="L64" s="85" t="s">
        <v>58</v>
      </c>
      <c r="M64" s="49"/>
      <c r="N64" s="16" t="s">
        <v>624</v>
      </c>
      <c r="O64" s="85" t="s">
        <v>776</v>
      </c>
      <c r="P64" s="85" t="s">
        <v>808</v>
      </c>
      <c r="Q64" s="18"/>
      <c r="R64" s="16" t="s">
        <v>91</v>
      </c>
      <c r="S64" s="16" t="s">
        <v>61</v>
      </c>
      <c r="T64" s="16"/>
      <c r="U64" s="16"/>
      <c r="V64" s="16">
        <v>28</v>
      </c>
      <c r="W64" s="15">
        <f>ROUND(IF(D64=Table!$C$3,Y64*Table!$C$4/8,Y64*Table!$D$4/8),3)</f>
        <v>26.244</v>
      </c>
      <c r="X64" s="15">
        <f t="shared" ref="X64:X70" si="19">W64</f>
        <v>26.244</v>
      </c>
      <c r="Y64" s="16">
        <v>1.615</v>
      </c>
      <c r="Z64" s="16">
        <v>1</v>
      </c>
      <c r="AA64" s="15" t="s">
        <v>21</v>
      </c>
      <c r="AB64" s="86"/>
      <c r="AC64" s="19">
        <v>44001</v>
      </c>
      <c r="AD64" s="86">
        <v>44008</v>
      </c>
      <c r="AE64" s="86">
        <v>44004</v>
      </c>
      <c r="AF64" s="86">
        <v>44004</v>
      </c>
      <c r="AG64" s="86" t="s">
        <v>164</v>
      </c>
      <c r="AH64" s="87">
        <v>1</v>
      </c>
      <c r="AI64" s="87">
        <v>1</v>
      </c>
      <c r="AJ64" s="87">
        <v>0.71399999999999997</v>
      </c>
      <c r="AK64" s="99" t="s">
        <v>144</v>
      </c>
      <c r="AL64" s="94"/>
      <c r="AM64" s="15"/>
      <c r="AN64" s="15"/>
    </row>
    <row r="65" spans="2:40" hidden="1" x14ac:dyDescent="0.25">
      <c r="B65" s="100">
        <f t="shared" si="18"/>
        <v>6</v>
      </c>
      <c r="C65" s="16">
        <v>20200619</v>
      </c>
      <c r="D65" s="16" t="s">
        <v>2</v>
      </c>
      <c r="E65" s="96" t="s">
        <v>806</v>
      </c>
      <c r="F65" s="85" t="s">
        <v>803</v>
      </c>
      <c r="G65" s="49"/>
      <c r="H65" s="16" t="s">
        <v>246</v>
      </c>
      <c r="I65" s="153" t="s">
        <v>688</v>
      </c>
      <c r="J65" s="85" t="s">
        <v>255</v>
      </c>
      <c r="K65" s="49"/>
      <c r="L65" s="85" t="s">
        <v>58</v>
      </c>
      <c r="M65" s="49"/>
      <c r="N65" s="16" t="s">
        <v>624</v>
      </c>
      <c r="O65" s="85" t="s">
        <v>628</v>
      </c>
      <c r="P65" s="85" t="s">
        <v>808</v>
      </c>
      <c r="Q65" s="18"/>
      <c r="R65" s="16" t="s">
        <v>91</v>
      </c>
      <c r="S65" s="16" t="s">
        <v>61</v>
      </c>
      <c r="T65" s="16"/>
      <c r="U65" s="16"/>
      <c r="V65" s="16">
        <v>22</v>
      </c>
      <c r="W65" s="15">
        <f>ROUND(IF(D65=Table!$C$3,Y65*Table!$C$4/8,Y65*Table!$D$4/8),3)</f>
        <v>26.244</v>
      </c>
      <c r="X65" s="15">
        <f t="shared" si="19"/>
        <v>26.244</v>
      </c>
      <c r="Y65" s="16">
        <v>1.615</v>
      </c>
      <c r="Z65" s="16">
        <v>1</v>
      </c>
      <c r="AA65" s="15" t="s">
        <v>21</v>
      </c>
      <c r="AB65" s="86"/>
      <c r="AC65" s="19">
        <v>44001</v>
      </c>
      <c r="AD65" s="86">
        <v>44008</v>
      </c>
      <c r="AE65" s="86">
        <v>44004</v>
      </c>
      <c r="AF65" s="86">
        <v>44004</v>
      </c>
      <c r="AG65" s="86" t="s">
        <v>164</v>
      </c>
      <c r="AH65" s="87">
        <v>1</v>
      </c>
      <c r="AI65" s="87">
        <v>1</v>
      </c>
      <c r="AJ65" s="87">
        <v>0.5</v>
      </c>
      <c r="AK65" s="99" t="s">
        <v>144</v>
      </c>
      <c r="AL65" s="94"/>
      <c r="AM65" s="15"/>
      <c r="AN65" s="15"/>
    </row>
    <row r="66" spans="2:40" hidden="1" x14ac:dyDescent="0.25">
      <c r="B66" s="100">
        <f t="shared" si="18"/>
        <v>7</v>
      </c>
      <c r="C66" s="16">
        <v>20200619</v>
      </c>
      <c r="D66" s="16" t="s">
        <v>2</v>
      </c>
      <c r="E66" s="96" t="s">
        <v>806</v>
      </c>
      <c r="F66" s="85" t="s">
        <v>803</v>
      </c>
      <c r="G66" s="49"/>
      <c r="H66" s="16" t="s">
        <v>225</v>
      </c>
      <c r="I66" s="16" t="s">
        <v>689</v>
      </c>
      <c r="J66" s="16" t="s">
        <v>255</v>
      </c>
      <c r="K66" s="49"/>
      <c r="L66" s="85" t="s">
        <v>58</v>
      </c>
      <c r="M66" s="49"/>
      <c r="N66" s="16" t="s">
        <v>624</v>
      </c>
      <c r="O66" s="85" t="s">
        <v>625</v>
      </c>
      <c r="P66" s="85" t="s">
        <v>808</v>
      </c>
      <c r="Q66" s="18"/>
      <c r="R66" s="16" t="s">
        <v>91</v>
      </c>
      <c r="S66" s="16" t="s">
        <v>61</v>
      </c>
      <c r="T66" s="16"/>
      <c r="U66" s="16"/>
      <c r="V66" s="16">
        <v>51</v>
      </c>
      <c r="W66" s="15">
        <f>ROUND(IF(D66=Table!$C$3,Y66*Table!$C$4/8,Y66*Table!$D$4/8),3)</f>
        <v>31.768999999999998</v>
      </c>
      <c r="X66" s="15">
        <f t="shared" si="19"/>
        <v>31.768999999999998</v>
      </c>
      <c r="Y66" s="16">
        <v>1.9549999999999998</v>
      </c>
      <c r="Z66" s="16">
        <v>1</v>
      </c>
      <c r="AA66" s="15" t="s">
        <v>21</v>
      </c>
      <c r="AB66" s="86"/>
      <c r="AC66" s="19">
        <v>44001</v>
      </c>
      <c r="AD66" s="86">
        <v>44008</v>
      </c>
      <c r="AE66" s="86">
        <v>44004</v>
      </c>
      <c r="AF66" s="86">
        <v>44004</v>
      </c>
      <c r="AG66" s="86" t="s">
        <v>165</v>
      </c>
      <c r="AH66" s="87">
        <v>0.92</v>
      </c>
      <c r="AI66" s="87">
        <v>0.92</v>
      </c>
      <c r="AJ66" s="87" t="s">
        <v>327</v>
      </c>
      <c r="AK66" s="99" t="s">
        <v>144</v>
      </c>
      <c r="AL66" s="118" t="s">
        <v>921</v>
      </c>
      <c r="AM66" s="15"/>
      <c r="AN66" s="15"/>
    </row>
    <row r="67" spans="2:40" hidden="1" x14ac:dyDescent="0.25">
      <c r="B67" s="100">
        <f t="shared" si="18"/>
        <v>8</v>
      </c>
      <c r="C67" s="16">
        <v>20200619</v>
      </c>
      <c r="D67" s="16" t="s">
        <v>2</v>
      </c>
      <c r="E67" s="96" t="s">
        <v>806</v>
      </c>
      <c r="F67" s="85" t="s">
        <v>803</v>
      </c>
      <c r="G67" s="49"/>
      <c r="H67" s="16" t="s">
        <v>247</v>
      </c>
      <c r="I67" s="16" t="s">
        <v>690</v>
      </c>
      <c r="J67" s="16" t="s">
        <v>255</v>
      </c>
      <c r="K67" s="49"/>
      <c r="L67" s="85" t="s">
        <v>58</v>
      </c>
      <c r="M67" s="49"/>
      <c r="N67" s="16" t="s">
        <v>624</v>
      </c>
      <c r="O67" s="85" t="s">
        <v>628</v>
      </c>
      <c r="P67" s="85" t="s">
        <v>808</v>
      </c>
      <c r="Q67" s="18"/>
      <c r="R67" s="16" t="s">
        <v>91</v>
      </c>
      <c r="S67" s="16" t="s">
        <v>61</v>
      </c>
      <c r="T67" s="16"/>
      <c r="U67" s="16"/>
      <c r="V67" s="16">
        <v>13</v>
      </c>
      <c r="W67" s="15">
        <f>ROUND(IF(D67=Table!$C$3,Y67*Table!$C$4/8,Y67*Table!$D$4/8),3)</f>
        <v>26.244</v>
      </c>
      <c r="X67" s="15">
        <f t="shared" si="19"/>
        <v>26.244</v>
      </c>
      <c r="Y67" s="16">
        <v>1.615</v>
      </c>
      <c r="Z67" s="16">
        <v>1</v>
      </c>
      <c r="AA67" s="15" t="s">
        <v>21</v>
      </c>
      <c r="AB67" s="86"/>
      <c r="AC67" s="19">
        <v>44001</v>
      </c>
      <c r="AD67" s="86">
        <v>44008</v>
      </c>
      <c r="AE67" s="86">
        <v>44004</v>
      </c>
      <c r="AF67" s="86">
        <v>44004</v>
      </c>
      <c r="AG67" s="86" t="s">
        <v>164</v>
      </c>
      <c r="AH67" s="87">
        <v>1</v>
      </c>
      <c r="AI67" s="87">
        <v>1</v>
      </c>
      <c r="AJ67" s="87">
        <v>0.2</v>
      </c>
      <c r="AK67" s="99" t="s">
        <v>144</v>
      </c>
      <c r="AL67" s="94"/>
      <c r="AM67" s="15"/>
      <c r="AN67" s="15"/>
    </row>
    <row r="68" spans="2:40" hidden="1" x14ac:dyDescent="0.25">
      <c r="B68" s="100">
        <f t="shared" si="18"/>
        <v>9</v>
      </c>
      <c r="C68" s="16">
        <v>20200619</v>
      </c>
      <c r="D68" s="16" t="s">
        <v>2</v>
      </c>
      <c r="E68" s="96" t="s">
        <v>806</v>
      </c>
      <c r="F68" s="85" t="s">
        <v>803</v>
      </c>
      <c r="G68" s="49"/>
      <c r="H68" s="16" t="s">
        <v>248</v>
      </c>
      <c r="I68" s="16" t="s">
        <v>691</v>
      </c>
      <c r="J68" s="16" t="s">
        <v>255</v>
      </c>
      <c r="K68" s="49"/>
      <c r="L68" s="85" t="s">
        <v>58</v>
      </c>
      <c r="M68" s="49"/>
      <c r="N68" s="16" t="s">
        <v>624</v>
      </c>
      <c r="O68" s="85" t="s">
        <v>319</v>
      </c>
      <c r="P68" s="85" t="s">
        <v>808</v>
      </c>
      <c r="Q68" s="18"/>
      <c r="R68" s="16" t="s">
        <v>91</v>
      </c>
      <c r="S68" s="16" t="s">
        <v>61</v>
      </c>
      <c r="T68" s="16"/>
      <c r="U68" s="16"/>
      <c r="V68" s="16">
        <v>45</v>
      </c>
      <c r="W68" s="15">
        <f>ROUND(IF(D68=Table!$C$3,Y68*Table!$C$4/8,Y68*Table!$D$4/8),3)</f>
        <v>31.768999999999998</v>
      </c>
      <c r="X68" s="15">
        <f t="shared" si="19"/>
        <v>31.768999999999998</v>
      </c>
      <c r="Y68" s="16">
        <v>1.9549999999999998</v>
      </c>
      <c r="Z68" s="16">
        <v>1</v>
      </c>
      <c r="AA68" s="15" t="s">
        <v>21</v>
      </c>
      <c r="AB68" s="86"/>
      <c r="AC68" s="19">
        <v>44001</v>
      </c>
      <c r="AD68" s="86">
        <v>44008</v>
      </c>
      <c r="AE68" s="86">
        <v>44004</v>
      </c>
      <c r="AF68" s="86">
        <v>44004</v>
      </c>
      <c r="AG68" s="86" t="s">
        <v>164</v>
      </c>
      <c r="AH68" s="87">
        <v>1</v>
      </c>
      <c r="AI68" s="87">
        <v>1</v>
      </c>
      <c r="AJ68" s="87">
        <v>0.6</v>
      </c>
      <c r="AK68" s="99" t="s">
        <v>144</v>
      </c>
      <c r="AL68" s="94"/>
      <c r="AM68" s="15"/>
      <c r="AN68" s="15"/>
    </row>
    <row r="69" spans="2:40" hidden="1" x14ac:dyDescent="0.25">
      <c r="B69" s="100">
        <f t="shared" si="18"/>
        <v>10</v>
      </c>
      <c r="C69" s="16">
        <v>20200619</v>
      </c>
      <c r="D69" s="16" t="s">
        <v>2</v>
      </c>
      <c r="E69" s="96" t="s">
        <v>806</v>
      </c>
      <c r="F69" s="85" t="s">
        <v>803</v>
      </c>
      <c r="G69" s="49"/>
      <c r="H69" s="16" t="s">
        <v>249</v>
      </c>
      <c r="I69" s="16" t="s">
        <v>692</v>
      </c>
      <c r="J69" s="16" t="s">
        <v>255</v>
      </c>
      <c r="K69" s="49"/>
      <c r="L69" s="85" t="s">
        <v>58</v>
      </c>
      <c r="M69" s="49"/>
      <c r="N69" s="16" t="s">
        <v>624</v>
      </c>
      <c r="O69" s="85" t="s">
        <v>628</v>
      </c>
      <c r="P69" s="85" t="s">
        <v>808</v>
      </c>
      <c r="Q69" s="18"/>
      <c r="R69" s="16" t="s">
        <v>91</v>
      </c>
      <c r="S69" s="16" t="s">
        <v>61</v>
      </c>
      <c r="T69" s="16"/>
      <c r="U69" s="16"/>
      <c r="V69" s="16">
        <v>21</v>
      </c>
      <c r="W69" s="15">
        <f>ROUND(IF(D69=Table!$C$3,Y69*Table!$C$4/8,Y69*Table!$D$4/8),3)</f>
        <v>26.244</v>
      </c>
      <c r="X69" s="15">
        <f t="shared" si="19"/>
        <v>26.244</v>
      </c>
      <c r="Y69" s="16">
        <v>1.615</v>
      </c>
      <c r="Z69" s="16">
        <v>1</v>
      </c>
      <c r="AA69" s="15" t="s">
        <v>21</v>
      </c>
      <c r="AB69" s="86"/>
      <c r="AC69" s="19">
        <v>44001</v>
      </c>
      <c r="AD69" s="86">
        <v>44008</v>
      </c>
      <c r="AE69" s="86">
        <v>44004</v>
      </c>
      <c r="AF69" s="86">
        <v>44004</v>
      </c>
      <c r="AG69" s="86" t="s">
        <v>164</v>
      </c>
      <c r="AH69" s="87">
        <v>1</v>
      </c>
      <c r="AI69" s="87">
        <v>1</v>
      </c>
      <c r="AJ69" s="87" t="s">
        <v>327</v>
      </c>
      <c r="AK69" s="99" t="s">
        <v>144</v>
      </c>
      <c r="AL69" s="94"/>
      <c r="AM69" s="15"/>
      <c r="AN69" s="15"/>
    </row>
    <row r="70" spans="2:40" hidden="1" x14ac:dyDescent="0.25">
      <c r="B70" s="100">
        <f t="shared" si="18"/>
        <v>11</v>
      </c>
      <c r="C70" s="16">
        <v>20200619</v>
      </c>
      <c r="D70" s="16" t="s">
        <v>2</v>
      </c>
      <c r="E70" s="96" t="s">
        <v>806</v>
      </c>
      <c r="F70" s="85" t="s">
        <v>803</v>
      </c>
      <c r="G70" s="49"/>
      <c r="H70" s="16" t="s">
        <v>270</v>
      </c>
      <c r="I70" s="16" t="s">
        <v>693</v>
      </c>
      <c r="J70" s="16" t="s">
        <v>255</v>
      </c>
      <c r="K70" s="49"/>
      <c r="L70" s="85" t="s">
        <v>58</v>
      </c>
      <c r="M70" s="49"/>
      <c r="N70" s="16" t="s">
        <v>624</v>
      </c>
      <c r="O70" s="85" t="s">
        <v>777</v>
      </c>
      <c r="P70" s="85" t="s">
        <v>808</v>
      </c>
      <c r="Q70" s="18"/>
      <c r="R70" s="16" t="s">
        <v>91</v>
      </c>
      <c r="S70" s="16" t="s">
        <v>61</v>
      </c>
      <c r="T70" s="16"/>
      <c r="U70" s="16"/>
      <c r="V70" s="16">
        <v>48</v>
      </c>
      <c r="W70" s="15">
        <f>ROUND(IF(D70=Table!$C$3,Y70*Table!$C$4/8,Y70*Table!$D$4/8),3)</f>
        <v>26.244</v>
      </c>
      <c r="X70" s="15">
        <f t="shared" si="19"/>
        <v>26.244</v>
      </c>
      <c r="Y70" s="16">
        <v>1.615</v>
      </c>
      <c r="Z70" s="16">
        <v>1</v>
      </c>
      <c r="AA70" s="15" t="s">
        <v>21</v>
      </c>
      <c r="AB70" s="86"/>
      <c r="AC70" s="19">
        <v>44001</v>
      </c>
      <c r="AD70" s="86">
        <v>44008</v>
      </c>
      <c r="AE70" s="86">
        <v>44004</v>
      </c>
      <c r="AF70" s="86">
        <v>44004</v>
      </c>
      <c r="AG70" s="86" t="s">
        <v>164</v>
      </c>
      <c r="AH70" s="87">
        <v>1</v>
      </c>
      <c r="AI70" s="87">
        <v>1</v>
      </c>
      <c r="AJ70" s="87">
        <v>4.2999999999999997E-2</v>
      </c>
      <c r="AK70" s="99" t="s">
        <v>144</v>
      </c>
      <c r="AL70" s="94"/>
      <c r="AM70" s="15"/>
      <c r="AN70" s="15"/>
    </row>
    <row r="71" spans="2:40" hidden="1" x14ac:dyDescent="0.25">
      <c r="B71" s="100">
        <f t="shared" si="18"/>
        <v>12</v>
      </c>
      <c r="C71" s="16">
        <v>20200619</v>
      </c>
      <c r="D71" s="16" t="s">
        <v>2</v>
      </c>
      <c r="E71" s="96" t="s">
        <v>806</v>
      </c>
      <c r="F71" s="85" t="s">
        <v>803</v>
      </c>
      <c r="G71" s="49"/>
      <c r="H71" s="16" t="s">
        <v>271</v>
      </c>
      <c r="I71" s="16" t="s">
        <v>694</v>
      </c>
      <c r="J71" s="16" t="s">
        <v>255</v>
      </c>
      <c r="K71" s="49"/>
      <c r="L71" s="85" t="s">
        <v>58</v>
      </c>
      <c r="M71" s="49"/>
      <c r="N71" s="16" t="s">
        <v>624</v>
      </c>
      <c r="O71" s="85" t="s">
        <v>777</v>
      </c>
      <c r="P71" s="85" t="s">
        <v>808</v>
      </c>
      <c r="Q71" s="18"/>
      <c r="R71" s="16" t="s">
        <v>91</v>
      </c>
      <c r="S71" s="16" t="s">
        <v>61</v>
      </c>
      <c r="T71" s="16"/>
      <c r="U71" s="16"/>
      <c r="V71" s="16">
        <v>39</v>
      </c>
      <c r="W71" s="15">
        <f>ROUND(IF(D71=Table!$C$3,Y71*Table!$C$4/8,Y71*Table!$D$4/8),3)</f>
        <v>26.244</v>
      </c>
      <c r="X71" s="16">
        <f>W71</f>
        <v>26.244</v>
      </c>
      <c r="Y71" s="16">
        <v>1.615</v>
      </c>
      <c r="Z71" s="16">
        <v>1</v>
      </c>
      <c r="AA71" s="16" t="s">
        <v>21</v>
      </c>
      <c r="AB71" s="86"/>
      <c r="AC71" s="19">
        <v>44001</v>
      </c>
      <c r="AD71" s="86">
        <v>44008</v>
      </c>
      <c r="AE71" s="86">
        <v>44005</v>
      </c>
      <c r="AF71" s="86">
        <v>44005</v>
      </c>
      <c r="AG71" s="86" t="s">
        <v>164</v>
      </c>
      <c r="AH71" s="87">
        <v>1</v>
      </c>
      <c r="AI71" s="87">
        <v>1</v>
      </c>
      <c r="AJ71" s="87">
        <v>0.93799999999999994</v>
      </c>
      <c r="AK71" s="99" t="s">
        <v>144</v>
      </c>
      <c r="AL71" s="94"/>
      <c r="AM71" s="15"/>
      <c r="AN71" s="15"/>
    </row>
    <row r="72" spans="2:40" hidden="1" x14ac:dyDescent="0.25">
      <c r="B72" s="100">
        <f t="shared" si="18"/>
        <v>13</v>
      </c>
      <c r="C72" s="16">
        <v>20200619</v>
      </c>
      <c r="D72" s="16" t="s">
        <v>2</v>
      </c>
      <c r="E72" s="96" t="s">
        <v>806</v>
      </c>
      <c r="F72" s="85" t="s">
        <v>803</v>
      </c>
      <c r="G72" s="49"/>
      <c r="H72" s="16" t="s">
        <v>272</v>
      </c>
      <c r="I72" s="16" t="s">
        <v>695</v>
      </c>
      <c r="J72" s="16" t="s">
        <v>255</v>
      </c>
      <c r="K72" s="49"/>
      <c r="L72" s="85" t="s">
        <v>58</v>
      </c>
      <c r="M72" s="49"/>
      <c r="N72" s="16" t="s">
        <v>624</v>
      </c>
      <c r="O72" s="85" t="s">
        <v>777</v>
      </c>
      <c r="P72" s="85" t="s">
        <v>808</v>
      </c>
      <c r="Q72" s="18"/>
      <c r="R72" s="16" t="s">
        <v>91</v>
      </c>
      <c r="S72" s="16" t="s">
        <v>61</v>
      </c>
      <c r="T72" s="16"/>
      <c r="U72" s="16"/>
      <c r="V72" s="16">
        <v>38</v>
      </c>
      <c r="W72" s="15">
        <f>ROUND(IF(D72=Table!$C$3,Y72*Table!$C$4/8,Y72*Table!$D$4/8),3)</f>
        <v>26.244</v>
      </c>
      <c r="X72" s="16">
        <f>W72</f>
        <v>26.244</v>
      </c>
      <c r="Y72" s="16">
        <v>1.615</v>
      </c>
      <c r="Z72" s="16">
        <v>1</v>
      </c>
      <c r="AA72" s="16" t="s">
        <v>21</v>
      </c>
      <c r="AB72" s="86"/>
      <c r="AC72" s="19">
        <v>44001</v>
      </c>
      <c r="AD72" s="86">
        <v>44008</v>
      </c>
      <c r="AE72" s="86">
        <v>44005</v>
      </c>
      <c r="AF72" s="86">
        <v>44005</v>
      </c>
      <c r="AG72" s="86" t="s">
        <v>164</v>
      </c>
      <c r="AH72" s="87">
        <v>1</v>
      </c>
      <c r="AI72" s="87">
        <v>1</v>
      </c>
      <c r="AJ72" s="87">
        <v>0.93799999999999994</v>
      </c>
      <c r="AK72" s="99" t="s">
        <v>144</v>
      </c>
      <c r="AL72" s="94"/>
      <c r="AM72" s="15"/>
      <c r="AN72" s="15"/>
    </row>
    <row r="73" spans="2:40" hidden="1" x14ac:dyDescent="0.25">
      <c r="B73" s="100">
        <f t="shared" si="18"/>
        <v>14</v>
      </c>
      <c r="C73" s="16">
        <v>20200619</v>
      </c>
      <c r="D73" s="16" t="s">
        <v>2</v>
      </c>
      <c r="E73" s="96" t="s">
        <v>806</v>
      </c>
      <c r="F73" s="85" t="s">
        <v>803</v>
      </c>
      <c r="G73" s="49"/>
      <c r="H73" s="16" t="s">
        <v>226</v>
      </c>
      <c r="I73" s="16" t="s">
        <v>696</v>
      </c>
      <c r="J73" s="16" t="s">
        <v>255</v>
      </c>
      <c r="K73" s="49"/>
      <c r="L73" s="85" t="s">
        <v>58</v>
      </c>
      <c r="M73" s="49"/>
      <c r="N73" s="16" t="s">
        <v>624</v>
      </c>
      <c r="O73" s="85" t="s">
        <v>776</v>
      </c>
      <c r="P73" s="85" t="s">
        <v>808</v>
      </c>
      <c r="Q73" s="18"/>
      <c r="R73" s="16" t="s">
        <v>91</v>
      </c>
      <c r="S73" s="16" t="s">
        <v>61</v>
      </c>
      <c r="T73" s="16"/>
      <c r="U73" s="16"/>
      <c r="V73" s="16">
        <v>38</v>
      </c>
      <c r="W73" s="15">
        <f>ROUND(IF(D73=Table!$C$3,Y73*Table!$C$4/8,Y73*Table!$D$4/8),3)</f>
        <v>26.244</v>
      </c>
      <c r="X73" s="16">
        <f t="shared" ref="X73:X78" si="20">W73</f>
        <v>26.244</v>
      </c>
      <c r="Y73" s="16">
        <v>1.615</v>
      </c>
      <c r="Z73" s="16">
        <v>1</v>
      </c>
      <c r="AA73" s="16" t="s">
        <v>21</v>
      </c>
      <c r="AB73" s="86"/>
      <c r="AC73" s="19">
        <v>44001</v>
      </c>
      <c r="AD73" s="86">
        <v>44008</v>
      </c>
      <c r="AE73" s="86">
        <v>44005</v>
      </c>
      <c r="AF73" s="86">
        <v>44005</v>
      </c>
      <c r="AG73" s="86" t="s">
        <v>164</v>
      </c>
      <c r="AH73" s="87">
        <v>1</v>
      </c>
      <c r="AI73" s="87">
        <v>1</v>
      </c>
      <c r="AJ73" s="87">
        <v>0.93300000000000005</v>
      </c>
      <c r="AK73" s="99" t="s">
        <v>144</v>
      </c>
      <c r="AL73" s="94"/>
      <c r="AM73" s="15"/>
      <c r="AN73" s="15"/>
    </row>
    <row r="74" spans="2:40" hidden="1" x14ac:dyDescent="0.25">
      <c r="B74" s="100">
        <f t="shared" si="18"/>
        <v>15</v>
      </c>
      <c r="C74" s="16">
        <v>20200619</v>
      </c>
      <c r="D74" s="16" t="s">
        <v>2</v>
      </c>
      <c r="E74" s="96" t="s">
        <v>806</v>
      </c>
      <c r="F74" s="85" t="s">
        <v>803</v>
      </c>
      <c r="G74" s="49"/>
      <c r="H74" s="16" t="s">
        <v>250</v>
      </c>
      <c r="I74" s="16" t="s">
        <v>697</v>
      </c>
      <c r="J74" s="16" t="s">
        <v>255</v>
      </c>
      <c r="K74" s="49"/>
      <c r="L74" s="85" t="s">
        <v>58</v>
      </c>
      <c r="M74" s="49"/>
      <c r="N74" s="16" t="s">
        <v>624</v>
      </c>
      <c r="O74" s="85" t="s">
        <v>777</v>
      </c>
      <c r="P74" s="85" t="s">
        <v>808</v>
      </c>
      <c r="Q74" s="18"/>
      <c r="R74" s="16" t="s">
        <v>91</v>
      </c>
      <c r="S74" s="16" t="s">
        <v>61</v>
      </c>
      <c r="T74" s="16"/>
      <c r="U74" s="16"/>
      <c r="V74" s="16">
        <v>39</v>
      </c>
      <c r="W74" s="15">
        <f>ROUND(IF(D74=Table!$C$3,Y74*Table!$C$4/8,Y74*Table!$D$4/8),3)</f>
        <v>26.244</v>
      </c>
      <c r="X74" s="16">
        <f t="shared" si="20"/>
        <v>26.244</v>
      </c>
      <c r="Y74" s="16">
        <v>1.615</v>
      </c>
      <c r="Z74" s="16">
        <v>1</v>
      </c>
      <c r="AA74" s="16" t="s">
        <v>21</v>
      </c>
      <c r="AB74" s="86"/>
      <c r="AC74" s="19">
        <v>44001</v>
      </c>
      <c r="AD74" s="86">
        <v>44008</v>
      </c>
      <c r="AE74" s="86">
        <v>44005</v>
      </c>
      <c r="AF74" s="86">
        <v>44005</v>
      </c>
      <c r="AG74" s="86" t="s">
        <v>164</v>
      </c>
      <c r="AH74" s="87">
        <v>1</v>
      </c>
      <c r="AI74" s="87">
        <v>1</v>
      </c>
      <c r="AJ74" s="87">
        <v>0.94399999999999995</v>
      </c>
      <c r="AK74" s="99" t="s">
        <v>144</v>
      </c>
      <c r="AL74" s="94"/>
      <c r="AM74" s="15"/>
      <c r="AN74" s="15"/>
    </row>
    <row r="75" spans="2:40" hidden="1" x14ac:dyDescent="0.25">
      <c r="B75" s="100">
        <f t="shared" si="18"/>
        <v>16</v>
      </c>
      <c r="C75" s="16">
        <v>20200619</v>
      </c>
      <c r="D75" s="16" t="s">
        <v>2</v>
      </c>
      <c r="E75" s="96" t="s">
        <v>806</v>
      </c>
      <c r="F75" s="85" t="s">
        <v>803</v>
      </c>
      <c r="G75" s="49"/>
      <c r="H75" s="16" t="s">
        <v>273</v>
      </c>
      <c r="I75" s="16" t="s">
        <v>698</v>
      </c>
      <c r="J75" s="16" t="s">
        <v>255</v>
      </c>
      <c r="K75" s="49"/>
      <c r="L75" s="85" t="s">
        <v>58</v>
      </c>
      <c r="M75" s="49"/>
      <c r="N75" s="16" t="s">
        <v>624</v>
      </c>
      <c r="O75" s="85" t="s">
        <v>776</v>
      </c>
      <c r="P75" s="85" t="s">
        <v>808</v>
      </c>
      <c r="Q75" s="18"/>
      <c r="R75" s="16" t="s">
        <v>91</v>
      </c>
      <c r="S75" s="16" t="s">
        <v>61</v>
      </c>
      <c r="T75" s="16"/>
      <c r="U75" s="16"/>
      <c r="V75" s="16">
        <v>25</v>
      </c>
      <c r="W75" s="15">
        <f>ROUND(IF(D75=Table!$C$3,Y75*Table!$C$4/8,Y75*Table!$D$4/8),3)</f>
        <v>26.244</v>
      </c>
      <c r="X75" s="16">
        <f t="shared" si="20"/>
        <v>26.244</v>
      </c>
      <c r="Y75" s="16">
        <v>1.615</v>
      </c>
      <c r="Z75" s="16">
        <v>1</v>
      </c>
      <c r="AA75" s="16" t="s">
        <v>21</v>
      </c>
      <c r="AB75" s="86"/>
      <c r="AC75" s="19">
        <v>44001</v>
      </c>
      <c r="AD75" s="86">
        <v>44008</v>
      </c>
      <c r="AE75" s="86">
        <v>44005</v>
      </c>
      <c r="AF75" s="86">
        <v>44005</v>
      </c>
      <c r="AG75" s="86" t="s">
        <v>164</v>
      </c>
      <c r="AH75" s="87">
        <v>1</v>
      </c>
      <c r="AI75" s="87">
        <v>1</v>
      </c>
      <c r="AJ75" s="87">
        <v>1</v>
      </c>
      <c r="AK75" s="99" t="s">
        <v>144</v>
      </c>
      <c r="AL75" s="94"/>
      <c r="AM75" s="15"/>
      <c r="AN75" s="15"/>
    </row>
    <row r="76" spans="2:40" hidden="1" x14ac:dyDescent="0.25">
      <c r="B76" s="100">
        <f t="shared" si="18"/>
        <v>17</v>
      </c>
      <c r="C76" s="16">
        <v>20200619</v>
      </c>
      <c r="D76" s="16" t="s">
        <v>2</v>
      </c>
      <c r="E76" s="96" t="s">
        <v>806</v>
      </c>
      <c r="F76" s="85" t="s">
        <v>803</v>
      </c>
      <c r="G76" s="49"/>
      <c r="H76" s="16" t="s">
        <v>274</v>
      </c>
      <c r="I76" s="16" t="s">
        <v>699</v>
      </c>
      <c r="J76" s="16" t="s">
        <v>255</v>
      </c>
      <c r="K76" s="49"/>
      <c r="L76" s="85" t="s">
        <v>58</v>
      </c>
      <c r="M76" s="49"/>
      <c r="N76" s="16" t="s">
        <v>624</v>
      </c>
      <c r="O76" s="85" t="s">
        <v>778</v>
      </c>
      <c r="P76" s="85" t="s">
        <v>808</v>
      </c>
      <c r="Q76" s="18"/>
      <c r="R76" s="16" t="s">
        <v>91</v>
      </c>
      <c r="S76" s="16" t="s">
        <v>61</v>
      </c>
      <c r="T76" s="16"/>
      <c r="U76" s="16"/>
      <c r="V76" s="16">
        <v>17</v>
      </c>
      <c r="W76" s="15">
        <f>ROUND(IF(D76=Table!$C$3,Y76*Table!$C$4/8,Y76*Table!$D$4/8),3)</f>
        <v>26.244</v>
      </c>
      <c r="X76" s="16">
        <f t="shared" si="20"/>
        <v>26.244</v>
      </c>
      <c r="Y76" s="16">
        <v>1.615</v>
      </c>
      <c r="Z76" s="16">
        <v>1</v>
      </c>
      <c r="AA76" s="16" t="s">
        <v>21</v>
      </c>
      <c r="AB76" s="86"/>
      <c r="AC76" s="19">
        <v>44001</v>
      </c>
      <c r="AD76" s="86">
        <v>44008</v>
      </c>
      <c r="AE76" s="86">
        <v>44005</v>
      </c>
      <c r="AF76" s="86">
        <v>44005</v>
      </c>
      <c r="AG76" s="86" t="s">
        <v>164</v>
      </c>
      <c r="AH76" s="87">
        <v>1</v>
      </c>
      <c r="AI76" s="87">
        <v>1</v>
      </c>
      <c r="AJ76" s="87">
        <v>1</v>
      </c>
      <c r="AK76" s="99" t="s">
        <v>144</v>
      </c>
      <c r="AL76" s="94"/>
      <c r="AM76" s="15"/>
      <c r="AN76" s="15"/>
    </row>
    <row r="77" spans="2:40" hidden="1" x14ac:dyDescent="0.25">
      <c r="B77" s="100">
        <f t="shared" si="18"/>
        <v>18</v>
      </c>
      <c r="C77" s="16">
        <v>20200619</v>
      </c>
      <c r="D77" s="16" t="s">
        <v>2</v>
      </c>
      <c r="E77" s="96" t="s">
        <v>806</v>
      </c>
      <c r="F77" s="85" t="s">
        <v>803</v>
      </c>
      <c r="G77" s="49"/>
      <c r="H77" s="16" t="s">
        <v>275</v>
      </c>
      <c r="I77" s="16" t="s">
        <v>700</v>
      </c>
      <c r="J77" s="16" t="s">
        <v>255</v>
      </c>
      <c r="K77" s="49"/>
      <c r="L77" s="85" t="s">
        <v>58</v>
      </c>
      <c r="M77" s="49"/>
      <c r="N77" s="16" t="s">
        <v>624</v>
      </c>
      <c r="O77" s="85" t="s">
        <v>778</v>
      </c>
      <c r="P77" s="85" t="s">
        <v>808</v>
      </c>
      <c r="Q77" s="18"/>
      <c r="R77" s="16" t="s">
        <v>91</v>
      </c>
      <c r="S77" s="16" t="s">
        <v>61</v>
      </c>
      <c r="T77" s="16"/>
      <c r="U77" s="16"/>
      <c r="V77" s="16">
        <v>44</v>
      </c>
      <c r="W77" s="15">
        <f>ROUND(IF(D77=Table!$C$3,Y77*Table!$C$4/8,Y77*Table!$D$4/8),3)</f>
        <v>26.244</v>
      </c>
      <c r="X77" s="16">
        <f t="shared" si="20"/>
        <v>26.244</v>
      </c>
      <c r="Y77" s="16">
        <v>1.615</v>
      </c>
      <c r="Z77" s="16">
        <v>1</v>
      </c>
      <c r="AA77" s="16" t="s">
        <v>21</v>
      </c>
      <c r="AB77" s="86"/>
      <c r="AC77" s="19">
        <v>44001</v>
      </c>
      <c r="AD77" s="86">
        <v>44008</v>
      </c>
      <c r="AE77" s="86">
        <v>44005</v>
      </c>
      <c r="AF77" s="86">
        <v>44005</v>
      </c>
      <c r="AG77" s="86" t="s">
        <v>164</v>
      </c>
      <c r="AH77" s="87">
        <v>1</v>
      </c>
      <c r="AI77" s="87">
        <v>1</v>
      </c>
      <c r="AJ77" s="87">
        <v>0.318</v>
      </c>
      <c r="AK77" s="99" t="s">
        <v>144</v>
      </c>
      <c r="AL77" s="94"/>
      <c r="AM77" s="15"/>
      <c r="AN77" s="15"/>
    </row>
    <row r="78" spans="2:40" hidden="1" x14ac:dyDescent="0.25">
      <c r="B78" s="100">
        <f t="shared" si="18"/>
        <v>19</v>
      </c>
      <c r="C78" s="16">
        <v>20200619</v>
      </c>
      <c r="D78" s="16" t="s">
        <v>2</v>
      </c>
      <c r="E78" s="96" t="s">
        <v>806</v>
      </c>
      <c r="F78" s="85" t="s">
        <v>803</v>
      </c>
      <c r="G78" s="49"/>
      <c r="H78" s="16" t="s">
        <v>276</v>
      </c>
      <c r="I78" s="16" t="s">
        <v>701</v>
      </c>
      <c r="J78" s="16" t="s">
        <v>255</v>
      </c>
      <c r="K78" s="49"/>
      <c r="L78" s="85" t="s">
        <v>58</v>
      </c>
      <c r="M78" s="49"/>
      <c r="N78" s="16" t="s">
        <v>624</v>
      </c>
      <c r="O78" s="85" t="s">
        <v>779</v>
      </c>
      <c r="P78" s="85" t="s">
        <v>808</v>
      </c>
      <c r="Q78" s="18"/>
      <c r="R78" s="16" t="s">
        <v>91</v>
      </c>
      <c r="S78" s="16" t="s">
        <v>61</v>
      </c>
      <c r="T78" s="16"/>
      <c r="U78" s="16"/>
      <c r="V78" s="16">
        <v>76</v>
      </c>
      <c r="W78" s="15">
        <f>ROUND(IF(D78=Table!$C$3,Y78*Table!$C$4/8,Y78*Table!$D$4/8),3)</f>
        <v>26.244</v>
      </c>
      <c r="X78" s="16">
        <f t="shared" si="20"/>
        <v>26.244</v>
      </c>
      <c r="Y78" s="16">
        <v>1.615</v>
      </c>
      <c r="Z78" s="16">
        <v>1</v>
      </c>
      <c r="AA78" s="16" t="s">
        <v>21</v>
      </c>
      <c r="AB78" s="86"/>
      <c r="AC78" s="19">
        <v>44001</v>
      </c>
      <c r="AD78" s="86">
        <v>44008</v>
      </c>
      <c r="AE78" s="86">
        <v>44005</v>
      </c>
      <c r="AF78" s="86">
        <v>44005</v>
      </c>
      <c r="AG78" s="86" t="s">
        <v>165</v>
      </c>
      <c r="AH78" s="87">
        <v>1</v>
      </c>
      <c r="AI78" s="87">
        <v>0.96599999999999997</v>
      </c>
      <c r="AJ78" s="87">
        <v>1</v>
      </c>
      <c r="AK78" s="99" t="s">
        <v>144</v>
      </c>
      <c r="AL78" s="118" t="s">
        <v>961</v>
      </c>
      <c r="AM78" s="15"/>
      <c r="AN78" s="15"/>
    </row>
    <row r="79" spans="2:40" hidden="1" x14ac:dyDescent="0.25">
      <c r="B79" s="100">
        <f t="shared" si="18"/>
        <v>20</v>
      </c>
      <c r="C79" s="16">
        <v>20200619</v>
      </c>
      <c r="D79" s="16" t="s">
        <v>2</v>
      </c>
      <c r="E79" s="96" t="s">
        <v>806</v>
      </c>
      <c r="F79" s="85" t="s">
        <v>615</v>
      </c>
      <c r="G79" s="49"/>
      <c r="H79" s="16" t="s">
        <v>227</v>
      </c>
      <c r="I79" s="16" t="s">
        <v>702</v>
      </c>
      <c r="J79" s="16" t="s">
        <v>256</v>
      </c>
      <c r="K79" s="49"/>
      <c r="L79" s="85" t="s">
        <v>58</v>
      </c>
      <c r="M79" s="49"/>
      <c r="N79" s="16" t="s">
        <v>624</v>
      </c>
      <c r="O79" s="85" t="s">
        <v>780</v>
      </c>
      <c r="P79" s="85" t="s">
        <v>809</v>
      </c>
      <c r="Q79" s="18"/>
      <c r="R79" s="16" t="s">
        <v>91</v>
      </c>
      <c r="S79" s="16" t="s">
        <v>61</v>
      </c>
      <c r="T79" s="16"/>
      <c r="U79" s="16"/>
      <c r="V79" s="16">
        <v>97</v>
      </c>
      <c r="W79" s="15">
        <f>ROUND(IF(D79=Table!$C$3,Y79*Table!$C$4/8,Y79*Table!$D$4/8),3)</f>
        <v>133.98099999999999</v>
      </c>
      <c r="X79" s="16">
        <f>W79</f>
        <v>133.98099999999999</v>
      </c>
      <c r="Y79" s="16">
        <v>8.2449999999999992</v>
      </c>
      <c r="Z79" s="16">
        <v>4</v>
      </c>
      <c r="AA79" s="16" t="s">
        <v>21</v>
      </c>
      <c r="AB79" s="86"/>
      <c r="AC79" s="19">
        <v>44001</v>
      </c>
      <c r="AD79" s="86">
        <v>44008</v>
      </c>
      <c r="AE79" s="86">
        <v>44006</v>
      </c>
      <c r="AF79" s="86">
        <v>44006</v>
      </c>
      <c r="AG79" s="86" t="s">
        <v>164</v>
      </c>
      <c r="AH79" s="87">
        <v>1</v>
      </c>
      <c r="AI79" s="87">
        <v>1</v>
      </c>
      <c r="AJ79" s="87">
        <v>0.2</v>
      </c>
      <c r="AK79" s="99" t="s">
        <v>144</v>
      </c>
      <c r="AL79" s="94"/>
      <c r="AM79" s="15"/>
      <c r="AN79" s="15"/>
    </row>
    <row r="80" spans="2:40" hidden="1" x14ac:dyDescent="0.25">
      <c r="B80" s="100">
        <f t="shared" si="18"/>
        <v>21</v>
      </c>
      <c r="C80" s="16">
        <v>20200619</v>
      </c>
      <c r="D80" s="16" t="s">
        <v>2</v>
      </c>
      <c r="E80" s="96" t="s">
        <v>806</v>
      </c>
      <c r="F80" s="85" t="s">
        <v>616</v>
      </c>
      <c r="G80" s="49"/>
      <c r="H80" s="16" t="s">
        <v>251</v>
      </c>
      <c r="I80" s="16" t="s">
        <v>703</v>
      </c>
      <c r="J80" s="16" t="s">
        <v>256</v>
      </c>
      <c r="K80" s="49"/>
      <c r="L80" s="85" t="s">
        <v>58</v>
      </c>
      <c r="M80" s="49"/>
      <c r="N80" s="16" t="s">
        <v>624</v>
      </c>
      <c r="O80" s="85" t="s">
        <v>781</v>
      </c>
      <c r="P80" s="85" t="s">
        <v>621</v>
      </c>
      <c r="Q80" s="18"/>
      <c r="R80" s="16" t="s">
        <v>91</v>
      </c>
      <c r="S80" s="16" t="s">
        <v>61</v>
      </c>
      <c r="T80" s="16"/>
      <c r="U80" s="16"/>
      <c r="V80" s="16">
        <v>43</v>
      </c>
      <c r="W80" s="15">
        <f>ROUND(IF(D80=Table!$C$3,Y80*Table!$C$4/8,Y80*Table!$D$4/8),3)</f>
        <v>31.768999999999998</v>
      </c>
      <c r="X80" s="16">
        <f>W80</f>
        <v>31.768999999999998</v>
      </c>
      <c r="Y80" s="16">
        <v>1.9549999999999998</v>
      </c>
      <c r="Z80" s="16">
        <v>1</v>
      </c>
      <c r="AA80" s="16" t="s">
        <v>21</v>
      </c>
      <c r="AB80" s="86"/>
      <c r="AC80" s="19">
        <v>44001</v>
      </c>
      <c r="AD80" s="86">
        <v>44008</v>
      </c>
      <c r="AE80" s="86">
        <v>44005</v>
      </c>
      <c r="AF80" s="86">
        <v>44005</v>
      </c>
      <c r="AG80" s="86" t="s">
        <v>164</v>
      </c>
      <c r="AH80" s="87">
        <v>1</v>
      </c>
      <c r="AI80" s="87">
        <v>1</v>
      </c>
      <c r="AJ80" s="87" t="s">
        <v>327</v>
      </c>
      <c r="AK80" s="99" t="s">
        <v>144</v>
      </c>
      <c r="AL80" s="94"/>
      <c r="AM80" s="15"/>
      <c r="AN80" s="15"/>
    </row>
    <row r="81" spans="2:40" hidden="1" x14ac:dyDescent="0.25">
      <c r="B81" s="100">
        <f t="shared" si="18"/>
        <v>22</v>
      </c>
      <c r="C81" s="16">
        <v>20200619</v>
      </c>
      <c r="D81" s="16" t="s">
        <v>2</v>
      </c>
      <c r="E81" s="96" t="s">
        <v>806</v>
      </c>
      <c r="F81" s="85" t="s">
        <v>616</v>
      </c>
      <c r="G81" s="49"/>
      <c r="H81" s="16" t="s">
        <v>818</v>
      </c>
      <c r="I81" s="16" t="s">
        <v>704</v>
      </c>
      <c r="J81" s="16" t="s">
        <v>256</v>
      </c>
      <c r="K81" s="49"/>
      <c r="L81" s="85" t="s">
        <v>58</v>
      </c>
      <c r="M81" s="49"/>
      <c r="N81" s="16" t="s">
        <v>624</v>
      </c>
      <c r="O81" s="85" t="s">
        <v>781</v>
      </c>
      <c r="P81" s="85" t="s">
        <v>621</v>
      </c>
      <c r="Q81" s="18"/>
      <c r="R81" s="16" t="s">
        <v>91</v>
      </c>
      <c r="S81" s="16" t="s">
        <v>61</v>
      </c>
      <c r="T81" s="16"/>
      <c r="U81" s="16"/>
      <c r="V81" s="16">
        <v>62</v>
      </c>
      <c r="W81" s="15">
        <f>ROUND(IF(D81=Table!$C$3,Y81*Table!$C$4/8,Y81*Table!$D$4/8),3)</f>
        <v>31.768999999999998</v>
      </c>
      <c r="X81" s="16">
        <f>W81</f>
        <v>31.768999999999998</v>
      </c>
      <c r="Y81" s="16">
        <v>1.9549999999999998</v>
      </c>
      <c r="Z81" s="16">
        <v>1</v>
      </c>
      <c r="AA81" s="16" t="s">
        <v>21</v>
      </c>
      <c r="AB81" s="86"/>
      <c r="AC81" s="19">
        <v>44001</v>
      </c>
      <c r="AD81" s="86">
        <v>44008</v>
      </c>
      <c r="AE81" s="86">
        <v>44006</v>
      </c>
      <c r="AF81" s="86">
        <v>44006</v>
      </c>
      <c r="AG81" s="86" t="s">
        <v>164</v>
      </c>
      <c r="AH81" s="87">
        <v>0.88900000000000001</v>
      </c>
      <c r="AI81" s="87">
        <v>0.88900000000000001</v>
      </c>
      <c r="AJ81" s="87" t="s">
        <v>327</v>
      </c>
      <c r="AK81" s="99" t="s">
        <v>144</v>
      </c>
      <c r="AL81" s="94" t="s">
        <v>967</v>
      </c>
      <c r="AM81" s="15"/>
      <c r="AN81" s="15"/>
    </row>
    <row r="82" spans="2:40" hidden="1" x14ac:dyDescent="0.25">
      <c r="B82" s="100">
        <f t="shared" si="18"/>
        <v>23</v>
      </c>
      <c r="C82" s="16">
        <v>20200619</v>
      </c>
      <c r="D82" s="16" t="s">
        <v>2</v>
      </c>
      <c r="E82" s="96" t="s">
        <v>806</v>
      </c>
      <c r="F82" s="85" t="s">
        <v>616</v>
      </c>
      <c r="G82" s="49"/>
      <c r="H82" s="16" t="s">
        <v>277</v>
      </c>
      <c r="I82" s="16" t="s">
        <v>705</v>
      </c>
      <c r="J82" s="16" t="s">
        <v>256</v>
      </c>
      <c r="K82" s="49"/>
      <c r="L82" s="85" t="s">
        <v>58</v>
      </c>
      <c r="M82" s="49"/>
      <c r="N82" s="16" t="s">
        <v>624</v>
      </c>
      <c r="O82" s="85" t="s">
        <v>782</v>
      </c>
      <c r="P82" s="85" t="s">
        <v>621</v>
      </c>
      <c r="Q82" s="18"/>
      <c r="R82" s="16" t="s">
        <v>90</v>
      </c>
      <c r="S82" s="16" t="s">
        <v>63</v>
      </c>
      <c r="T82" s="16"/>
      <c r="U82" s="16"/>
      <c r="V82" s="16">
        <v>78</v>
      </c>
      <c r="W82" s="15">
        <f>ROUND(IF(D82=Table!$C$3,Y82*Table!$C$4/8,Y82*Table!$D$4/8),3)</f>
        <v>49.448999999999998</v>
      </c>
      <c r="X82" s="16">
        <f t="shared" ref="X82:X88" si="21">W82</f>
        <v>49.448999999999998</v>
      </c>
      <c r="Y82" s="16">
        <v>3.0430000000000001</v>
      </c>
      <c r="Z82" s="16">
        <v>1</v>
      </c>
      <c r="AA82" s="16" t="s">
        <v>21</v>
      </c>
      <c r="AB82" s="86"/>
      <c r="AC82" s="19">
        <v>44001</v>
      </c>
      <c r="AD82" s="86">
        <v>44008</v>
      </c>
      <c r="AE82" s="86">
        <v>44006</v>
      </c>
      <c r="AF82" s="86">
        <v>44006</v>
      </c>
      <c r="AG82" s="86" t="s">
        <v>164</v>
      </c>
      <c r="AH82" s="87">
        <v>0.878</v>
      </c>
      <c r="AI82" s="87">
        <v>0.88100000000000001</v>
      </c>
      <c r="AJ82" s="87">
        <v>0.75</v>
      </c>
      <c r="AK82" s="99" t="s">
        <v>144</v>
      </c>
      <c r="AL82" s="157" t="s">
        <v>966</v>
      </c>
      <c r="AM82" s="15"/>
      <c r="AN82" s="15"/>
    </row>
    <row r="83" spans="2:40" hidden="1" x14ac:dyDescent="0.25">
      <c r="B83" s="100">
        <f t="shared" si="18"/>
        <v>24</v>
      </c>
      <c r="C83" s="16">
        <v>20200619</v>
      </c>
      <c r="D83" s="16" t="s">
        <v>2</v>
      </c>
      <c r="E83" s="96" t="s">
        <v>806</v>
      </c>
      <c r="F83" s="85" t="s">
        <v>804</v>
      </c>
      <c r="G83" s="49"/>
      <c r="H83" s="16" t="s">
        <v>819</v>
      </c>
      <c r="I83" s="16" t="s">
        <v>706</v>
      </c>
      <c r="J83" s="16" t="s">
        <v>256</v>
      </c>
      <c r="K83" s="49"/>
      <c r="L83" s="85" t="s">
        <v>58</v>
      </c>
      <c r="M83" s="49"/>
      <c r="N83" s="16" t="s">
        <v>624</v>
      </c>
      <c r="O83" s="85" t="s">
        <v>783</v>
      </c>
      <c r="P83" s="85" t="s">
        <v>810</v>
      </c>
      <c r="Q83" s="18"/>
      <c r="R83" s="16" t="s">
        <v>90</v>
      </c>
      <c r="S83" s="16" t="s">
        <v>63</v>
      </c>
      <c r="T83" s="16"/>
      <c r="U83" s="16"/>
      <c r="V83" s="16">
        <v>122</v>
      </c>
      <c r="W83" s="15">
        <f>ROUND(IF(D83=Table!$C$3,Y83*Table!$C$4/8,Y83*Table!$D$4/8),3)</f>
        <v>37.293999999999997</v>
      </c>
      <c r="X83" s="16">
        <f t="shared" si="21"/>
        <v>37.293999999999997</v>
      </c>
      <c r="Y83" s="16">
        <v>2.2949999999999999</v>
      </c>
      <c r="Z83" s="16">
        <v>1</v>
      </c>
      <c r="AA83" s="16" t="s">
        <v>21</v>
      </c>
      <c r="AB83" s="86"/>
      <c r="AC83" s="19">
        <v>44001</v>
      </c>
      <c r="AD83" s="86">
        <v>44008</v>
      </c>
      <c r="AE83" s="86">
        <v>44006</v>
      </c>
      <c r="AF83" s="86">
        <v>44006</v>
      </c>
      <c r="AG83" s="86" t="s">
        <v>164</v>
      </c>
      <c r="AH83" s="87">
        <v>1</v>
      </c>
      <c r="AI83" s="87">
        <v>1</v>
      </c>
      <c r="AJ83" s="87" t="s">
        <v>327</v>
      </c>
      <c r="AK83" s="99" t="s">
        <v>144</v>
      </c>
      <c r="AL83" s="94"/>
      <c r="AM83" s="15"/>
      <c r="AN83" s="15"/>
    </row>
    <row r="84" spans="2:40" hidden="1" x14ac:dyDescent="0.25">
      <c r="B84" s="100">
        <f t="shared" si="18"/>
        <v>25</v>
      </c>
      <c r="C84" s="16">
        <v>20200619</v>
      </c>
      <c r="D84" s="16" t="s">
        <v>2</v>
      </c>
      <c r="E84" s="96" t="s">
        <v>806</v>
      </c>
      <c r="F84" s="85" t="s">
        <v>804</v>
      </c>
      <c r="G84" s="49"/>
      <c r="H84" s="16" t="s">
        <v>820</v>
      </c>
      <c r="I84" s="16" t="s">
        <v>707</v>
      </c>
      <c r="J84" s="16" t="s">
        <v>255</v>
      </c>
      <c r="K84" s="49"/>
      <c r="L84" s="85" t="s">
        <v>58</v>
      </c>
      <c r="M84" s="49"/>
      <c r="N84" s="16" t="s">
        <v>624</v>
      </c>
      <c r="O84" s="85" t="s">
        <v>626</v>
      </c>
      <c r="P84" s="85" t="s">
        <v>811</v>
      </c>
      <c r="Q84" s="18"/>
      <c r="R84" s="16" t="s">
        <v>90</v>
      </c>
      <c r="S84" s="16" t="s">
        <v>63</v>
      </c>
      <c r="T84" s="16"/>
      <c r="U84" s="16"/>
      <c r="V84" s="16">
        <v>7</v>
      </c>
      <c r="W84" s="15">
        <f>ROUND(IF(D84=Table!$C$3,Y84*Table!$C$4/8,Y84*Table!$D$4/8),3)</f>
        <v>26.244</v>
      </c>
      <c r="X84" s="16">
        <f t="shared" si="21"/>
        <v>26.244</v>
      </c>
      <c r="Y84" s="16">
        <v>1.615</v>
      </c>
      <c r="Z84" s="16">
        <v>1</v>
      </c>
      <c r="AA84" s="16" t="s">
        <v>21</v>
      </c>
      <c r="AB84" s="86"/>
      <c r="AC84" s="19">
        <v>44001</v>
      </c>
      <c r="AD84" s="86">
        <v>44008</v>
      </c>
      <c r="AE84" s="86">
        <v>44006</v>
      </c>
      <c r="AF84" s="86">
        <v>44006</v>
      </c>
      <c r="AG84" s="86" t="s">
        <v>164</v>
      </c>
      <c r="AH84" s="87">
        <v>1</v>
      </c>
      <c r="AI84" s="87">
        <v>1</v>
      </c>
      <c r="AJ84" s="87">
        <v>1</v>
      </c>
      <c r="AK84" s="99" t="s">
        <v>144</v>
      </c>
      <c r="AL84" s="94"/>
      <c r="AM84" s="15"/>
      <c r="AN84" s="15"/>
    </row>
    <row r="85" spans="2:40" hidden="1" x14ac:dyDescent="0.25">
      <c r="B85" s="100">
        <f t="shared" si="18"/>
        <v>26</v>
      </c>
      <c r="C85" s="16">
        <v>20200619</v>
      </c>
      <c r="D85" s="16" t="s">
        <v>2</v>
      </c>
      <c r="E85" s="96" t="s">
        <v>806</v>
      </c>
      <c r="F85" s="85" t="s">
        <v>804</v>
      </c>
      <c r="G85" s="49"/>
      <c r="H85" s="16" t="s">
        <v>821</v>
      </c>
      <c r="I85" s="16" t="s">
        <v>708</v>
      </c>
      <c r="J85" s="16" t="s">
        <v>255</v>
      </c>
      <c r="K85" s="49"/>
      <c r="L85" s="85" t="s">
        <v>58</v>
      </c>
      <c r="M85" s="49"/>
      <c r="N85" s="16" t="s">
        <v>624</v>
      </c>
      <c r="O85" s="85" t="s">
        <v>784</v>
      </c>
      <c r="P85" s="85" t="s">
        <v>812</v>
      </c>
      <c r="Q85" s="18"/>
      <c r="R85" s="16" t="s">
        <v>90</v>
      </c>
      <c r="S85" s="16" t="s">
        <v>63</v>
      </c>
      <c r="T85" s="16"/>
      <c r="U85" s="16"/>
      <c r="V85" s="16">
        <v>44</v>
      </c>
      <c r="W85" s="15">
        <f>ROUND(IF(D85=Table!$C$3,Y85*Table!$C$4/8,Y85*Table!$D$4/8),3)</f>
        <v>26.244</v>
      </c>
      <c r="X85" s="16">
        <f t="shared" si="21"/>
        <v>26.244</v>
      </c>
      <c r="Y85" s="16">
        <v>1.615</v>
      </c>
      <c r="Z85" s="16">
        <v>1</v>
      </c>
      <c r="AA85" s="16" t="s">
        <v>21</v>
      </c>
      <c r="AB85" s="86"/>
      <c r="AC85" s="19">
        <v>44001</v>
      </c>
      <c r="AD85" s="86">
        <v>44008</v>
      </c>
      <c r="AE85" s="86">
        <v>44006</v>
      </c>
      <c r="AF85" s="86">
        <v>44006</v>
      </c>
      <c r="AG85" s="86" t="s">
        <v>164</v>
      </c>
      <c r="AH85" s="87">
        <v>1</v>
      </c>
      <c r="AI85" s="87">
        <v>1</v>
      </c>
      <c r="AJ85" s="87" t="s">
        <v>327</v>
      </c>
      <c r="AK85" s="99" t="s">
        <v>144</v>
      </c>
      <c r="AL85" s="94"/>
      <c r="AM85" s="15"/>
      <c r="AN85" s="15"/>
    </row>
    <row r="86" spans="2:40" hidden="1" x14ac:dyDescent="0.25">
      <c r="B86" s="100">
        <f t="shared" si="18"/>
        <v>27</v>
      </c>
      <c r="C86" s="16">
        <v>20200619</v>
      </c>
      <c r="D86" s="16" t="s">
        <v>2</v>
      </c>
      <c r="E86" s="96" t="s">
        <v>806</v>
      </c>
      <c r="F86" s="85" t="s">
        <v>804</v>
      </c>
      <c r="G86" s="49"/>
      <c r="H86" s="16" t="s">
        <v>822</v>
      </c>
      <c r="I86" s="16" t="s">
        <v>709</v>
      </c>
      <c r="J86" s="16" t="s">
        <v>255</v>
      </c>
      <c r="K86" s="49"/>
      <c r="L86" s="85" t="s">
        <v>58</v>
      </c>
      <c r="M86" s="49"/>
      <c r="N86" s="16" t="s">
        <v>624</v>
      </c>
      <c r="O86" s="85" t="s">
        <v>785</v>
      </c>
      <c r="P86" s="85" t="s">
        <v>813</v>
      </c>
      <c r="Q86" s="18"/>
      <c r="R86" s="16" t="s">
        <v>90</v>
      </c>
      <c r="S86" s="16" t="s">
        <v>63</v>
      </c>
      <c r="T86" s="16"/>
      <c r="U86" s="16"/>
      <c r="V86" s="16">
        <v>63</v>
      </c>
      <c r="W86" s="15">
        <f>ROUND(IF(D86=Table!$C$3,Y86*Table!$C$4/8,Y86*Table!$D$4/8),3)</f>
        <v>37.293999999999997</v>
      </c>
      <c r="X86" s="16">
        <f t="shared" si="21"/>
        <v>37.293999999999997</v>
      </c>
      <c r="Y86" s="16">
        <v>2.2949999999999999</v>
      </c>
      <c r="Z86" s="16">
        <v>1</v>
      </c>
      <c r="AA86" s="16" t="s">
        <v>21</v>
      </c>
      <c r="AB86" s="86"/>
      <c r="AC86" s="19">
        <v>44001</v>
      </c>
      <c r="AD86" s="86">
        <v>44008</v>
      </c>
      <c r="AE86" s="86">
        <v>44006</v>
      </c>
      <c r="AF86" s="86">
        <v>44006</v>
      </c>
      <c r="AG86" s="86" t="s">
        <v>164</v>
      </c>
      <c r="AH86" s="87">
        <v>0.95499999999999996</v>
      </c>
      <c r="AI86" s="87">
        <v>0.95799999999999996</v>
      </c>
      <c r="AJ86" s="87">
        <v>0.7</v>
      </c>
      <c r="AK86" s="99" t="s">
        <v>144</v>
      </c>
      <c r="AL86" s="118" t="s">
        <v>862</v>
      </c>
      <c r="AM86" s="15"/>
      <c r="AN86" s="15"/>
    </row>
    <row r="87" spans="2:40" hidden="1" x14ac:dyDescent="0.25">
      <c r="B87" s="100">
        <f t="shared" si="18"/>
        <v>28</v>
      </c>
      <c r="C87" s="16">
        <v>20200619</v>
      </c>
      <c r="D87" s="16" t="s">
        <v>2</v>
      </c>
      <c r="E87" s="96" t="s">
        <v>806</v>
      </c>
      <c r="F87" s="85" t="s">
        <v>804</v>
      </c>
      <c r="G87" s="49"/>
      <c r="H87" s="16" t="s">
        <v>823</v>
      </c>
      <c r="I87" s="16" t="s">
        <v>710</v>
      </c>
      <c r="J87" s="16" t="s">
        <v>255</v>
      </c>
      <c r="K87" s="49"/>
      <c r="L87" s="85" t="s">
        <v>58</v>
      </c>
      <c r="M87" s="49"/>
      <c r="N87" s="16" t="s">
        <v>624</v>
      </c>
      <c r="O87" s="85" t="s">
        <v>282</v>
      </c>
      <c r="P87" s="85" t="s">
        <v>809</v>
      </c>
      <c r="Q87" s="18"/>
      <c r="R87" s="16" t="s">
        <v>90</v>
      </c>
      <c r="S87" s="16" t="s">
        <v>63</v>
      </c>
      <c r="T87" s="16"/>
      <c r="U87" s="16"/>
      <c r="V87" s="16">
        <v>53</v>
      </c>
      <c r="W87" s="15">
        <f>ROUND(IF(D87=Table!$C$3,Y87*Table!$C$4/8,Y87*Table!$D$4/8),3)</f>
        <v>31.768999999999998</v>
      </c>
      <c r="X87" s="16">
        <f t="shared" si="21"/>
        <v>31.768999999999998</v>
      </c>
      <c r="Y87" s="16">
        <v>1.9549999999999998</v>
      </c>
      <c r="Z87" s="16">
        <v>1</v>
      </c>
      <c r="AA87" s="16" t="s">
        <v>21</v>
      </c>
      <c r="AB87" s="86"/>
      <c r="AC87" s="19">
        <v>44001</v>
      </c>
      <c r="AD87" s="86">
        <v>44008</v>
      </c>
      <c r="AE87" s="86">
        <v>44006</v>
      </c>
      <c r="AF87" s="86">
        <v>44006</v>
      </c>
      <c r="AG87" s="86" t="s">
        <v>164</v>
      </c>
      <c r="AH87" s="87">
        <v>1</v>
      </c>
      <c r="AI87" s="87">
        <v>1</v>
      </c>
      <c r="AJ87" s="87">
        <v>0.66700000000000004</v>
      </c>
      <c r="AK87" s="99" t="s">
        <v>144</v>
      </c>
      <c r="AL87" s="94"/>
      <c r="AM87" s="15"/>
      <c r="AN87" s="15"/>
    </row>
    <row r="88" spans="2:40" hidden="1" x14ac:dyDescent="0.25">
      <c r="B88" s="100">
        <f t="shared" si="18"/>
        <v>29</v>
      </c>
      <c r="C88" s="16">
        <v>20200619</v>
      </c>
      <c r="D88" s="16" t="s">
        <v>2</v>
      </c>
      <c r="E88" s="96" t="s">
        <v>806</v>
      </c>
      <c r="F88" s="85" t="s">
        <v>804</v>
      </c>
      <c r="G88" s="49"/>
      <c r="H88" s="16" t="s">
        <v>824</v>
      </c>
      <c r="I88" s="16" t="s">
        <v>711</v>
      </c>
      <c r="J88" s="16" t="s">
        <v>255</v>
      </c>
      <c r="K88" s="49"/>
      <c r="L88" s="85" t="s">
        <v>58</v>
      </c>
      <c r="M88" s="49"/>
      <c r="N88" s="16" t="s">
        <v>624</v>
      </c>
      <c r="O88" s="85" t="s">
        <v>628</v>
      </c>
      <c r="P88" s="85" t="s">
        <v>622</v>
      </c>
      <c r="Q88" s="18"/>
      <c r="R88" s="16" t="s">
        <v>90</v>
      </c>
      <c r="S88" s="16" t="s">
        <v>63</v>
      </c>
      <c r="T88" s="16"/>
      <c r="U88" s="16"/>
      <c r="V88" s="16">
        <v>56</v>
      </c>
      <c r="W88" s="15">
        <f>ROUND(IF(D88=Table!$C$3,Y88*Table!$C$4/8,Y88*Table!$D$4/8),3)</f>
        <v>31.768999999999998</v>
      </c>
      <c r="X88" s="16">
        <f t="shared" si="21"/>
        <v>31.768999999999998</v>
      </c>
      <c r="Y88" s="16">
        <v>1.9549999999999998</v>
      </c>
      <c r="Z88" s="16">
        <v>1</v>
      </c>
      <c r="AA88" s="16" t="s">
        <v>21</v>
      </c>
      <c r="AB88" s="86"/>
      <c r="AC88" s="19">
        <v>44001</v>
      </c>
      <c r="AD88" s="86">
        <v>44008</v>
      </c>
      <c r="AE88" s="86">
        <v>44006</v>
      </c>
      <c r="AF88" s="86">
        <v>44006</v>
      </c>
      <c r="AG88" s="86" t="s">
        <v>164</v>
      </c>
      <c r="AH88" s="87">
        <v>1</v>
      </c>
      <c r="AI88" s="87">
        <v>1</v>
      </c>
      <c r="AJ88" s="87">
        <v>1</v>
      </c>
      <c r="AK88" s="99" t="s">
        <v>144</v>
      </c>
      <c r="AL88" s="94"/>
      <c r="AM88" s="15"/>
      <c r="AN88" s="15"/>
    </row>
    <row r="89" spans="2:40" hidden="1" x14ac:dyDescent="0.25">
      <c r="B89" s="100">
        <f t="shared" si="18"/>
        <v>30</v>
      </c>
      <c r="C89" s="16">
        <v>20200619</v>
      </c>
      <c r="D89" s="16" t="s">
        <v>2</v>
      </c>
      <c r="E89" s="96" t="s">
        <v>806</v>
      </c>
      <c r="F89" s="85" t="s">
        <v>804</v>
      </c>
      <c r="G89" s="49"/>
      <c r="H89" s="16" t="s">
        <v>825</v>
      </c>
      <c r="I89" s="16" t="s">
        <v>712</v>
      </c>
      <c r="J89" s="16" t="s">
        <v>255</v>
      </c>
      <c r="K89" s="49"/>
      <c r="L89" s="85" t="s">
        <v>58</v>
      </c>
      <c r="M89" s="49"/>
      <c r="N89" s="16" t="s">
        <v>624</v>
      </c>
      <c r="O89" s="85" t="s">
        <v>282</v>
      </c>
      <c r="P89" s="85" t="s">
        <v>812</v>
      </c>
      <c r="Q89" s="18"/>
      <c r="R89" s="16" t="s">
        <v>90</v>
      </c>
      <c r="S89" s="16" t="s">
        <v>63</v>
      </c>
      <c r="T89" s="16"/>
      <c r="U89" s="16"/>
      <c r="V89" s="16">
        <v>16</v>
      </c>
      <c r="W89" s="15">
        <f>ROUND(IF(D89=Table!$C$3,Y89*Table!$C$4/8,Y89*Table!$D$4/8),3)</f>
        <v>26.244</v>
      </c>
      <c r="X89" s="16">
        <f t="shared" ref="X89:X104" si="22">W89</f>
        <v>26.244</v>
      </c>
      <c r="Y89" s="16">
        <v>1.615</v>
      </c>
      <c r="Z89" s="16">
        <v>1</v>
      </c>
      <c r="AA89" s="16" t="s">
        <v>21</v>
      </c>
      <c r="AB89" s="86"/>
      <c r="AC89" s="19">
        <v>44001</v>
      </c>
      <c r="AD89" s="86">
        <v>44008</v>
      </c>
      <c r="AE89" s="86">
        <v>44004</v>
      </c>
      <c r="AF89" s="86">
        <v>44004</v>
      </c>
      <c r="AG89" s="86" t="s">
        <v>164</v>
      </c>
      <c r="AH89" s="87">
        <v>1</v>
      </c>
      <c r="AI89" s="87">
        <v>1</v>
      </c>
      <c r="AJ89" s="87" t="s">
        <v>327</v>
      </c>
      <c r="AK89" s="99" t="s">
        <v>144</v>
      </c>
      <c r="AL89" s="94"/>
      <c r="AM89" s="15"/>
      <c r="AN89" s="15"/>
    </row>
    <row r="90" spans="2:40" hidden="1" x14ac:dyDescent="0.25">
      <c r="B90" s="100">
        <f t="shared" si="18"/>
        <v>31</v>
      </c>
      <c r="C90" s="16">
        <v>20200619</v>
      </c>
      <c r="D90" s="16" t="s">
        <v>2</v>
      </c>
      <c r="E90" s="96" t="s">
        <v>806</v>
      </c>
      <c r="F90" s="85" t="s">
        <v>804</v>
      </c>
      <c r="G90" s="49"/>
      <c r="H90" s="16" t="s">
        <v>826</v>
      </c>
      <c r="I90" s="16" t="s">
        <v>713</v>
      </c>
      <c r="J90" s="16" t="s">
        <v>255</v>
      </c>
      <c r="K90" s="49"/>
      <c r="L90" s="85" t="s">
        <v>58</v>
      </c>
      <c r="M90" s="49"/>
      <c r="N90" s="16" t="s">
        <v>624</v>
      </c>
      <c r="O90" s="85" t="s">
        <v>282</v>
      </c>
      <c r="P90" s="85" t="s">
        <v>623</v>
      </c>
      <c r="Q90" s="18"/>
      <c r="R90" s="16" t="s">
        <v>90</v>
      </c>
      <c r="S90" s="16" t="s">
        <v>63</v>
      </c>
      <c r="T90" s="16"/>
      <c r="U90" s="16"/>
      <c r="V90" s="16">
        <v>14</v>
      </c>
      <c r="W90" s="15">
        <f>ROUND(IF(D90=Table!$C$3,Y90*Table!$C$4/8,Y90*Table!$D$4/8),3)</f>
        <v>26.244</v>
      </c>
      <c r="X90" s="16">
        <f t="shared" si="22"/>
        <v>26.244</v>
      </c>
      <c r="Y90" s="16">
        <v>1.615</v>
      </c>
      <c r="Z90" s="16">
        <v>1</v>
      </c>
      <c r="AA90" s="16" t="s">
        <v>21</v>
      </c>
      <c r="AB90" s="86"/>
      <c r="AC90" s="19">
        <v>44001</v>
      </c>
      <c r="AD90" s="86">
        <v>44008</v>
      </c>
      <c r="AE90" s="86">
        <v>44004</v>
      </c>
      <c r="AF90" s="86">
        <v>44004</v>
      </c>
      <c r="AG90" s="86" t="s">
        <v>164</v>
      </c>
      <c r="AH90" s="87">
        <v>1</v>
      </c>
      <c r="AI90" s="87">
        <v>1</v>
      </c>
      <c r="AJ90" s="87" t="s">
        <v>327</v>
      </c>
      <c r="AK90" s="99" t="s">
        <v>144</v>
      </c>
      <c r="AL90" s="94"/>
      <c r="AM90" s="15"/>
      <c r="AN90" s="15"/>
    </row>
    <row r="91" spans="2:40" hidden="1" x14ac:dyDescent="0.25">
      <c r="B91" s="100">
        <f t="shared" si="18"/>
        <v>32</v>
      </c>
      <c r="C91" s="16">
        <v>20200619</v>
      </c>
      <c r="D91" s="16" t="s">
        <v>2</v>
      </c>
      <c r="E91" s="96" t="s">
        <v>806</v>
      </c>
      <c r="F91" s="85" t="s">
        <v>804</v>
      </c>
      <c r="G91" s="49"/>
      <c r="H91" s="16" t="s">
        <v>827</v>
      </c>
      <c r="I91" s="16" t="s">
        <v>714</v>
      </c>
      <c r="J91" s="16" t="s">
        <v>256</v>
      </c>
      <c r="K91" s="49"/>
      <c r="L91" s="85" t="s">
        <v>58</v>
      </c>
      <c r="M91" s="49"/>
      <c r="N91" s="16" t="s">
        <v>624</v>
      </c>
      <c r="O91" s="85" t="s">
        <v>319</v>
      </c>
      <c r="P91" s="85" t="s">
        <v>617</v>
      </c>
      <c r="Q91" s="18"/>
      <c r="R91" s="16" t="s">
        <v>90</v>
      </c>
      <c r="S91" s="16" t="s">
        <v>63</v>
      </c>
      <c r="T91" s="16"/>
      <c r="U91" s="16"/>
      <c r="V91" s="16">
        <v>45</v>
      </c>
      <c r="W91" s="15">
        <f>ROUND(IF(D91=Table!$C$3,Y91*Table!$C$4/8,Y91*Table!$D$4/8),3)</f>
        <v>31.768999999999998</v>
      </c>
      <c r="X91" s="16">
        <f t="shared" si="22"/>
        <v>31.768999999999998</v>
      </c>
      <c r="Y91" s="16">
        <v>1.9549999999999998</v>
      </c>
      <c r="Z91" s="16">
        <v>1</v>
      </c>
      <c r="AA91" s="16" t="s">
        <v>21</v>
      </c>
      <c r="AB91" s="86"/>
      <c r="AC91" s="19">
        <v>44001</v>
      </c>
      <c r="AD91" s="86">
        <v>44008</v>
      </c>
      <c r="AE91" s="86">
        <v>44004</v>
      </c>
      <c r="AF91" s="86">
        <v>44004</v>
      </c>
      <c r="AG91" s="86" t="s">
        <v>164</v>
      </c>
      <c r="AH91" s="87">
        <v>0.93799999999999994</v>
      </c>
      <c r="AI91" s="87">
        <v>0.93799999999999994</v>
      </c>
      <c r="AJ91" s="87">
        <v>1</v>
      </c>
      <c r="AK91" s="99" t="s">
        <v>144</v>
      </c>
      <c r="AL91" s="94" t="s">
        <v>909</v>
      </c>
      <c r="AM91" s="15"/>
      <c r="AN91" s="15"/>
    </row>
    <row r="92" spans="2:40" hidden="1" x14ac:dyDescent="0.25">
      <c r="B92" s="100">
        <f t="shared" si="18"/>
        <v>33</v>
      </c>
      <c r="C92" s="16">
        <v>20200619</v>
      </c>
      <c r="D92" s="16" t="s">
        <v>2</v>
      </c>
      <c r="E92" s="96" t="s">
        <v>806</v>
      </c>
      <c r="F92" s="85" t="s">
        <v>804</v>
      </c>
      <c r="G92" s="49"/>
      <c r="H92" s="16" t="s">
        <v>828</v>
      </c>
      <c r="I92" s="16" t="s">
        <v>715</v>
      </c>
      <c r="J92" s="16" t="s">
        <v>255</v>
      </c>
      <c r="K92" s="49"/>
      <c r="L92" s="85" t="s">
        <v>58</v>
      </c>
      <c r="M92" s="49"/>
      <c r="N92" s="16" t="s">
        <v>624</v>
      </c>
      <c r="O92" s="85" t="s">
        <v>627</v>
      </c>
      <c r="P92" s="85" t="s">
        <v>813</v>
      </c>
      <c r="Q92" s="18"/>
      <c r="R92" s="16" t="s">
        <v>90</v>
      </c>
      <c r="S92" s="16" t="s">
        <v>63</v>
      </c>
      <c r="T92" s="16"/>
      <c r="U92" s="16"/>
      <c r="V92" s="16">
        <v>47</v>
      </c>
      <c r="W92" s="15">
        <f>ROUND(IF(D92=Table!$C$3,Y92*Table!$C$4/8,Y92*Table!$D$4/8),3)</f>
        <v>31.768999999999998</v>
      </c>
      <c r="X92" s="16">
        <f t="shared" si="22"/>
        <v>31.768999999999998</v>
      </c>
      <c r="Y92" s="16">
        <v>1.9549999999999998</v>
      </c>
      <c r="Z92" s="16">
        <v>1</v>
      </c>
      <c r="AA92" s="16" t="s">
        <v>21</v>
      </c>
      <c r="AB92" s="86"/>
      <c r="AC92" s="19">
        <v>44001</v>
      </c>
      <c r="AD92" s="86">
        <v>44008</v>
      </c>
      <c r="AE92" s="86">
        <v>44004</v>
      </c>
      <c r="AF92" s="86">
        <v>44004</v>
      </c>
      <c r="AG92" s="86" t="s">
        <v>164</v>
      </c>
      <c r="AH92" s="87">
        <v>1</v>
      </c>
      <c r="AI92" s="87">
        <v>1</v>
      </c>
      <c r="AJ92" s="87">
        <v>0.57099999999999995</v>
      </c>
      <c r="AK92" s="99" t="s">
        <v>144</v>
      </c>
      <c r="AL92" s="94"/>
      <c r="AM92" s="15"/>
      <c r="AN92" s="15"/>
    </row>
    <row r="93" spans="2:40" hidden="1" x14ac:dyDescent="0.25">
      <c r="B93" s="100">
        <f t="shared" si="18"/>
        <v>34</v>
      </c>
      <c r="C93" s="16">
        <v>20200619</v>
      </c>
      <c r="D93" s="16" t="s">
        <v>2</v>
      </c>
      <c r="E93" s="96" t="s">
        <v>806</v>
      </c>
      <c r="F93" s="85" t="s">
        <v>804</v>
      </c>
      <c r="G93" s="49"/>
      <c r="H93" s="16" t="s">
        <v>829</v>
      </c>
      <c r="I93" s="16" t="s">
        <v>716</v>
      </c>
      <c r="J93" s="16" t="s">
        <v>255</v>
      </c>
      <c r="K93" s="49"/>
      <c r="L93" s="85" t="s">
        <v>58</v>
      </c>
      <c r="M93" s="49"/>
      <c r="N93" s="16" t="s">
        <v>624</v>
      </c>
      <c r="O93" s="85" t="s">
        <v>282</v>
      </c>
      <c r="P93" s="85" t="s">
        <v>814</v>
      </c>
      <c r="Q93" s="18"/>
      <c r="R93" s="16" t="s">
        <v>90</v>
      </c>
      <c r="S93" s="16" t="s">
        <v>63</v>
      </c>
      <c r="T93" s="16"/>
      <c r="U93" s="16"/>
      <c r="V93" s="16">
        <v>49</v>
      </c>
      <c r="W93" s="15">
        <f>ROUND(IF(D93=Table!$C$3,Y93*Table!$C$4/8,Y93*Table!$D$4/8),3)</f>
        <v>35.084000000000003</v>
      </c>
      <c r="X93" s="16">
        <f t="shared" si="22"/>
        <v>35.084000000000003</v>
      </c>
      <c r="Y93" s="16">
        <v>2.1589999999999998</v>
      </c>
      <c r="Z93" s="16">
        <v>1</v>
      </c>
      <c r="AA93" s="16" t="s">
        <v>21</v>
      </c>
      <c r="AB93" s="86"/>
      <c r="AC93" s="19">
        <v>44001</v>
      </c>
      <c r="AD93" s="86">
        <v>44008</v>
      </c>
      <c r="AE93" s="86">
        <v>44004</v>
      </c>
      <c r="AF93" s="86">
        <v>44004</v>
      </c>
      <c r="AG93" s="86" t="s">
        <v>164</v>
      </c>
      <c r="AH93" s="87">
        <v>1</v>
      </c>
      <c r="AI93" s="87">
        <v>1</v>
      </c>
      <c r="AJ93" s="87">
        <v>0.75</v>
      </c>
      <c r="AK93" s="99" t="s">
        <v>144</v>
      </c>
      <c r="AL93" s="94"/>
      <c r="AM93" s="15"/>
      <c r="AN93" s="15"/>
    </row>
    <row r="94" spans="2:40" hidden="1" x14ac:dyDescent="0.25">
      <c r="B94" s="100">
        <f t="shared" si="18"/>
        <v>35</v>
      </c>
      <c r="C94" s="16">
        <v>20200619</v>
      </c>
      <c r="D94" s="16" t="s">
        <v>2</v>
      </c>
      <c r="E94" s="96" t="s">
        <v>806</v>
      </c>
      <c r="F94" s="85" t="s">
        <v>804</v>
      </c>
      <c r="G94" s="49"/>
      <c r="H94" s="16" t="s">
        <v>471</v>
      </c>
      <c r="I94" s="16" t="s">
        <v>717</v>
      </c>
      <c r="J94" s="16" t="s">
        <v>256</v>
      </c>
      <c r="K94" s="49"/>
      <c r="L94" s="85" t="s">
        <v>58</v>
      </c>
      <c r="M94" s="49"/>
      <c r="N94" s="16" t="s">
        <v>624</v>
      </c>
      <c r="O94" s="85" t="s">
        <v>786</v>
      </c>
      <c r="P94" s="85" t="s">
        <v>812</v>
      </c>
      <c r="Q94" s="18"/>
      <c r="R94" s="16" t="s">
        <v>90</v>
      </c>
      <c r="S94" s="16" t="s">
        <v>63</v>
      </c>
      <c r="T94" s="16"/>
      <c r="U94" s="16"/>
      <c r="V94" s="16">
        <v>176</v>
      </c>
      <c r="W94" s="15">
        <f>ROUND(IF(D94=Table!$C$3,Y94*Table!$C$4/8,Y94*Table!$D$4/8),3)</f>
        <v>105.804</v>
      </c>
      <c r="X94" s="16">
        <f t="shared" si="22"/>
        <v>105.804</v>
      </c>
      <c r="Y94" s="16">
        <v>6.5110000000000001</v>
      </c>
      <c r="Z94" s="16">
        <v>1</v>
      </c>
      <c r="AA94" s="16" t="s">
        <v>21</v>
      </c>
      <c r="AB94" s="86"/>
      <c r="AC94" s="19">
        <v>44001</v>
      </c>
      <c r="AD94" s="86">
        <v>44008</v>
      </c>
      <c r="AE94" s="86">
        <v>44004</v>
      </c>
      <c r="AF94" s="86">
        <v>44004</v>
      </c>
      <c r="AG94" s="86" t="s">
        <v>164</v>
      </c>
      <c r="AH94" s="87">
        <v>1</v>
      </c>
      <c r="AI94" s="87">
        <v>1</v>
      </c>
      <c r="AJ94" s="87">
        <v>0.81699999999999995</v>
      </c>
      <c r="AK94" s="99" t="s">
        <v>144</v>
      </c>
      <c r="AL94" s="94"/>
      <c r="AM94" s="15"/>
      <c r="AN94" s="15"/>
    </row>
    <row r="95" spans="2:40" hidden="1" x14ac:dyDescent="0.25">
      <c r="B95" s="100">
        <f t="shared" si="18"/>
        <v>36</v>
      </c>
      <c r="C95" s="16">
        <v>20200619</v>
      </c>
      <c r="D95" s="16" t="s">
        <v>2</v>
      </c>
      <c r="E95" s="96" t="s">
        <v>806</v>
      </c>
      <c r="F95" s="85" t="s">
        <v>804</v>
      </c>
      <c r="G95" s="49"/>
      <c r="H95" s="16" t="s">
        <v>311</v>
      </c>
      <c r="I95" s="16" t="s">
        <v>718</v>
      </c>
      <c r="J95" s="16" t="s">
        <v>255</v>
      </c>
      <c r="K95" s="49"/>
      <c r="L95" s="85" t="s">
        <v>58</v>
      </c>
      <c r="M95" s="49"/>
      <c r="N95" s="16" t="s">
        <v>624</v>
      </c>
      <c r="O95" s="85" t="s">
        <v>625</v>
      </c>
      <c r="P95" s="85" t="s">
        <v>620</v>
      </c>
      <c r="Q95" s="18"/>
      <c r="R95" s="16" t="s">
        <v>90</v>
      </c>
      <c r="S95" s="16" t="s">
        <v>63</v>
      </c>
      <c r="T95" s="16"/>
      <c r="U95" s="16"/>
      <c r="V95" s="16">
        <v>55</v>
      </c>
      <c r="W95" s="15">
        <f>ROUND(IF(D95=Table!$C$3,Y95*Table!$C$4/8,Y95*Table!$D$4/8),3)</f>
        <v>31.768999999999998</v>
      </c>
      <c r="X95" s="16">
        <f t="shared" si="22"/>
        <v>31.768999999999998</v>
      </c>
      <c r="Y95" s="16">
        <v>1.9549999999999998</v>
      </c>
      <c r="Z95" s="16">
        <v>1</v>
      </c>
      <c r="AA95" s="16" t="s">
        <v>21</v>
      </c>
      <c r="AB95" s="86"/>
      <c r="AC95" s="19">
        <v>44001</v>
      </c>
      <c r="AD95" s="86">
        <v>44008</v>
      </c>
      <c r="AE95" s="86">
        <v>44005</v>
      </c>
      <c r="AF95" s="86">
        <v>44005</v>
      </c>
      <c r="AG95" s="86" t="s">
        <v>164</v>
      </c>
      <c r="AH95" s="87">
        <v>0.55000000000000004</v>
      </c>
      <c r="AI95" s="87">
        <v>0.625</v>
      </c>
      <c r="AJ95" s="87">
        <v>0.4</v>
      </c>
      <c r="AK95" s="99" t="s">
        <v>144</v>
      </c>
      <c r="AL95" s="157" t="s">
        <v>934</v>
      </c>
      <c r="AM95" s="15"/>
      <c r="AN95" s="15"/>
    </row>
    <row r="96" spans="2:40" hidden="1" x14ac:dyDescent="0.25">
      <c r="B96" s="100">
        <f t="shared" si="18"/>
        <v>37</v>
      </c>
      <c r="C96" s="16">
        <v>20200619</v>
      </c>
      <c r="D96" s="16" t="s">
        <v>2</v>
      </c>
      <c r="E96" s="96" t="s">
        <v>806</v>
      </c>
      <c r="F96" s="85" t="s">
        <v>804</v>
      </c>
      <c r="G96" s="49"/>
      <c r="H96" s="16" t="s">
        <v>312</v>
      </c>
      <c r="I96" s="16" t="s">
        <v>719</v>
      </c>
      <c r="J96" s="16" t="s">
        <v>256</v>
      </c>
      <c r="K96" s="49"/>
      <c r="L96" s="85" t="s">
        <v>58</v>
      </c>
      <c r="M96" s="49"/>
      <c r="N96" s="16" t="s">
        <v>624</v>
      </c>
      <c r="O96" s="85" t="s">
        <v>787</v>
      </c>
      <c r="P96" s="85" t="s">
        <v>617</v>
      </c>
      <c r="Q96" s="18"/>
      <c r="R96" s="16" t="s">
        <v>90</v>
      </c>
      <c r="S96" s="16" t="s">
        <v>63</v>
      </c>
      <c r="T96" s="16"/>
      <c r="U96" s="16"/>
      <c r="V96" s="16">
        <v>88</v>
      </c>
      <c r="W96" s="15">
        <f>ROUND(IF(D96=Table!$C$3,Y96*Table!$C$4/8,Y96*Table!$D$4/8),3)</f>
        <v>40.055999999999997</v>
      </c>
      <c r="X96" s="16">
        <f t="shared" si="22"/>
        <v>40.055999999999997</v>
      </c>
      <c r="Y96" s="16">
        <v>2.4649999999999999</v>
      </c>
      <c r="Z96" s="16">
        <v>1</v>
      </c>
      <c r="AA96" s="16" t="s">
        <v>21</v>
      </c>
      <c r="AB96" s="86"/>
      <c r="AC96" s="19">
        <v>44001</v>
      </c>
      <c r="AD96" s="86">
        <v>44008</v>
      </c>
      <c r="AE96" s="86">
        <v>44005</v>
      </c>
      <c r="AF96" s="86">
        <v>44005</v>
      </c>
      <c r="AG96" s="86" t="s">
        <v>164</v>
      </c>
      <c r="AH96" s="87">
        <v>1</v>
      </c>
      <c r="AI96" s="87">
        <v>1</v>
      </c>
      <c r="AJ96" s="87">
        <v>0.85699999999999998</v>
      </c>
      <c r="AK96" s="99" t="s">
        <v>144</v>
      </c>
      <c r="AL96" s="94"/>
      <c r="AM96" s="15"/>
      <c r="AN96" s="15"/>
    </row>
    <row r="97" spans="2:40" hidden="1" x14ac:dyDescent="0.25">
      <c r="B97" s="100">
        <f t="shared" si="18"/>
        <v>38</v>
      </c>
      <c r="C97" s="16">
        <v>20200619</v>
      </c>
      <c r="D97" s="16" t="s">
        <v>2</v>
      </c>
      <c r="E97" s="96" t="s">
        <v>806</v>
      </c>
      <c r="F97" s="85" t="s">
        <v>804</v>
      </c>
      <c r="G97" s="49"/>
      <c r="H97" s="16" t="s">
        <v>278</v>
      </c>
      <c r="I97" s="16" t="s">
        <v>720</v>
      </c>
      <c r="J97" s="16" t="s">
        <v>255</v>
      </c>
      <c r="K97" s="49"/>
      <c r="L97" s="85" t="s">
        <v>58</v>
      </c>
      <c r="M97" s="49"/>
      <c r="N97" s="16" t="s">
        <v>624</v>
      </c>
      <c r="O97" s="85" t="s">
        <v>282</v>
      </c>
      <c r="P97" s="85" t="s">
        <v>812</v>
      </c>
      <c r="Q97" s="18"/>
      <c r="R97" s="16" t="s">
        <v>90</v>
      </c>
      <c r="S97" s="16" t="s">
        <v>63</v>
      </c>
      <c r="T97" s="16"/>
      <c r="U97" s="16"/>
      <c r="V97" s="16">
        <v>64</v>
      </c>
      <c r="W97" s="15">
        <f>ROUND(IF(D97=Table!$C$3,Y97*Table!$C$4/8,Y97*Table!$D$4/8),3)</f>
        <v>37.293999999999997</v>
      </c>
      <c r="X97" s="16">
        <f t="shared" si="22"/>
        <v>37.293999999999997</v>
      </c>
      <c r="Y97" s="16">
        <v>2.2949999999999999</v>
      </c>
      <c r="Z97" s="16">
        <v>1</v>
      </c>
      <c r="AA97" s="16" t="s">
        <v>21</v>
      </c>
      <c r="AB97" s="86"/>
      <c r="AC97" s="19">
        <v>44001</v>
      </c>
      <c r="AD97" s="86">
        <v>44008</v>
      </c>
      <c r="AE97" s="86">
        <v>44005</v>
      </c>
      <c r="AF97" s="86">
        <v>44005</v>
      </c>
      <c r="AG97" s="86" t="s">
        <v>164</v>
      </c>
      <c r="AH97" s="87">
        <v>1</v>
      </c>
      <c r="AI97" s="87">
        <v>1</v>
      </c>
      <c r="AJ97" s="87">
        <v>0.69199999999999995</v>
      </c>
      <c r="AK97" s="99" t="s">
        <v>144</v>
      </c>
      <c r="AL97" s="115"/>
      <c r="AM97" s="15"/>
      <c r="AN97" s="15"/>
    </row>
    <row r="98" spans="2:40" hidden="1" x14ac:dyDescent="0.25">
      <c r="B98" s="100">
        <f t="shared" si="18"/>
        <v>39</v>
      </c>
      <c r="C98" s="16">
        <v>20200619</v>
      </c>
      <c r="D98" s="16" t="s">
        <v>2</v>
      </c>
      <c r="E98" s="96" t="s">
        <v>806</v>
      </c>
      <c r="F98" s="85" t="s">
        <v>804</v>
      </c>
      <c r="G98" s="49"/>
      <c r="H98" s="16" t="s">
        <v>279</v>
      </c>
      <c r="I98" s="16" t="s">
        <v>721</v>
      </c>
      <c r="J98" s="16" t="s">
        <v>255</v>
      </c>
      <c r="K98" s="49"/>
      <c r="L98" s="85" t="s">
        <v>58</v>
      </c>
      <c r="M98" s="49"/>
      <c r="N98" s="16" t="s">
        <v>624</v>
      </c>
      <c r="O98" s="85" t="s">
        <v>282</v>
      </c>
      <c r="P98" s="85" t="s">
        <v>810</v>
      </c>
      <c r="Q98" s="18"/>
      <c r="R98" s="16" t="s">
        <v>90</v>
      </c>
      <c r="S98" s="16" t="s">
        <v>63</v>
      </c>
      <c r="T98" s="16"/>
      <c r="U98" s="16"/>
      <c r="V98" s="16">
        <v>23</v>
      </c>
      <c r="W98" s="15">
        <f>ROUND(IF(D98=Table!$C$3,Y98*Table!$C$4/8,Y98*Table!$D$4/8),3)</f>
        <v>26.244</v>
      </c>
      <c r="X98" s="16">
        <f t="shared" si="22"/>
        <v>26.244</v>
      </c>
      <c r="Y98" s="16">
        <v>1.615</v>
      </c>
      <c r="Z98" s="16">
        <v>1</v>
      </c>
      <c r="AA98" s="16" t="s">
        <v>21</v>
      </c>
      <c r="AB98" s="86"/>
      <c r="AC98" s="19">
        <v>44001</v>
      </c>
      <c r="AD98" s="86">
        <v>44008</v>
      </c>
      <c r="AE98" s="86">
        <v>44004</v>
      </c>
      <c r="AF98" s="86">
        <v>44004</v>
      </c>
      <c r="AG98" s="86" t="s">
        <v>164</v>
      </c>
      <c r="AH98" s="87">
        <v>1</v>
      </c>
      <c r="AI98" s="87">
        <v>1</v>
      </c>
      <c r="AJ98" s="87">
        <v>0.5</v>
      </c>
      <c r="AK98" s="99" t="s">
        <v>144</v>
      </c>
      <c r="AL98" s="94"/>
      <c r="AM98" s="15"/>
      <c r="AN98" s="15"/>
    </row>
    <row r="99" spans="2:40" hidden="1" x14ac:dyDescent="0.25">
      <c r="B99" s="100">
        <f t="shared" si="18"/>
        <v>40</v>
      </c>
      <c r="C99" s="16">
        <v>20200619</v>
      </c>
      <c r="D99" s="16" t="s">
        <v>2</v>
      </c>
      <c r="E99" s="96" t="s">
        <v>806</v>
      </c>
      <c r="F99" s="85" t="s">
        <v>804</v>
      </c>
      <c r="G99" s="49"/>
      <c r="H99" s="16" t="s">
        <v>280</v>
      </c>
      <c r="I99" s="16" t="s">
        <v>722</v>
      </c>
      <c r="J99" s="16" t="s">
        <v>255</v>
      </c>
      <c r="K99" s="49"/>
      <c r="L99" s="85" t="s">
        <v>58</v>
      </c>
      <c r="M99" s="49"/>
      <c r="N99" s="16" t="s">
        <v>624</v>
      </c>
      <c r="O99" s="85" t="s">
        <v>282</v>
      </c>
      <c r="P99" s="85" t="s">
        <v>812</v>
      </c>
      <c r="Q99" s="18"/>
      <c r="R99" s="16" t="s">
        <v>90</v>
      </c>
      <c r="S99" s="16" t="s">
        <v>63</v>
      </c>
      <c r="T99" s="16"/>
      <c r="U99" s="16"/>
      <c r="V99" s="16">
        <v>13</v>
      </c>
      <c r="W99" s="15">
        <f>ROUND(IF(D99=Table!$C$3,Y99*Table!$C$4/8,Y99*Table!$D$4/8),3)</f>
        <v>26.244</v>
      </c>
      <c r="X99" s="16">
        <f t="shared" si="22"/>
        <v>26.244</v>
      </c>
      <c r="Y99" s="16">
        <v>1.615</v>
      </c>
      <c r="Z99" s="16">
        <v>1</v>
      </c>
      <c r="AA99" s="16" t="s">
        <v>21</v>
      </c>
      <c r="AB99" s="86"/>
      <c r="AC99" s="19">
        <v>44001</v>
      </c>
      <c r="AD99" s="86">
        <v>44008</v>
      </c>
      <c r="AE99" s="86">
        <v>44004</v>
      </c>
      <c r="AF99" s="86">
        <v>44004</v>
      </c>
      <c r="AG99" s="86" t="s">
        <v>164</v>
      </c>
      <c r="AH99" s="87">
        <v>1</v>
      </c>
      <c r="AI99" s="87">
        <v>0.85699999999999998</v>
      </c>
      <c r="AJ99" s="87">
        <v>1</v>
      </c>
      <c r="AK99" s="99" t="s">
        <v>144</v>
      </c>
      <c r="AL99" s="157" t="s">
        <v>926</v>
      </c>
      <c r="AM99" s="15"/>
      <c r="AN99" s="15"/>
    </row>
    <row r="100" spans="2:40" hidden="1" x14ac:dyDescent="0.25">
      <c r="B100" s="100">
        <f t="shared" si="18"/>
        <v>41</v>
      </c>
      <c r="C100" s="16">
        <v>20200619</v>
      </c>
      <c r="D100" s="16" t="s">
        <v>2</v>
      </c>
      <c r="E100" s="96" t="s">
        <v>806</v>
      </c>
      <c r="F100" s="85" t="s">
        <v>804</v>
      </c>
      <c r="G100" s="49"/>
      <c r="H100" s="16" t="s">
        <v>313</v>
      </c>
      <c r="I100" s="16" t="s">
        <v>723</v>
      </c>
      <c r="J100" s="16" t="s">
        <v>256</v>
      </c>
      <c r="K100" s="49"/>
      <c r="L100" s="85" t="s">
        <v>58</v>
      </c>
      <c r="M100" s="49"/>
      <c r="N100" s="16" t="s">
        <v>624</v>
      </c>
      <c r="O100" s="85" t="s">
        <v>788</v>
      </c>
      <c r="P100" s="85" t="s">
        <v>617</v>
      </c>
      <c r="Q100" s="18"/>
      <c r="R100" s="16" t="s">
        <v>90</v>
      </c>
      <c r="S100" s="16" t="s">
        <v>63</v>
      </c>
      <c r="T100" s="16"/>
      <c r="U100" s="16"/>
      <c r="V100" s="16">
        <v>20</v>
      </c>
      <c r="W100" s="15">
        <f>ROUND(IF(D100=Table!$C$3,Y100*Table!$C$4/8,Y100*Table!$D$4/8),3)</f>
        <v>26.244</v>
      </c>
      <c r="X100" s="16">
        <f t="shared" si="22"/>
        <v>26.244</v>
      </c>
      <c r="Y100" s="16">
        <v>1.615</v>
      </c>
      <c r="Z100" s="16">
        <v>1</v>
      </c>
      <c r="AA100" s="16" t="s">
        <v>21</v>
      </c>
      <c r="AB100" s="86"/>
      <c r="AC100" s="19">
        <v>44001</v>
      </c>
      <c r="AD100" s="86">
        <v>44008</v>
      </c>
      <c r="AE100" s="86">
        <v>44005</v>
      </c>
      <c r="AF100" s="86">
        <v>44005</v>
      </c>
      <c r="AG100" s="86" t="s">
        <v>164</v>
      </c>
      <c r="AH100" s="87">
        <v>1</v>
      </c>
      <c r="AI100" s="87">
        <v>0.90900000000000003</v>
      </c>
      <c r="AJ100" s="87">
        <v>0.25</v>
      </c>
      <c r="AK100" s="99" t="s">
        <v>144</v>
      </c>
      <c r="AL100" s="157" t="s">
        <v>931</v>
      </c>
      <c r="AM100" s="15"/>
      <c r="AN100" s="15"/>
    </row>
    <row r="101" spans="2:40" hidden="1" x14ac:dyDescent="0.25">
      <c r="B101" s="100">
        <f t="shared" si="18"/>
        <v>42</v>
      </c>
      <c r="C101" s="16">
        <v>20200619</v>
      </c>
      <c r="D101" s="16" t="s">
        <v>2</v>
      </c>
      <c r="E101" s="96" t="s">
        <v>806</v>
      </c>
      <c r="F101" s="85" t="s">
        <v>804</v>
      </c>
      <c r="G101" s="49"/>
      <c r="H101" s="16" t="s">
        <v>314</v>
      </c>
      <c r="I101" s="16" t="s">
        <v>724</v>
      </c>
      <c r="J101" s="16" t="s">
        <v>255</v>
      </c>
      <c r="K101" s="49"/>
      <c r="L101" s="85" t="s">
        <v>58</v>
      </c>
      <c r="M101" s="49"/>
      <c r="N101" s="16" t="s">
        <v>624</v>
      </c>
      <c r="O101" s="85" t="s">
        <v>628</v>
      </c>
      <c r="P101" s="85" t="s">
        <v>811</v>
      </c>
      <c r="Q101" s="18"/>
      <c r="R101" s="16" t="s">
        <v>90</v>
      </c>
      <c r="S101" s="16" t="s">
        <v>63</v>
      </c>
      <c r="T101" s="16"/>
      <c r="U101" s="16"/>
      <c r="V101" s="16">
        <v>8</v>
      </c>
      <c r="W101" s="15">
        <f>ROUND(IF(D101=Table!$C$3,Y101*Table!$C$4/8,Y101*Table!$D$4/8),3)</f>
        <v>19.5</v>
      </c>
      <c r="X101" s="16">
        <f t="shared" si="22"/>
        <v>19.5</v>
      </c>
      <c r="Y101" s="16">
        <v>1.2</v>
      </c>
      <c r="Z101" s="16">
        <v>1</v>
      </c>
      <c r="AA101" s="16" t="s">
        <v>21</v>
      </c>
      <c r="AB101" s="86"/>
      <c r="AC101" s="19">
        <v>44001</v>
      </c>
      <c r="AD101" s="86">
        <v>44008</v>
      </c>
      <c r="AE101" s="86">
        <v>44005</v>
      </c>
      <c r="AF101" s="86">
        <v>44005</v>
      </c>
      <c r="AG101" s="86" t="s">
        <v>164</v>
      </c>
      <c r="AH101" s="87">
        <v>1</v>
      </c>
      <c r="AI101" s="87">
        <v>1</v>
      </c>
      <c r="AJ101" s="87" t="s">
        <v>327</v>
      </c>
      <c r="AK101" s="99" t="s">
        <v>144</v>
      </c>
      <c r="AL101" s="94"/>
      <c r="AM101" s="15"/>
      <c r="AN101" s="15"/>
    </row>
    <row r="102" spans="2:40" hidden="1" x14ac:dyDescent="0.25">
      <c r="B102" s="100">
        <f t="shared" si="18"/>
        <v>43</v>
      </c>
      <c r="C102" s="16">
        <v>20200619</v>
      </c>
      <c r="D102" s="16" t="s">
        <v>2</v>
      </c>
      <c r="E102" s="96" t="s">
        <v>806</v>
      </c>
      <c r="F102" s="85" t="s">
        <v>804</v>
      </c>
      <c r="G102" s="49"/>
      <c r="H102" s="16" t="s">
        <v>315</v>
      </c>
      <c r="I102" s="16" t="s">
        <v>725</v>
      </c>
      <c r="J102" s="16" t="s">
        <v>255</v>
      </c>
      <c r="K102" s="49"/>
      <c r="L102" s="85" t="s">
        <v>58</v>
      </c>
      <c r="M102" s="49"/>
      <c r="N102" s="16" t="s">
        <v>624</v>
      </c>
      <c r="O102" s="85" t="s">
        <v>628</v>
      </c>
      <c r="P102" s="85" t="s">
        <v>811</v>
      </c>
      <c r="Q102" s="18"/>
      <c r="R102" s="16" t="s">
        <v>90</v>
      </c>
      <c r="S102" s="16" t="s">
        <v>63</v>
      </c>
      <c r="T102" s="16"/>
      <c r="U102" s="16"/>
      <c r="V102" s="16">
        <v>8</v>
      </c>
      <c r="W102" s="15">
        <f>ROUND(IF(D102=Table!$C$3,Y102*Table!$C$4/8,Y102*Table!$D$4/8),3)</f>
        <v>19.5</v>
      </c>
      <c r="X102" s="16">
        <f t="shared" si="22"/>
        <v>19.5</v>
      </c>
      <c r="Y102" s="16">
        <v>1.2</v>
      </c>
      <c r="Z102" s="16">
        <v>1</v>
      </c>
      <c r="AA102" s="16" t="s">
        <v>21</v>
      </c>
      <c r="AB102" s="86"/>
      <c r="AC102" s="19">
        <v>44001</v>
      </c>
      <c r="AD102" s="86">
        <v>44008</v>
      </c>
      <c r="AE102" s="86">
        <v>44005</v>
      </c>
      <c r="AF102" s="86">
        <v>44005</v>
      </c>
      <c r="AG102" s="86" t="s">
        <v>164</v>
      </c>
      <c r="AH102" s="87">
        <v>1</v>
      </c>
      <c r="AI102" s="87">
        <v>1</v>
      </c>
      <c r="AJ102" s="87" t="s">
        <v>327</v>
      </c>
      <c r="AK102" s="99" t="s">
        <v>144</v>
      </c>
      <c r="AL102" s="94"/>
      <c r="AM102" s="15"/>
      <c r="AN102" s="15"/>
    </row>
    <row r="103" spans="2:40" hidden="1" x14ac:dyDescent="0.25">
      <c r="B103" s="100">
        <f t="shared" si="18"/>
        <v>44</v>
      </c>
      <c r="C103" s="16">
        <v>20200619</v>
      </c>
      <c r="D103" s="16" t="s">
        <v>2</v>
      </c>
      <c r="E103" s="96" t="s">
        <v>806</v>
      </c>
      <c r="F103" s="85" t="s">
        <v>804</v>
      </c>
      <c r="G103" s="49"/>
      <c r="H103" s="16" t="s">
        <v>316</v>
      </c>
      <c r="I103" s="16" t="s">
        <v>726</v>
      </c>
      <c r="J103" s="16" t="s">
        <v>256</v>
      </c>
      <c r="K103" s="49"/>
      <c r="L103" s="85" t="s">
        <v>58</v>
      </c>
      <c r="M103" s="49"/>
      <c r="N103" s="16" t="s">
        <v>624</v>
      </c>
      <c r="O103" s="85" t="s">
        <v>282</v>
      </c>
      <c r="P103" s="85" t="s">
        <v>617</v>
      </c>
      <c r="Q103" s="18"/>
      <c r="R103" s="16" t="s">
        <v>90</v>
      </c>
      <c r="S103" s="16" t="s">
        <v>63</v>
      </c>
      <c r="T103" s="16"/>
      <c r="U103" s="16"/>
      <c r="V103" s="16">
        <v>13</v>
      </c>
      <c r="W103" s="15">
        <f>ROUND(IF(D103=Table!$C$3,Y103*Table!$C$4/8,Y103*Table!$D$4/8),3)</f>
        <v>26.244</v>
      </c>
      <c r="X103" s="16">
        <f t="shared" si="22"/>
        <v>26.244</v>
      </c>
      <c r="Y103" s="16">
        <v>1.615</v>
      </c>
      <c r="Z103" s="16">
        <v>1</v>
      </c>
      <c r="AA103" s="16" t="s">
        <v>21</v>
      </c>
      <c r="AB103" s="86"/>
      <c r="AC103" s="19">
        <v>44001</v>
      </c>
      <c r="AD103" s="86">
        <v>44008</v>
      </c>
      <c r="AE103" s="86">
        <v>44005</v>
      </c>
      <c r="AF103" s="86">
        <v>44005</v>
      </c>
      <c r="AG103" s="86" t="s">
        <v>164</v>
      </c>
      <c r="AH103" s="87">
        <v>1</v>
      </c>
      <c r="AI103" s="87">
        <v>1</v>
      </c>
      <c r="AJ103" s="87">
        <v>1</v>
      </c>
      <c r="AK103" s="99" t="s">
        <v>144</v>
      </c>
      <c r="AL103" s="94"/>
      <c r="AM103" s="15"/>
      <c r="AN103" s="15"/>
    </row>
    <row r="104" spans="2:40" hidden="1" x14ac:dyDescent="0.25">
      <c r="B104" s="100">
        <f t="shared" si="18"/>
        <v>45</v>
      </c>
      <c r="C104" s="16">
        <v>20200619</v>
      </c>
      <c r="D104" s="16" t="s">
        <v>2</v>
      </c>
      <c r="E104" s="96" t="s">
        <v>806</v>
      </c>
      <c r="F104" s="85" t="s">
        <v>804</v>
      </c>
      <c r="G104" s="49"/>
      <c r="H104" s="16" t="s">
        <v>830</v>
      </c>
      <c r="I104" s="16" t="s">
        <v>727</v>
      </c>
      <c r="J104" s="16" t="s">
        <v>256</v>
      </c>
      <c r="K104" s="49"/>
      <c r="L104" s="85" t="s">
        <v>58</v>
      </c>
      <c r="M104" s="49"/>
      <c r="N104" s="16" t="s">
        <v>624</v>
      </c>
      <c r="O104" s="85" t="s">
        <v>789</v>
      </c>
      <c r="P104" s="85" t="s">
        <v>617</v>
      </c>
      <c r="Q104" s="18"/>
      <c r="R104" s="16" t="s">
        <v>90</v>
      </c>
      <c r="S104" s="16" t="s">
        <v>63</v>
      </c>
      <c r="T104" s="16"/>
      <c r="U104" s="16"/>
      <c r="V104" s="16">
        <v>52</v>
      </c>
      <c r="W104" s="15">
        <f>ROUND(IF(D104=Table!$C$3,Y104*Table!$C$4/8,Y104*Table!$D$4/8),3)</f>
        <v>37.293999999999997</v>
      </c>
      <c r="X104" s="16">
        <f t="shared" si="22"/>
        <v>37.293999999999997</v>
      </c>
      <c r="Y104" s="16">
        <v>2.2949999999999999</v>
      </c>
      <c r="Z104" s="16">
        <v>1</v>
      </c>
      <c r="AA104" s="16" t="s">
        <v>21</v>
      </c>
      <c r="AB104" s="86"/>
      <c r="AC104" s="19">
        <v>44001</v>
      </c>
      <c r="AD104" s="86">
        <v>44008</v>
      </c>
      <c r="AE104" s="86">
        <v>44005</v>
      </c>
      <c r="AF104" s="86">
        <v>44005</v>
      </c>
      <c r="AG104" s="86" t="s">
        <v>164</v>
      </c>
      <c r="AH104" s="87">
        <v>1</v>
      </c>
      <c r="AI104" s="87">
        <v>1</v>
      </c>
      <c r="AJ104" s="87">
        <v>1</v>
      </c>
      <c r="AK104" s="99" t="s">
        <v>144</v>
      </c>
      <c r="AL104" s="94"/>
      <c r="AM104" s="15"/>
      <c r="AN104" s="15"/>
    </row>
    <row r="105" spans="2:40" hidden="1" x14ac:dyDescent="0.25">
      <c r="B105" s="100">
        <f t="shared" si="18"/>
        <v>46</v>
      </c>
      <c r="C105" s="16">
        <v>20200619</v>
      </c>
      <c r="D105" s="16" t="s">
        <v>2</v>
      </c>
      <c r="E105" s="96" t="s">
        <v>806</v>
      </c>
      <c r="F105" s="85" t="s">
        <v>804</v>
      </c>
      <c r="G105" s="49"/>
      <c r="H105" s="16" t="s">
        <v>831</v>
      </c>
      <c r="I105" s="16" t="s">
        <v>728</v>
      </c>
      <c r="J105" s="16" t="s">
        <v>255</v>
      </c>
      <c r="K105" s="49"/>
      <c r="L105" s="85" t="s">
        <v>58</v>
      </c>
      <c r="M105" s="49"/>
      <c r="N105" s="16" t="s">
        <v>624</v>
      </c>
      <c r="O105" s="85" t="s">
        <v>282</v>
      </c>
      <c r="P105" s="85" t="s">
        <v>619</v>
      </c>
      <c r="Q105" s="18"/>
      <c r="R105" s="16" t="s">
        <v>92</v>
      </c>
      <c r="S105" s="16" t="s">
        <v>136</v>
      </c>
      <c r="T105" s="16"/>
      <c r="U105" s="16"/>
      <c r="V105" s="16">
        <v>14</v>
      </c>
      <c r="W105" s="15">
        <f>ROUND(IF(D105=Table!$C$3,Y105*Table!$C$4/8,Y105*Table!$D$4/8),3)</f>
        <v>26.244</v>
      </c>
      <c r="X105" s="16">
        <v>26.244</v>
      </c>
      <c r="Y105" s="16">
        <v>1.615</v>
      </c>
      <c r="Z105" s="16">
        <v>1</v>
      </c>
      <c r="AA105" s="16" t="s">
        <v>21</v>
      </c>
      <c r="AB105" s="86"/>
      <c r="AC105" s="19">
        <v>44001</v>
      </c>
      <c r="AD105" s="86">
        <v>44008</v>
      </c>
      <c r="AE105" s="86">
        <v>44004</v>
      </c>
      <c r="AF105" s="86">
        <v>44004</v>
      </c>
      <c r="AG105" s="86" t="s">
        <v>164</v>
      </c>
      <c r="AH105" s="87">
        <v>1</v>
      </c>
      <c r="AI105" s="87">
        <v>1</v>
      </c>
      <c r="AJ105" s="87">
        <v>0.33300000000000002</v>
      </c>
      <c r="AK105" s="99" t="s">
        <v>144</v>
      </c>
      <c r="AL105" s="94"/>
      <c r="AM105" s="15"/>
      <c r="AN105" s="15"/>
    </row>
    <row r="106" spans="2:40" hidden="1" x14ac:dyDescent="0.25">
      <c r="B106" s="100">
        <f t="shared" si="18"/>
        <v>47</v>
      </c>
      <c r="C106" s="16">
        <v>20200619</v>
      </c>
      <c r="D106" s="16" t="s">
        <v>2</v>
      </c>
      <c r="E106" s="96" t="s">
        <v>806</v>
      </c>
      <c r="F106" s="85" t="s">
        <v>804</v>
      </c>
      <c r="G106" s="49"/>
      <c r="H106" s="16" t="s">
        <v>281</v>
      </c>
      <c r="I106" s="16" t="s">
        <v>729</v>
      </c>
      <c r="J106" s="16" t="s">
        <v>256</v>
      </c>
      <c r="K106" s="49"/>
      <c r="L106" s="85" t="s">
        <v>58</v>
      </c>
      <c r="M106" s="49"/>
      <c r="N106" s="16" t="s">
        <v>624</v>
      </c>
      <c r="O106" s="85" t="s">
        <v>790</v>
      </c>
      <c r="P106" s="85" t="s">
        <v>617</v>
      </c>
      <c r="Q106" s="18"/>
      <c r="R106" s="16" t="s">
        <v>92</v>
      </c>
      <c r="S106" s="16" t="s">
        <v>136</v>
      </c>
      <c r="T106" s="16"/>
      <c r="U106" s="16"/>
      <c r="V106" s="16">
        <v>31</v>
      </c>
      <c r="W106" s="15">
        <f>ROUND(IF(D106=Table!$C$3,Y106*Table!$C$4/8,Y106*Table!$D$4/8),3)</f>
        <v>26.244</v>
      </c>
      <c r="X106" s="16">
        <v>26.244</v>
      </c>
      <c r="Y106" s="16">
        <v>1.615</v>
      </c>
      <c r="Z106" s="16">
        <v>1</v>
      </c>
      <c r="AA106" s="16" t="s">
        <v>21</v>
      </c>
      <c r="AB106" s="86"/>
      <c r="AC106" s="19">
        <v>44001</v>
      </c>
      <c r="AD106" s="86">
        <v>44008</v>
      </c>
      <c r="AE106" s="86">
        <v>44004</v>
      </c>
      <c r="AF106" s="86">
        <v>44004</v>
      </c>
      <c r="AG106" s="86" t="s">
        <v>164</v>
      </c>
      <c r="AH106" s="87">
        <v>1</v>
      </c>
      <c r="AI106" s="87">
        <v>1</v>
      </c>
      <c r="AJ106" s="87">
        <v>0.22700000000000001</v>
      </c>
      <c r="AK106" s="99" t="s">
        <v>144</v>
      </c>
      <c r="AL106" s="94"/>
      <c r="AM106" s="15"/>
      <c r="AN106" s="15"/>
    </row>
    <row r="107" spans="2:40" hidden="1" x14ac:dyDescent="0.25">
      <c r="B107" s="100">
        <f t="shared" si="18"/>
        <v>48</v>
      </c>
      <c r="C107" s="16">
        <v>20200619</v>
      </c>
      <c r="D107" s="16" t="s">
        <v>2</v>
      </c>
      <c r="E107" s="96" t="s">
        <v>806</v>
      </c>
      <c r="F107" s="85" t="s">
        <v>804</v>
      </c>
      <c r="G107" s="49"/>
      <c r="H107" s="16" t="s">
        <v>832</v>
      </c>
      <c r="I107" s="16" t="s">
        <v>730</v>
      </c>
      <c r="J107" s="16" t="s">
        <v>255</v>
      </c>
      <c r="K107" s="49"/>
      <c r="L107" s="85" t="s">
        <v>58</v>
      </c>
      <c r="M107" s="49"/>
      <c r="N107" s="16" t="s">
        <v>624</v>
      </c>
      <c r="O107" s="85" t="s">
        <v>282</v>
      </c>
      <c r="P107" s="85" t="s">
        <v>810</v>
      </c>
      <c r="Q107" s="18"/>
      <c r="R107" s="16" t="s">
        <v>92</v>
      </c>
      <c r="S107" s="16" t="s">
        <v>136</v>
      </c>
      <c r="T107" s="16"/>
      <c r="U107" s="16"/>
      <c r="V107" s="16">
        <v>14</v>
      </c>
      <c r="W107" s="15">
        <f>ROUND(IF(D107=Table!$C$3,Y107*Table!$C$4/8,Y107*Table!$D$4/8),3)</f>
        <v>26.244</v>
      </c>
      <c r="X107" s="16">
        <v>26.244</v>
      </c>
      <c r="Y107" s="16">
        <v>1.615</v>
      </c>
      <c r="Z107" s="16">
        <v>1</v>
      </c>
      <c r="AA107" s="16" t="s">
        <v>21</v>
      </c>
      <c r="AB107" s="86"/>
      <c r="AC107" s="19">
        <v>44001</v>
      </c>
      <c r="AD107" s="86">
        <v>44008</v>
      </c>
      <c r="AE107" s="86">
        <v>44004</v>
      </c>
      <c r="AF107" s="86">
        <v>44004</v>
      </c>
      <c r="AG107" s="86" t="s">
        <v>164</v>
      </c>
      <c r="AH107" s="87">
        <v>1</v>
      </c>
      <c r="AI107" s="87">
        <v>1</v>
      </c>
      <c r="AJ107" s="87" t="s">
        <v>327</v>
      </c>
      <c r="AK107" s="99" t="s">
        <v>144</v>
      </c>
      <c r="AL107" s="94"/>
      <c r="AM107" s="15"/>
      <c r="AN107" s="15"/>
    </row>
    <row r="108" spans="2:40" hidden="1" x14ac:dyDescent="0.25">
      <c r="B108" s="100">
        <f t="shared" si="18"/>
        <v>49</v>
      </c>
      <c r="C108" s="16">
        <v>20200619</v>
      </c>
      <c r="D108" s="16" t="s">
        <v>2</v>
      </c>
      <c r="E108" s="96" t="s">
        <v>806</v>
      </c>
      <c r="F108" s="85" t="s">
        <v>804</v>
      </c>
      <c r="G108" s="49"/>
      <c r="H108" s="16" t="s">
        <v>833</v>
      </c>
      <c r="I108" s="16" t="s">
        <v>731</v>
      </c>
      <c r="J108" s="16" t="s">
        <v>255</v>
      </c>
      <c r="K108" s="49"/>
      <c r="L108" s="85" t="s">
        <v>58</v>
      </c>
      <c r="M108" s="49"/>
      <c r="N108" s="16" t="s">
        <v>624</v>
      </c>
      <c r="O108" s="85" t="s">
        <v>282</v>
      </c>
      <c r="P108" s="85" t="s">
        <v>811</v>
      </c>
      <c r="Q108" s="18"/>
      <c r="R108" s="16" t="s">
        <v>92</v>
      </c>
      <c r="S108" s="16" t="s">
        <v>136</v>
      </c>
      <c r="T108" s="16"/>
      <c r="U108" s="16"/>
      <c r="V108" s="16">
        <v>99</v>
      </c>
      <c r="W108" s="15">
        <f>ROUND(IF(D108=Table!$C$3,Y108*Table!$C$4/8,Y108*Table!$D$4/8),3)</f>
        <v>81.494</v>
      </c>
      <c r="X108" s="16">
        <v>81.494</v>
      </c>
      <c r="Y108" s="16">
        <v>5.0150000000000006</v>
      </c>
      <c r="Z108" s="16">
        <v>5</v>
      </c>
      <c r="AA108" s="16" t="s">
        <v>21</v>
      </c>
      <c r="AB108" s="86"/>
      <c r="AC108" s="19">
        <v>44001</v>
      </c>
      <c r="AD108" s="86">
        <v>44008</v>
      </c>
      <c r="AE108" s="86">
        <v>44006</v>
      </c>
      <c r="AF108" s="86">
        <v>44006</v>
      </c>
      <c r="AG108" s="86" t="s">
        <v>164</v>
      </c>
      <c r="AH108" s="87">
        <v>1</v>
      </c>
      <c r="AI108" s="87">
        <v>1</v>
      </c>
      <c r="AJ108" s="87">
        <v>0.154</v>
      </c>
      <c r="AK108" s="99" t="s">
        <v>144</v>
      </c>
      <c r="AL108" s="94"/>
      <c r="AM108" s="15"/>
      <c r="AN108" s="15"/>
    </row>
    <row r="109" spans="2:40" hidden="1" x14ac:dyDescent="0.25">
      <c r="B109" s="100">
        <f t="shared" si="18"/>
        <v>50</v>
      </c>
      <c r="C109" s="16">
        <v>20200619</v>
      </c>
      <c r="D109" s="16" t="s">
        <v>2</v>
      </c>
      <c r="E109" s="96" t="s">
        <v>806</v>
      </c>
      <c r="F109" s="85" t="s">
        <v>804</v>
      </c>
      <c r="G109" s="49"/>
      <c r="H109" s="16" t="s">
        <v>472</v>
      </c>
      <c r="I109" s="16" t="s">
        <v>732</v>
      </c>
      <c r="J109" s="16" t="s">
        <v>255</v>
      </c>
      <c r="K109" s="49"/>
      <c r="L109" s="85" t="s">
        <v>58</v>
      </c>
      <c r="M109" s="49"/>
      <c r="N109" s="16" t="s">
        <v>624</v>
      </c>
      <c r="O109" s="85" t="s">
        <v>628</v>
      </c>
      <c r="P109" s="85" t="s">
        <v>811</v>
      </c>
      <c r="Q109" s="18"/>
      <c r="R109" s="16" t="s">
        <v>92</v>
      </c>
      <c r="S109" s="16" t="s">
        <v>136</v>
      </c>
      <c r="T109" s="16"/>
      <c r="U109" s="16"/>
      <c r="V109" s="16">
        <v>30</v>
      </c>
      <c r="W109" s="15">
        <f>ROUND(IF(D109=Table!$C$3,Y109*Table!$C$4/8,Y109*Table!$D$4/8),3)</f>
        <v>26.244</v>
      </c>
      <c r="X109" s="16">
        <v>26.244</v>
      </c>
      <c r="Y109" s="16">
        <v>1.615</v>
      </c>
      <c r="Z109" s="16">
        <v>1</v>
      </c>
      <c r="AA109" s="16" t="s">
        <v>21</v>
      </c>
      <c r="AB109" s="86"/>
      <c r="AC109" s="19">
        <v>44001</v>
      </c>
      <c r="AD109" s="86">
        <v>44008</v>
      </c>
      <c r="AE109" s="86">
        <v>44004</v>
      </c>
      <c r="AF109" s="86">
        <v>44004</v>
      </c>
      <c r="AG109" s="86" t="s">
        <v>164</v>
      </c>
      <c r="AH109" s="87">
        <v>1</v>
      </c>
      <c r="AI109" s="87">
        <v>1</v>
      </c>
      <c r="AJ109" s="87">
        <v>0.33300000000000002</v>
      </c>
      <c r="AK109" s="99" t="s">
        <v>144</v>
      </c>
      <c r="AL109" s="94"/>
      <c r="AM109" s="15"/>
      <c r="AN109" s="15"/>
    </row>
    <row r="110" spans="2:40" hidden="1" x14ac:dyDescent="0.25">
      <c r="B110" s="100">
        <f t="shared" si="18"/>
        <v>51</v>
      </c>
      <c r="C110" s="16">
        <v>20200619</v>
      </c>
      <c r="D110" s="16" t="s">
        <v>2</v>
      </c>
      <c r="E110" s="96" t="s">
        <v>806</v>
      </c>
      <c r="F110" s="85" t="s">
        <v>804</v>
      </c>
      <c r="G110" s="49"/>
      <c r="H110" s="16" t="s">
        <v>834</v>
      </c>
      <c r="I110" s="16" t="s">
        <v>733</v>
      </c>
      <c r="J110" s="16" t="s">
        <v>255</v>
      </c>
      <c r="K110" s="49"/>
      <c r="L110" s="85" t="s">
        <v>58</v>
      </c>
      <c r="M110" s="49"/>
      <c r="N110" s="16" t="s">
        <v>624</v>
      </c>
      <c r="O110" s="85" t="s">
        <v>628</v>
      </c>
      <c r="P110" s="85" t="s">
        <v>811</v>
      </c>
      <c r="Q110" s="18"/>
      <c r="R110" s="16" t="s">
        <v>92</v>
      </c>
      <c r="S110" s="16" t="s">
        <v>136</v>
      </c>
      <c r="T110" s="16"/>
      <c r="U110" s="16"/>
      <c r="V110" s="16">
        <v>40</v>
      </c>
      <c r="W110" s="15">
        <f>ROUND(IF(D110=Table!$C$3,Y110*Table!$C$4/8,Y110*Table!$D$4/8),3)</f>
        <v>26.244</v>
      </c>
      <c r="X110" s="16">
        <v>26.244</v>
      </c>
      <c r="Y110" s="16">
        <v>1.615</v>
      </c>
      <c r="Z110" s="16">
        <v>1</v>
      </c>
      <c r="AA110" s="16" t="s">
        <v>21</v>
      </c>
      <c r="AB110" s="86"/>
      <c r="AC110" s="19">
        <v>44001</v>
      </c>
      <c r="AD110" s="86">
        <v>44008</v>
      </c>
      <c r="AE110" s="86">
        <v>44004</v>
      </c>
      <c r="AF110" s="86">
        <v>44004</v>
      </c>
      <c r="AG110" s="86" t="s">
        <v>164</v>
      </c>
      <c r="AH110" s="87">
        <v>1</v>
      </c>
      <c r="AI110" s="87">
        <v>1</v>
      </c>
      <c r="AJ110" s="87">
        <v>0.28599999999999998</v>
      </c>
      <c r="AK110" s="99" t="s">
        <v>144</v>
      </c>
      <c r="AL110" s="94"/>
      <c r="AM110" s="15"/>
      <c r="AN110" s="15"/>
    </row>
    <row r="111" spans="2:40" hidden="1" x14ac:dyDescent="0.25">
      <c r="B111" s="100">
        <f t="shared" si="18"/>
        <v>52</v>
      </c>
      <c r="C111" s="16">
        <v>20200619</v>
      </c>
      <c r="D111" s="16" t="s">
        <v>2</v>
      </c>
      <c r="E111" s="96" t="s">
        <v>806</v>
      </c>
      <c r="F111" s="85" t="s">
        <v>804</v>
      </c>
      <c r="G111" s="49"/>
      <c r="H111" s="16" t="s">
        <v>835</v>
      </c>
      <c r="I111" s="16" t="s">
        <v>734</v>
      </c>
      <c r="J111" s="16" t="s">
        <v>255</v>
      </c>
      <c r="K111" s="49"/>
      <c r="L111" s="85" t="s">
        <v>58</v>
      </c>
      <c r="M111" s="49"/>
      <c r="N111" s="16" t="s">
        <v>624</v>
      </c>
      <c r="O111" s="85" t="s">
        <v>628</v>
      </c>
      <c r="P111" s="85" t="s">
        <v>811</v>
      </c>
      <c r="Q111" s="18"/>
      <c r="R111" s="16" t="s">
        <v>92</v>
      </c>
      <c r="S111" s="16" t="s">
        <v>136</v>
      </c>
      <c r="T111" s="16"/>
      <c r="U111" s="16"/>
      <c r="V111" s="16">
        <v>123</v>
      </c>
      <c r="W111" s="15">
        <f>ROUND(IF(D111=Table!$C$3,Y111*Table!$C$4/8,Y111*Table!$D$4/8),3)</f>
        <v>77.626000000000005</v>
      </c>
      <c r="X111" s="16">
        <v>77.626000000000005</v>
      </c>
      <c r="Y111" s="16">
        <v>4.7770000000000001</v>
      </c>
      <c r="Z111" s="16">
        <v>4</v>
      </c>
      <c r="AA111" s="16" t="s">
        <v>21</v>
      </c>
      <c r="AB111" s="86"/>
      <c r="AC111" s="19">
        <v>44001</v>
      </c>
      <c r="AD111" s="86">
        <v>44008</v>
      </c>
      <c r="AE111" s="86">
        <v>44004</v>
      </c>
      <c r="AF111" s="86">
        <v>44004</v>
      </c>
      <c r="AG111" s="86" t="s">
        <v>164</v>
      </c>
      <c r="AH111" s="87">
        <v>0.93500000000000005</v>
      </c>
      <c r="AI111" s="87">
        <v>0.93799999999999994</v>
      </c>
      <c r="AJ111" s="87">
        <v>1</v>
      </c>
      <c r="AK111" s="99" t="s">
        <v>144</v>
      </c>
      <c r="AL111" s="94" t="s">
        <v>922</v>
      </c>
      <c r="AM111" s="15"/>
      <c r="AN111" s="15"/>
    </row>
    <row r="112" spans="2:40" hidden="1" x14ac:dyDescent="0.25">
      <c r="B112" s="100">
        <f t="shared" si="18"/>
        <v>53</v>
      </c>
      <c r="C112" s="16">
        <v>20200619</v>
      </c>
      <c r="D112" s="16" t="s">
        <v>2</v>
      </c>
      <c r="E112" s="96" t="s">
        <v>806</v>
      </c>
      <c r="F112" s="85" t="s">
        <v>804</v>
      </c>
      <c r="G112" s="49"/>
      <c r="H112" s="16" t="s">
        <v>836</v>
      </c>
      <c r="I112" s="16" t="s">
        <v>735</v>
      </c>
      <c r="J112" s="16" t="s">
        <v>255</v>
      </c>
      <c r="K112" s="49"/>
      <c r="L112" s="85" t="s">
        <v>58</v>
      </c>
      <c r="M112" s="49"/>
      <c r="N112" s="16" t="s">
        <v>624</v>
      </c>
      <c r="O112" s="85" t="s">
        <v>628</v>
      </c>
      <c r="P112" s="85" t="s">
        <v>811</v>
      </c>
      <c r="Q112" s="18"/>
      <c r="R112" s="16" t="s">
        <v>92</v>
      </c>
      <c r="S112" s="16" t="s">
        <v>136</v>
      </c>
      <c r="T112" s="16"/>
      <c r="U112" s="16"/>
      <c r="V112" s="16">
        <v>105</v>
      </c>
      <c r="W112" s="15">
        <f>ROUND(IF(D112=Table!$C$3,Y112*Table!$C$4/8,Y112*Table!$D$4/8),3)</f>
        <v>68.233999999999995</v>
      </c>
      <c r="X112" s="16">
        <v>68.233999999999995</v>
      </c>
      <c r="Y112" s="16">
        <v>4.1989999999999998</v>
      </c>
      <c r="Z112" s="16">
        <v>4</v>
      </c>
      <c r="AA112" s="16" t="s">
        <v>21</v>
      </c>
      <c r="AB112" s="86"/>
      <c r="AC112" s="19">
        <v>44001</v>
      </c>
      <c r="AD112" s="86">
        <v>44008</v>
      </c>
      <c r="AE112" s="86">
        <v>44004</v>
      </c>
      <c r="AF112" s="86">
        <v>44004</v>
      </c>
      <c r="AG112" s="86" t="s">
        <v>164</v>
      </c>
      <c r="AH112" s="101">
        <v>0.96299999999999997</v>
      </c>
      <c r="AI112" s="101">
        <v>0.96499999999999997</v>
      </c>
      <c r="AJ112" s="101">
        <v>0.5</v>
      </c>
      <c r="AK112" s="14" t="s">
        <v>144</v>
      </c>
      <c r="AL112" s="94" t="s">
        <v>915</v>
      </c>
      <c r="AM112" s="15"/>
      <c r="AN112" s="15"/>
    </row>
    <row r="113" spans="2:40" hidden="1" x14ac:dyDescent="0.25">
      <c r="B113" s="100">
        <f t="shared" si="18"/>
        <v>54</v>
      </c>
      <c r="C113" s="16">
        <v>20200619</v>
      </c>
      <c r="D113" s="16" t="s">
        <v>2</v>
      </c>
      <c r="E113" s="96" t="s">
        <v>806</v>
      </c>
      <c r="F113" s="85" t="s">
        <v>804</v>
      </c>
      <c r="G113" s="49"/>
      <c r="H113" s="16" t="s">
        <v>837</v>
      </c>
      <c r="I113" s="16" t="s">
        <v>736</v>
      </c>
      <c r="J113" s="16" t="s">
        <v>255</v>
      </c>
      <c r="K113" s="49"/>
      <c r="L113" s="85" t="s">
        <v>58</v>
      </c>
      <c r="M113" s="49"/>
      <c r="N113" s="16" t="s">
        <v>624</v>
      </c>
      <c r="O113" s="85" t="s">
        <v>628</v>
      </c>
      <c r="P113" s="85" t="s">
        <v>811</v>
      </c>
      <c r="Q113" s="18"/>
      <c r="R113" s="16" t="s">
        <v>92</v>
      </c>
      <c r="S113" s="16" t="s">
        <v>136</v>
      </c>
      <c r="T113" s="16"/>
      <c r="U113" s="16"/>
      <c r="V113" s="16">
        <v>155</v>
      </c>
      <c r="W113" s="15">
        <f>ROUND(IF(D113=Table!$C$3,Y113*Table!$C$4/8,Y113*Table!$D$4/8),3)</f>
        <v>96.411000000000001</v>
      </c>
      <c r="X113" s="16">
        <v>96.411000000000001</v>
      </c>
      <c r="Y113" s="16">
        <v>5.9329999999999998</v>
      </c>
      <c r="Z113" s="16">
        <v>5</v>
      </c>
      <c r="AA113" s="16" t="s">
        <v>21</v>
      </c>
      <c r="AB113" s="86"/>
      <c r="AC113" s="19">
        <v>44001</v>
      </c>
      <c r="AD113" s="86">
        <v>44008</v>
      </c>
      <c r="AE113" s="86">
        <v>44004</v>
      </c>
      <c r="AF113" s="86">
        <v>44004</v>
      </c>
      <c r="AG113" s="86" t="s">
        <v>164</v>
      </c>
      <c r="AH113" s="101">
        <v>0.94599999999999995</v>
      </c>
      <c r="AI113" s="101">
        <v>0.94599999999999995</v>
      </c>
      <c r="AJ113" s="101">
        <v>0.45500000000000002</v>
      </c>
      <c r="AK113" s="14" t="s">
        <v>144</v>
      </c>
      <c r="AL113" s="94" t="s">
        <v>923</v>
      </c>
      <c r="AM113" s="15"/>
      <c r="AN113" s="15"/>
    </row>
    <row r="114" spans="2:40" hidden="1" x14ac:dyDescent="0.25">
      <c r="B114" s="100">
        <f t="shared" si="18"/>
        <v>55</v>
      </c>
      <c r="C114" s="16">
        <v>20200619</v>
      </c>
      <c r="D114" s="16" t="s">
        <v>2</v>
      </c>
      <c r="E114" s="96" t="s">
        <v>806</v>
      </c>
      <c r="F114" s="85" t="s">
        <v>804</v>
      </c>
      <c r="G114" s="49"/>
      <c r="H114" s="158" t="s">
        <v>838</v>
      </c>
      <c r="I114" s="16" t="s">
        <v>737</v>
      </c>
      <c r="J114" s="16" t="s">
        <v>255</v>
      </c>
      <c r="K114" s="49"/>
      <c r="L114" s="85" t="s">
        <v>58</v>
      </c>
      <c r="M114" s="49"/>
      <c r="N114" s="16" t="s">
        <v>624</v>
      </c>
      <c r="O114" s="85" t="s">
        <v>628</v>
      </c>
      <c r="P114" s="85" t="s">
        <v>811</v>
      </c>
      <c r="Q114" s="18"/>
      <c r="R114" s="16" t="s">
        <v>92</v>
      </c>
      <c r="S114" s="16" t="s">
        <v>136</v>
      </c>
      <c r="T114" s="16"/>
      <c r="U114" s="16"/>
      <c r="V114" s="16">
        <v>92</v>
      </c>
      <c r="W114" s="15">
        <f>ROUND(IF(D114=Table!$C$3,Y114*Table!$C$4/8,Y114*Table!$D$4/8),3)</f>
        <v>58.841000000000001</v>
      </c>
      <c r="X114" s="16">
        <v>58.841000000000001</v>
      </c>
      <c r="Y114" s="16">
        <v>3.6209999999999996</v>
      </c>
      <c r="Z114" s="16">
        <v>3</v>
      </c>
      <c r="AA114" s="16" t="s">
        <v>21</v>
      </c>
      <c r="AB114" s="86"/>
      <c r="AC114" s="19">
        <v>44001</v>
      </c>
      <c r="AD114" s="86">
        <v>44008</v>
      </c>
      <c r="AE114" s="86">
        <v>44005</v>
      </c>
      <c r="AF114" s="86">
        <v>44005</v>
      </c>
      <c r="AG114" s="86" t="s">
        <v>164</v>
      </c>
      <c r="AH114" s="101">
        <v>0.91700000000000004</v>
      </c>
      <c r="AI114" s="101">
        <v>0.92600000000000005</v>
      </c>
      <c r="AJ114" s="101">
        <v>0.42899999999999999</v>
      </c>
      <c r="AK114" s="14" t="s">
        <v>144</v>
      </c>
      <c r="AL114" s="14" t="s">
        <v>932</v>
      </c>
      <c r="AM114" s="15"/>
      <c r="AN114" s="15"/>
    </row>
    <row r="115" spans="2:40" hidden="1" x14ac:dyDescent="0.25">
      <c r="B115" s="100">
        <f t="shared" si="18"/>
        <v>56</v>
      </c>
      <c r="C115" s="16">
        <v>20200619</v>
      </c>
      <c r="D115" s="16" t="s">
        <v>2</v>
      </c>
      <c r="E115" s="96" t="s">
        <v>806</v>
      </c>
      <c r="F115" s="85" t="s">
        <v>804</v>
      </c>
      <c r="G115" s="49"/>
      <c r="H115" s="16" t="s">
        <v>839</v>
      </c>
      <c r="I115" s="16" t="s">
        <v>738</v>
      </c>
      <c r="J115" s="16" t="s">
        <v>255</v>
      </c>
      <c r="K115" s="49"/>
      <c r="L115" s="85" t="s">
        <v>58</v>
      </c>
      <c r="M115" s="49"/>
      <c r="N115" s="16" t="s">
        <v>624</v>
      </c>
      <c r="O115" s="85" t="s">
        <v>628</v>
      </c>
      <c r="P115" s="85" t="s">
        <v>811</v>
      </c>
      <c r="Q115" s="18"/>
      <c r="R115" s="16" t="s">
        <v>92</v>
      </c>
      <c r="S115" s="16" t="s">
        <v>136</v>
      </c>
      <c r="T115" s="16"/>
      <c r="U115" s="16"/>
      <c r="V115" s="16">
        <v>136</v>
      </c>
      <c r="W115" s="15">
        <f>ROUND(IF(D115=Table!$C$3,Y115*Table!$C$4/8,Y115*Table!$D$4/8),3)</f>
        <v>81.494</v>
      </c>
      <c r="X115" s="16">
        <v>81.494</v>
      </c>
      <c r="Y115" s="16">
        <v>5.0150000000000006</v>
      </c>
      <c r="Z115" s="16">
        <v>5</v>
      </c>
      <c r="AA115" s="76" t="s">
        <v>21</v>
      </c>
      <c r="AB115" s="81"/>
      <c r="AC115" s="81">
        <v>44001</v>
      </c>
      <c r="AD115" s="81">
        <v>44008</v>
      </c>
      <c r="AE115" s="81">
        <v>44006</v>
      </c>
      <c r="AF115" s="81">
        <v>44006</v>
      </c>
      <c r="AG115" s="81" t="s">
        <v>164</v>
      </c>
      <c r="AH115" s="101">
        <v>1</v>
      </c>
      <c r="AI115" s="101">
        <v>1</v>
      </c>
      <c r="AJ115" s="162">
        <v>0.25</v>
      </c>
      <c r="AK115" s="14" t="s">
        <v>144</v>
      </c>
      <c r="AM115" s="15"/>
      <c r="AN115" s="15"/>
    </row>
    <row r="116" spans="2:40" hidden="1" x14ac:dyDescent="0.25">
      <c r="B116" s="100">
        <f t="shared" si="18"/>
        <v>57</v>
      </c>
      <c r="C116" s="16">
        <v>20200619</v>
      </c>
      <c r="D116" s="16" t="s">
        <v>2</v>
      </c>
      <c r="E116" s="96" t="s">
        <v>806</v>
      </c>
      <c r="F116" s="85" t="s">
        <v>804</v>
      </c>
      <c r="G116" s="49"/>
      <c r="H116" s="16" t="s">
        <v>473</v>
      </c>
      <c r="I116" s="16" t="s">
        <v>739</v>
      </c>
      <c r="J116" s="16" t="s">
        <v>255</v>
      </c>
      <c r="K116" s="49"/>
      <c r="L116" s="85" t="s">
        <v>58</v>
      </c>
      <c r="M116" s="49"/>
      <c r="N116" s="16" t="s">
        <v>624</v>
      </c>
      <c r="O116" s="85" t="s">
        <v>625</v>
      </c>
      <c r="P116" s="85" t="s">
        <v>811</v>
      </c>
      <c r="Q116" s="18"/>
      <c r="R116" s="16" t="s">
        <v>92</v>
      </c>
      <c r="S116" s="16" t="s">
        <v>136</v>
      </c>
      <c r="T116" s="16"/>
      <c r="U116" s="16"/>
      <c r="V116" s="16">
        <v>74</v>
      </c>
      <c r="W116" s="15">
        <f>ROUND(IF(D116=Table!$C$3,Y116*Table!$C$4/8,Y116*Table!$D$4/8),3)</f>
        <v>40.055999999999997</v>
      </c>
      <c r="X116" s="16">
        <v>40.055999999999997</v>
      </c>
      <c r="Y116" s="16">
        <v>2.4649999999999999</v>
      </c>
      <c r="Z116" s="16">
        <v>2</v>
      </c>
      <c r="AA116" s="16" t="s">
        <v>21</v>
      </c>
      <c r="AB116" s="86"/>
      <c r="AC116" s="19">
        <v>44001</v>
      </c>
      <c r="AD116" s="86">
        <v>44008</v>
      </c>
      <c r="AE116" s="86">
        <v>44005</v>
      </c>
      <c r="AF116" s="86">
        <v>44005</v>
      </c>
      <c r="AG116" s="86" t="s">
        <v>164</v>
      </c>
      <c r="AH116" s="101">
        <v>0.92</v>
      </c>
      <c r="AI116" s="101">
        <v>0.92300000000000004</v>
      </c>
      <c r="AJ116" s="101">
        <v>1</v>
      </c>
      <c r="AK116" s="14" t="s">
        <v>144</v>
      </c>
      <c r="AL116" s="94" t="s">
        <v>932</v>
      </c>
      <c r="AM116" s="15"/>
      <c r="AN116" s="15"/>
    </row>
    <row r="117" spans="2:40" hidden="1" x14ac:dyDescent="0.25">
      <c r="B117" s="100">
        <f t="shared" si="18"/>
        <v>58</v>
      </c>
      <c r="C117" s="16">
        <v>20200619</v>
      </c>
      <c r="D117" s="16" t="s">
        <v>2</v>
      </c>
      <c r="E117" s="96" t="s">
        <v>806</v>
      </c>
      <c r="F117" s="85" t="s">
        <v>804</v>
      </c>
      <c r="G117" s="49"/>
      <c r="H117" s="16" t="s">
        <v>840</v>
      </c>
      <c r="I117" s="16" t="s">
        <v>740</v>
      </c>
      <c r="J117" s="16" t="s">
        <v>255</v>
      </c>
      <c r="K117" s="49"/>
      <c r="L117" s="85" t="s">
        <v>58</v>
      </c>
      <c r="M117" s="49"/>
      <c r="N117" s="16" t="s">
        <v>624</v>
      </c>
      <c r="O117" s="85" t="s">
        <v>628</v>
      </c>
      <c r="P117" s="85" t="s">
        <v>617</v>
      </c>
      <c r="Q117" s="18"/>
      <c r="R117" s="16" t="s">
        <v>92</v>
      </c>
      <c r="S117" s="16" t="s">
        <v>136</v>
      </c>
      <c r="T117" s="16"/>
      <c r="U117" s="16"/>
      <c r="V117" s="16">
        <v>27</v>
      </c>
      <c r="W117" s="15">
        <f>ROUND(IF(D117=Table!$C$3,Y117*Table!$C$4/8,Y117*Table!$D$4/8),3)</f>
        <v>26.244</v>
      </c>
      <c r="X117" s="16">
        <v>26.244</v>
      </c>
      <c r="Y117" s="16">
        <v>1.615</v>
      </c>
      <c r="Z117" s="16">
        <v>1</v>
      </c>
      <c r="AA117" s="16" t="s">
        <v>21</v>
      </c>
      <c r="AB117" s="86"/>
      <c r="AC117" s="19">
        <v>44001</v>
      </c>
      <c r="AD117" s="86">
        <v>44008</v>
      </c>
      <c r="AE117" s="86">
        <v>44005</v>
      </c>
      <c r="AF117" s="86">
        <v>44005</v>
      </c>
      <c r="AG117" s="86" t="s">
        <v>164</v>
      </c>
      <c r="AH117" s="101">
        <v>1</v>
      </c>
      <c r="AI117" s="101">
        <v>1</v>
      </c>
      <c r="AJ117" s="101">
        <v>1</v>
      </c>
      <c r="AK117" s="14" t="s">
        <v>144</v>
      </c>
      <c r="AL117" s="94"/>
      <c r="AM117" s="15"/>
      <c r="AN117" s="15"/>
    </row>
    <row r="118" spans="2:40" hidden="1" x14ac:dyDescent="0.25">
      <c r="B118" s="100">
        <f t="shared" si="18"/>
        <v>59</v>
      </c>
      <c r="C118" s="16">
        <v>20200619</v>
      </c>
      <c r="D118" s="16" t="s">
        <v>2</v>
      </c>
      <c r="E118" s="96" t="s">
        <v>806</v>
      </c>
      <c r="F118" s="85" t="s">
        <v>804</v>
      </c>
      <c r="G118" s="49"/>
      <c r="H118" s="16" t="s">
        <v>841</v>
      </c>
      <c r="I118" s="16" t="s">
        <v>741</v>
      </c>
      <c r="J118" s="16" t="s">
        <v>255</v>
      </c>
      <c r="K118" s="49"/>
      <c r="L118" s="85" t="s">
        <v>58</v>
      </c>
      <c r="M118" s="49"/>
      <c r="N118" s="16" t="s">
        <v>624</v>
      </c>
      <c r="O118" s="85" t="s">
        <v>628</v>
      </c>
      <c r="P118" s="85" t="s">
        <v>617</v>
      </c>
      <c r="Q118" s="18"/>
      <c r="R118" s="16" t="s">
        <v>92</v>
      </c>
      <c r="S118" s="16" t="s">
        <v>136</v>
      </c>
      <c r="T118" s="16"/>
      <c r="U118" s="16"/>
      <c r="V118" s="16">
        <v>12</v>
      </c>
      <c r="W118" s="15">
        <f>ROUND(IF(D118=Table!$C$3,Y118*Table!$C$4/8,Y118*Table!$D$4/8),3)</f>
        <v>26.244</v>
      </c>
      <c r="X118" s="16">
        <v>26.244</v>
      </c>
      <c r="Y118" s="16">
        <v>1.615</v>
      </c>
      <c r="Z118" s="16">
        <v>1</v>
      </c>
      <c r="AA118" s="16" t="s">
        <v>21</v>
      </c>
      <c r="AB118" s="86"/>
      <c r="AC118" s="19">
        <v>44001</v>
      </c>
      <c r="AD118" s="86">
        <v>44008</v>
      </c>
      <c r="AE118" s="86">
        <v>44005</v>
      </c>
      <c r="AF118" s="86">
        <v>44005</v>
      </c>
      <c r="AG118" s="86" t="s">
        <v>164</v>
      </c>
      <c r="AH118" s="101">
        <v>1</v>
      </c>
      <c r="AI118" s="101">
        <v>1</v>
      </c>
      <c r="AJ118" s="101" t="s">
        <v>327</v>
      </c>
      <c r="AK118" s="14" t="s">
        <v>144</v>
      </c>
      <c r="AL118" s="94"/>
      <c r="AM118" s="15"/>
      <c r="AN118" s="15"/>
    </row>
    <row r="119" spans="2:40" hidden="1" x14ac:dyDescent="0.25">
      <c r="B119" s="100">
        <f t="shared" si="18"/>
        <v>60</v>
      </c>
      <c r="C119" s="16">
        <v>20200619</v>
      </c>
      <c r="D119" s="16" t="s">
        <v>2</v>
      </c>
      <c r="E119" s="96" t="s">
        <v>806</v>
      </c>
      <c r="F119" s="85" t="s">
        <v>804</v>
      </c>
      <c r="G119" s="49"/>
      <c r="H119" s="16" t="s">
        <v>842</v>
      </c>
      <c r="I119" s="16" t="s">
        <v>742</v>
      </c>
      <c r="J119" s="16" t="s">
        <v>256</v>
      </c>
      <c r="K119" s="49"/>
      <c r="L119" s="85" t="s">
        <v>58</v>
      </c>
      <c r="M119" s="49"/>
      <c r="N119" s="16" t="s">
        <v>624</v>
      </c>
      <c r="O119" s="85" t="s">
        <v>791</v>
      </c>
      <c r="P119" s="85" t="s">
        <v>617</v>
      </c>
      <c r="Q119" s="18"/>
      <c r="R119" s="16" t="s">
        <v>92</v>
      </c>
      <c r="S119" s="16" t="s">
        <v>136</v>
      </c>
      <c r="T119" s="16"/>
      <c r="U119" s="16"/>
      <c r="V119" s="16">
        <v>196</v>
      </c>
      <c r="W119" s="15">
        <f>ROUND(IF(D119=Table!$C$3,Y119*Table!$C$4/8,Y119*Table!$D$4/8),3)</f>
        <v>105.804</v>
      </c>
      <c r="X119" s="16">
        <v>105.804</v>
      </c>
      <c r="Y119" s="16">
        <v>6.5110000000000001</v>
      </c>
      <c r="Z119" s="16">
        <v>6</v>
      </c>
      <c r="AA119" s="16" t="s">
        <v>21</v>
      </c>
      <c r="AB119" s="86"/>
      <c r="AC119" s="19">
        <v>44001</v>
      </c>
      <c r="AD119" s="86">
        <v>44008</v>
      </c>
      <c r="AE119" s="86">
        <v>44006</v>
      </c>
      <c r="AF119" s="86">
        <v>44006</v>
      </c>
      <c r="AG119" s="86" t="s">
        <v>164</v>
      </c>
      <c r="AH119" s="101">
        <v>1</v>
      </c>
      <c r="AI119" s="101">
        <v>1</v>
      </c>
      <c r="AJ119" s="101">
        <v>0.45100000000000001</v>
      </c>
      <c r="AK119" s="14" t="s">
        <v>144</v>
      </c>
      <c r="AL119" s="94"/>
      <c r="AM119" s="15"/>
      <c r="AN119" s="15"/>
    </row>
    <row r="120" spans="2:40" hidden="1" x14ac:dyDescent="0.25">
      <c r="B120" s="100">
        <f t="shared" si="18"/>
        <v>61</v>
      </c>
      <c r="C120" s="16">
        <v>20200619</v>
      </c>
      <c r="D120" s="16" t="s">
        <v>2</v>
      </c>
      <c r="E120" s="96" t="s">
        <v>806</v>
      </c>
      <c r="F120" s="85" t="s">
        <v>804</v>
      </c>
      <c r="G120" s="49"/>
      <c r="H120" s="16" t="s">
        <v>843</v>
      </c>
      <c r="I120" s="16" t="s">
        <v>743</v>
      </c>
      <c r="J120" s="16" t="s">
        <v>256</v>
      </c>
      <c r="K120" s="49"/>
      <c r="L120" s="85" t="s">
        <v>58</v>
      </c>
      <c r="M120" s="49"/>
      <c r="N120" s="16" t="s">
        <v>624</v>
      </c>
      <c r="O120" s="85" t="s">
        <v>625</v>
      </c>
      <c r="P120" s="85" t="s">
        <v>617</v>
      </c>
      <c r="Q120" s="18"/>
      <c r="R120" s="16" t="s">
        <v>130</v>
      </c>
      <c r="S120" s="16" t="s">
        <v>62</v>
      </c>
      <c r="T120" s="16"/>
      <c r="U120" s="16"/>
      <c r="V120" s="16">
        <v>260</v>
      </c>
      <c r="W120" s="15">
        <f>ROUND(IF(D120=Table!$C$3,Y120*Table!$C$4/8,Y120*Table!$D$4/8),3)</f>
        <v>133.98099999999999</v>
      </c>
      <c r="X120" s="16">
        <f>W120</f>
        <v>133.98099999999999</v>
      </c>
      <c r="Y120" s="16">
        <v>8.2449999999999992</v>
      </c>
      <c r="Z120" s="16">
        <v>6</v>
      </c>
      <c r="AA120" s="16" t="s">
        <v>21</v>
      </c>
      <c r="AB120" s="86"/>
      <c r="AC120" s="19">
        <v>44001</v>
      </c>
      <c r="AD120" s="86">
        <v>44008</v>
      </c>
      <c r="AE120" s="86">
        <v>44008</v>
      </c>
      <c r="AF120" s="86">
        <v>44008</v>
      </c>
      <c r="AG120" s="86" t="s">
        <v>164</v>
      </c>
      <c r="AH120" s="101">
        <v>0.84599999999999997</v>
      </c>
      <c r="AI120" s="101">
        <v>0.85699999999999998</v>
      </c>
      <c r="AJ120" s="101">
        <v>0.5</v>
      </c>
      <c r="AK120" s="14"/>
      <c r="AL120" s="94"/>
      <c r="AM120" s="15"/>
      <c r="AN120" s="15"/>
    </row>
    <row r="121" spans="2:40" hidden="1" x14ac:dyDescent="0.25">
      <c r="B121" s="100">
        <f t="shared" si="18"/>
        <v>62</v>
      </c>
      <c r="C121" s="16">
        <v>20200619</v>
      </c>
      <c r="D121" s="16" t="s">
        <v>2</v>
      </c>
      <c r="E121" s="96" t="s">
        <v>806</v>
      </c>
      <c r="F121" s="85" t="s">
        <v>804</v>
      </c>
      <c r="G121" s="49"/>
      <c r="H121" s="16" t="s">
        <v>844</v>
      </c>
      <c r="I121" s="16" t="s">
        <v>744</v>
      </c>
      <c r="J121" s="16" t="s">
        <v>256</v>
      </c>
      <c r="K121" s="49"/>
      <c r="L121" s="85" t="s">
        <v>58</v>
      </c>
      <c r="M121" s="49"/>
      <c r="N121" s="16" t="s">
        <v>624</v>
      </c>
      <c r="O121" s="85" t="s">
        <v>792</v>
      </c>
      <c r="P121" s="85" t="s">
        <v>617</v>
      </c>
      <c r="Q121" s="18"/>
      <c r="R121" s="16" t="s">
        <v>130</v>
      </c>
      <c r="S121" s="16" t="s">
        <v>62</v>
      </c>
      <c r="T121" s="16"/>
      <c r="U121" s="16"/>
      <c r="V121" s="16">
        <v>73</v>
      </c>
      <c r="W121" s="15">
        <f>ROUND(IF(D121=Table!$C$3,Y121*Table!$C$4/8,Y121*Table!$D$4/8),3)</f>
        <v>40.055999999999997</v>
      </c>
      <c r="X121" s="16">
        <f t="shared" ref="X121:X129" si="23">W121</f>
        <v>40.055999999999997</v>
      </c>
      <c r="Y121" s="16">
        <v>2.4649999999999999</v>
      </c>
      <c r="Z121" s="16">
        <v>1</v>
      </c>
      <c r="AA121" s="16" t="s">
        <v>21</v>
      </c>
      <c r="AB121" s="86"/>
      <c r="AC121" s="19">
        <v>44001</v>
      </c>
      <c r="AD121" s="86">
        <v>44008</v>
      </c>
      <c r="AE121" s="86">
        <v>44004</v>
      </c>
      <c r="AF121" s="86">
        <v>44004</v>
      </c>
      <c r="AG121" s="86" t="s">
        <v>164</v>
      </c>
      <c r="AH121" s="101">
        <v>0.93799999999999994</v>
      </c>
      <c r="AI121" s="101">
        <v>0.95199999999999996</v>
      </c>
      <c r="AJ121" s="101">
        <v>0.28000000000000003</v>
      </c>
      <c r="AK121" s="14"/>
      <c r="AL121" s="94" t="s">
        <v>924</v>
      </c>
      <c r="AM121" s="15"/>
      <c r="AN121" s="15"/>
    </row>
    <row r="122" spans="2:40" hidden="1" x14ac:dyDescent="0.25">
      <c r="B122" s="100">
        <f t="shared" si="18"/>
        <v>63</v>
      </c>
      <c r="C122" s="16">
        <v>20200619</v>
      </c>
      <c r="D122" s="16" t="s">
        <v>2</v>
      </c>
      <c r="E122" s="96" t="s">
        <v>806</v>
      </c>
      <c r="F122" s="85" t="s">
        <v>804</v>
      </c>
      <c r="G122" s="49"/>
      <c r="H122" s="16" t="s">
        <v>845</v>
      </c>
      <c r="I122" s="16" t="s">
        <v>745</v>
      </c>
      <c r="J122" s="16" t="s">
        <v>256</v>
      </c>
      <c r="K122" s="49"/>
      <c r="L122" s="85" t="s">
        <v>58</v>
      </c>
      <c r="M122" s="49"/>
      <c r="N122" s="16" t="s">
        <v>624</v>
      </c>
      <c r="O122" s="85" t="s">
        <v>793</v>
      </c>
      <c r="P122" s="85" t="s">
        <v>617</v>
      </c>
      <c r="Q122" s="18"/>
      <c r="R122" s="16" t="s">
        <v>130</v>
      </c>
      <c r="S122" s="16" t="s">
        <v>62</v>
      </c>
      <c r="T122" s="16"/>
      <c r="U122" s="16"/>
      <c r="V122" s="16">
        <v>32</v>
      </c>
      <c r="W122" s="15">
        <f>ROUND(IF(D122=Table!$C$3,Y122*Table!$C$4/8,Y122*Table!$D$4/8),3)</f>
        <v>26.244</v>
      </c>
      <c r="X122" s="16">
        <f t="shared" si="23"/>
        <v>26.244</v>
      </c>
      <c r="Y122" s="16">
        <v>1.615</v>
      </c>
      <c r="Z122" s="16">
        <v>1</v>
      </c>
      <c r="AA122" s="16" t="s">
        <v>21</v>
      </c>
      <c r="AB122" s="86"/>
      <c r="AC122" s="19">
        <v>44001</v>
      </c>
      <c r="AD122" s="86">
        <v>44008</v>
      </c>
      <c r="AE122" s="86">
        <v>44004</v>
      </c>
      <c r="AF122" s="86">
        <v>44004</v>
      </c>
      <c r="AG122" s="86" t="s">
        <v>164</v>
      </c>
      <c r="AH122" s="101">
        <v>0.9</v>
      </c>
      <c r="AI122" s="101">
        <v>0.9</v>
      </c>
      <c r="AJ122" s="101">
        <v>0.14299999999999999</v>
      </c>
      <c r="AK122" s="14"/>
      <c r="AL122" s="94" t="s">
        <v>924</v>
      </c>
      <c r="AM122" s="15"/>
      <c r="AN122" s="15"/>
    </row>
    <row r="123" spans="2:40" hidden="1" x14ac:dyDescent="0.25">
      <c r="B123" s="100">
        <f t="shared" si="18"/>
        <v>64</v>
      </c>
      <c r="C123" s="16">
        <v>20200619</v>
      </c>
      <c r="D123" s="16" t="s">
        <v>2</v>
      </c>
      <c r="E123" s="96" t="s">
        <v>806</v>
      </c>
      <c r="F123" s="85" t="s">
        <v>804</v>
      </c>
      <c r="G123" s="49"/>
      <c r="H123" s="16" t="s">
        <v>846</v>
      </c>
      <c r="I123" s="16" t="s">
        <v>746</v>
      </c>
      <c r="J123" s="16" t="s">
        <v>256</v>
      </c>
      <c r="K123" s="49"/>
      <c r="L123" s="85" t="s">
        <v>58</v>
      </c>
      <c r="M123" s="49"/>
      <c r="N123" s="16" t="s">
        <v>624</v>
      </c>
      <c r="O123" s="85" t="s">
        <v>625</v>
      </c>
      <c r="P123" s="85" t="s">
        <v>617</v>
      </c>
      <c r="Q123" s="18"/>
      <c r="R123" s="16" t="s">
        <v>130</v>
      </c>
      <c r="S123" s="16" t="s">
        <v>62</v>
      </c>
      <c r="T123" s="16"/>
      <c r="U123" s="16"/>
      <c r="V123" s="16">
        <v>40</v>
      </c>
      <c r="W123" s="15">
        <f>ROUND(IF(D123=Table!$C$3,Y123*Table!$C$4/8,Y123*Table!$D$4/8),3)</f>
        <v>26.244</v>
      </c>
      <c r="X123" s="16">
        <f t="shared" si="23"/>
        <v>26.244</v>
      </c>
      <c r="Y123" s="16">
        <v>1.615</v>
      </c>
      <c r="Z123" s="16">
        <v>1</v>
      </c>
      <c r="AA123" s="16" t="s">
        <v>21</v>
      </c>
      <c r="AB123" s="86"/>
      <c r="AC123" s="19">
        <v>44001</v>
      </c>
      <c r="AD123" s="86">
        <v>44008</v>
      </c>
      <c r="AE123" s="86">
        <v>44004</v>
      </c>
      <c r="AF123" s="86">
        <v>44004</v>
      </c>
      <c r="AG123" s="86" t="s">
        <v>164</v>
      </c>
      <c r="AH123" s="101">
        <v>1</v>
      </c>
      <c r="AI123" s="101">
        <v>1</v>
      </c>
      <c r="AJ123" s="101">
        <v>0.5</v>
      </c>
      <c r="AK123" s="14"/>
      <c r="AL123" s="94"/>
      <c r="AM123" s="15"/>
      <c r="AN123" s="15"/>
    </row>
    <row r="124" spans="2:40" hidden="1" x14ac:dyDescent="0.25">
      <c r="B124" s="100">
        <f t="shared" si="18"/>
        <v>65</v>
      </c>
      <c r="C124" s="16">
        <v>20200619</v>
      </c>
      <c r="D124" s="16" t="s">
        <v>2</v>
      </c>
      <c r="E124" s="96" t="s">
        <v>806</v>
      </c>
      <c r="F124" s="85" t="s">
        <v>804</v>
      </c>
      <c r="G124" s="49"/>
      <c r="H124" s="16" t="s">
        <v>847</v>
      </c>
      <c r="I124" s="16" t="s">
        <v>747</v>
      </c>
      <c r="J124" s="16" t="s">
        <v>256</v>
      </c>
      <c r="K124" s="49"/>
      <c r="L124" s="85" t="s">
        <v>58</v>
      </c>
      <c r="M124" s="49"/>
      <c r="N124" s="16" t="s">
        <v>624</v>
      </c>
      <c r="O124" s="85" t="s">
        <v>794</v>
      </c>
      <c r="P124" s="85" t="s">
        <v>617</v>
      </c>
      <c r="Q124" s="18"/>
      <c r="R124" s="16" t="s">
        <v>130</v>
      </c>
      <c r="S124" s="16" t="s">
        <v>62</v>
      </c>
      <c r="T124" s="16"/>
      <c r="U124" s="16"/>
      <c r="V124" s="16">
        <v>46</v>
      </c>
      <c r="W124" s="15">
        <f>ROUND(IF(D124=Table!$C$3,Y124*Table!$C$4/8,Y124*Table!$D$4/8),3)</f>
        <v>31.768999999999998</v>
      </c>
      <c r="X124" s="16">
        <f t="shared" si="23"/>
        <v>31.768999999999998</v>
      </c>
      <c r="Y124" s="16">
        <v>1.9549999999999998</v>
      </c>
      <c r="Z124" s="16">
        <v>1</v>
      </c>
      <c r="AA124" s="16" t="s">
        <v>21</v>
      </c>
      <c r="AB124" s="86"/>
      <c r="AC124" s="19">
        <v>44001</v>
      </c>
      <c r="AD124" s="86">
        <v>44008</v>
      </c>
      <c r="AE124" s="86">
        <v>44004</v>
      </c>
      <c r="AF124" s="86">
        <v>44004</v>
      </c>
      <c r="AG124" s="86" t="s">
        <v>164</v>
      </c>
      <c r="AH124" s="101">
        <v>0.90900000000000003</v>
      </c>
      <c r="AI124" s="101">
        <v>0.90900000000000003</v>
      </c>
      <c r="AJ124" s="101">
        <v>0.13300000000000001</v>
      </c>
      <c r="AK124" s="14"/>
      <c r="AL124" s="94" t="s">
        <v>924</v>
      </c>
      <c r="AM124" s="15"/>
      <c r="AN124" s="15"/>
    </row>
    <row r="125" spans="2:40" hidden="1" x14ac:dyDescent="0.25">
      <c r="B125" s="100">
        <f t="shared" ref="B125:B188" si="24">B124+1</f>
        <v>66</v>
      </c>
      <c r="C125" s="16">
        <v>20200619</v>
      </c>
      <c r="D125" s="16" t="s">
        <v>2</v>
      </c>
      <c r="E125" s="96" t="s">
        <v>806</v>
      </c>
      <c r="F125" s="85" t="s">
        <v>804</v>
      </c>
      <c r="G125" s="49"/>
      <c r="H125" s="16" t="s">
        <v>848</v>
      </c>
      <c r="I125" s="16" t="s">
        <v>748</v>
      </c>
      <c r="J125" s="16" t="s">
        <v>256</v>
      </c>
      <c r="K125" s="49"/>
      <c r="L125" s="85" t="s">
        <v>58</v>
      </c>
      <c r="M125" s="49"/>
      <c r="N125" s="16" t="s">
        <v>624</v>
      </c>
      <c r="O125" s="85" t="s">
        <v>795</v>
      </c>
      <c r="P125" s="85" t="s">
        <v>617</v>
      </c>
      <c r="Q125" s="18"/>
      <c r="R125" s="16" t="s">
        <v>130</v>
      </c>
      <c r="S125" s="16" t="s">
        <v>62</v>
      </c>
      <c r="T125" s="16"/>
      <c r="U125" s="16"/>
      <c r="V125" s="16">
        <v>65</v>
      </c>
      <c r="W125" s="15">
        <f>ROUND(IF(D125=Table!$C$3,Y125*Table!$C$4/8,Y125*Table!$D$4/8),3)</f>
        <v>40.055999999999997</v>
      </c>
      <c r="X125" s="16">
        <f t="shared" si="23"/>
        <v>40.055999999999997</v>
      </c>
      <c r="Y125" s="16">
        <v>2.4649999999999999</v>
      </c>
      <c r="Z125" s="16">
        <v>1</v>
      </c>
      <c r="AA125" s="16" t="s">
        <v>21</v>
      </c>
      <c r="AB125" s="86"/>
      <c r="AC125" s="19">
        <v>44001</v>
      </c>
      <c r="AD125" s="86">
        <v>44008</v>
      </c>
      <c r="AE125" s="86">
        <v>44004</v>
      </c>
      <c r="AF125" s="86">
        <v>44004</v>
      </c>
      <c r="AG125" s="86" t="s">
        <v>164</v>
      </c>
      <c r="AH125" s="101">
        <v>1</v>
      </c>
      <c r="AI125" s="101">
        <v>1</v>
      </c>
      <c r="AJ125" s="101">
        <v>0.66700000000000004</v>
      </c>
      <c r="AK125" s="14"/>
      <c r="AL125" s="94"/>
      <c r="AM125" s="15"/>
      <c r="AN125" s="15"/>
    </row>
    <row r="126" spans="2:40" hidden="1" x14ac:dyDescent="0.25">
      <c r="B126" s="100">
        <f t="shared" si="24"/>
        <v>67</v>
      </c>
      <c r="C126" s="16">
        <v>20200619</v>
      </c>
      <c r="D126" s="16" t="s">
        <v>2</v>
      </c>
      <c r="E126" s="96" t="s">
        <v>806</v>
      </c>
      <c r="F126" s="85" t="s">
        <v>804</v>
      </c>
      <c r="G126" s="49"/>
      <c r="H126" s="16" t="s">
        <v>849</v>
      </c>
      <c r="I126" s="16" t="s">
        <v>749</v>
      </c>
      <c r="J126" s="16" t="s">
        <v>255</v>
      </c>
      <c r="K126" s="49"/>
      <c r="L126" s="85" t="s">
        <v>58</v>
      </c>
      <c r="M126" s="49"/>
      <c r="N126" s="16" t="s">
        <v>624</v>
      </c>
      <c r="O126" s="85" t="s">
        <v>625</v>
      </c>
      <c r="P126" s="85" t="s">
        <v>617</v>
      </c>
      <c r="Q126" s="18"/>
      <c r="R126" s="16" t="s">
        <v>130</v>
      </c>
      <c r="S126" s="16" t="s">
        <v>62</v>
      </c>
      <c r="T126" s="16"/>
      <c r="U126" s="16"/>
      <c r="V126" s="16">
        <v>15</v>
      </c>
      <c r="W126" s="15">
        <f>ROUND(IF(D126=Table!$C$3,Y126*Table!$C$4/8,Y126*Table!$D$4/8),3)</f>
        <v>26.244</v>
      </c>
      <c r="X126" s="16">
        <f t="shared" si="23"/>
        <v>26.244</v>
      </c>
      <c r="Y126" s="16">
        <v>1.615</v>
      </c>
      <c r="Z126" s="16">
        <v>1</v>
      </c>
      <c r="AA126" s="16" t="s">
        <v>21</v>
      </c>
      <c r="AB126" s="86"/>
      <c r="AC126" s="19">
        <v>44001</v>
      </c>
      <c r="AD126" s="86">
        <v>44008</v>
      </c>
      <c r="AE126" s="86">
        <v>44004</v>
      </c>
      <c r="AF126" s="86">
        <v>44004</v>
      </c>
      <c r="AG126" s="86" t="s">
        <v>164</v>
      </c>
      <c r="AH126" s="101">
        <v>1</v>
      </c>
      <c r="AI126" s="101">
        <v>1</v>
      </c>
      <c r="AJ126" s="101">
        <v>0.4</v>
      </c>
      <c r="AK126" s="14"/>
      <c r="AL126" s="94"/>
      <c r="AM126" s="15"/>
      <c r="AN126" s="15"/>
    </row>
    <row r="127" spans="2:40" hidden="1" x14ac:dyDescent="0.25">
      <c r="B127" s="100">
        <f t="shared" si="24"/>
        <v>68</v>
      </c>
      <c r="C127" s="16">
        <v>20200619</v>
      </c>
      <c r="D127" s="16" t="s">
        <v>2</v>
      </c>
      <c r="E127" s="96" t="s">
        <v>806</v>
      </c>
      <c r="F127" s="85" t="s">
        <v>804</v>
      </c>
      <c r="G127" s="49"/>
      <c r="H127" s="16" t="s">
        <v>850</v>
      </c>
      <c r="I127" s="16" t="s">
        <v>750</v>
      </c>
      <c r="J127" s="16" t="s">
        <v>256</v>
      </c>
      <c r="K127" s="49"/>
      <c r="L127" s="85" t="s">
        <v>58</v>
      </c>
      <c r="M127" s="49"/>
      <c r="N127" s="16" t="s">
        <v>624</v>
      </c>
      <c r="O127" s="85" t="s">
        <v>626</v>
      </c>
      <c r="P127" s="85" t="s">
        <v>617</v>
      </c>
      <c r="Q127" s="18"/>
      <c r="R127" s="16" t="s">
        <v>130</v>
      </c>
      <c r="S127" s="16" t="s">
        <v>62</v>
      </c>
      <c r="T127" s="16"/>
      <c r="U127" s="16"/>
      <c r="V127" s="16">
        <v>28</v>
      </c>
      <c r="W127" s="15">
        <f>ROUND(IF(D127=Table!$C$3,Y127*Table!$C$4/8,Y127*Table!$D$4/8),3)</f>
        <v>26.244</v>
      </c>
      <c r="X127" s="16">
        <f t="shared" si="23"/>
        <v>26.244</v>
      </c>
      <c r="Y127" s="16">
        <v>1.615</v>
      </c>
      <c r="Z127" s="16">
        <v>1</v>
      </c>
      <c r="AA127" s="16" t="s">
        <v>21</v>
      </c>
      <c r="AB127" s="86"/>
      <c r="AC127" s="19">
        <v>44001</v>
      </c>
      <c r="AD127" s="86">
        <v>44008</v>
      </c>
      <c r="AE127" s="86">
        <v>44004</v>
      </c>
      <c r="AF127" s="86">
        <v>44004</v>
      </c>
      <c r="AG127" s="86" t="s">
        <v>164</v>
      </c>
      <c r="AH127" s="101">
        <v>1</v>
      </c>
      <c r="AI127" s="101">
        <v>1</v>
      </c>
      <c r="AJ127" s="101">
        <v>0.154</v>
      </c>
      <c r="AK127" s="14"/>
      <c r="AL127" s="94"/>
      <c r="AM127" s="15"/>
      <c r="AN127" s="15"/>
    </row>
    <row r="128" spans="2:40" hidden="1" x14ac:dyDescent="0.25">
      <c r="B128" s="100">
        <f t="shared" si="24"/>
        <v>69</v>
      </c>
      <c r="C128" s="16">
        <v>20200619</v>
      </c>
      <c r="D128" s="16" t="s">
        <v>2</v>
      </c>
      <c r="E128" s="96" t="s">
        <v>806</v>
      </c>
      <c r="F128" s="85" t="s">
        <v>804</v>
      </c>
      <c r="G128" s="49"/>
      <c r="H128" s="16" t="s">
        <v>851</v>
      </c>
      <c r="I128" s="16" t="s">
        <v>751</v>
      </c>
      <c r="J128" s="16" t="s">
        <v>256</v>
      </c>
      <c r="K128" s="49"/>
      <c r="L128" s="85" t="s">
        <v>58</v>
      </c>
      <c r="M128" s="49"/>
      <c r="N128" s="16" t="s">
        <v>624</v>
      </c>
      <c r="O128" s="85" t="s">
        <v>796</v>
      </c>
      <c r="P128" s="85" t="s">
        <v>617</v>
      </c>
      <c r="Q128" s="18"/>
      <c r="R128" s="16" t="s">
        <v>130</v>
      </c>
      <c r="S128" s="16" t="s">
        <v>62</v>
      </c>
      <c r="T128" s="16"/>
      <c r="U128" s="16"/>
      <c r="V128" s="16">
        <v>32</v>
      </c>
      <c r="W128" s="15">
        <f>ROUND(IF(D128=Table!$C$3,Y128*Table!$C$4/8,Y128*Table!$D$4/8),3)</f>
        <v>26.244</v>
      </c>
      <c r="X128" s="16">
        <f t="shared" si="23"/>
        <v>26.244</v>
      </c>
      <c r="Y128" s="16">
        <v>1.615</v>
      </c>
      <c r="Z128" s="16">
        <v>1</v>
      </c>
      <c r="AA128" s="16" t="s">
        <v>21</v>
      </c>
      <c r="AB128" s="86"/>
      <c r="AC128" s="19">
        <v>44001</v>
      </c>
      <c r="AD128" s="86">
        <v>44008</v>
      </c>
      <c r="AE128" s="86">
        <v>44004</v>
      </c>
      <c r="AF128" s="86">
        <v>44004</v>
      </c>
      <c r="AG128" s="86" t="s">
        <v>164</v>
      </c>
      <c r="AH128" s="101">
        <v>1</v>
      </c>
      <c r="AI128" s="101">
        <v>1</v>
      </c>
      <c r="AJ128" s="101">
        <v>0.25</v>
      </c>
      <c r="AK128" s="14"/>
      <c r="AL128" s="94"/>
      <c r="AM128" s="15"/>
      <c r="AN128" s="15"/>
    </row>
    <row r="129" spans="2:40" hidden="1" x14ac:dyDescent="0.25">
      <c r="B129" s="100">
        <f t="shared" si="24"/>
        <v>70</v>
      </c>
      <c r="C129" s="16">
        <v>20200619</v>
      </c>
      <c r="D129" s="16" t="s">
        <v>2</v>
      </c>
      <c r="E129" s="96" t="s">
        <v>806</v>
      </c>
      <c r="F129" s="85" t="s">
        <v>804</v>
      </c>
      <c r="G129" s="49"/>
      <c r="H129" s="16" t="s">
        <v>852</v>
      </c>
      <c r="I129" s="16" t="s">
        <v>752</v>
      </c>
      <c r="J129" s="16" t="s">
        <v>256</v>
      </c>
      <c r="K129" s="49"/>
      <c r="L129" s="85" t="s">
        <v>58</v>
      </c>
      <c r="M129" s="49"/>
      <c r="N129" s="16" t="s">
        <v>624</v>
      </c>
      <c r="O129" s="85" t="s">
        <v>797</v>
      </c>
      <c r="P129" s="85" t="s">
        <v>617</v>
      </c>
      <c r="Q129" s="18"/>
      <c r="R129" s="16" t="s">
        <v>130</v>
      </c>
      <c r="S129" s="16" t="s">
        <v>62</v>
      </c>
      <c r="T129" s="16"/>
      <c r="U129" s="16"/>
      <c r="V129" s="16">
        <v>55</v>
      </c>
      <c r="W129" s="15">
        <f>ROUND(IF(D129=Table!$C$3,Y129*Table!$C$4/8,Y129*Table!$D$4/8),3)</f>
        <v>37.293999999999997</v>
      </c>
      <c r="X129" s="16">
        <f t="shared" si="23"/>
        <v>37.293999999999997</v>
      </c>
      <c r="Y129" s="16">
        <v>2.2949999999999999</v>
      </c>
      <c r="Z129" s="16">
        <v>1</v>
      </c>
      <c r="AA129" s="16" t="s">
        <v>21</v>
      </c>
      <c r="AB129" s="86"/>
      <c r="AC129" s="19">
        <v>44001</v>
      </c>
      <c r="AD129" s="86">
        <v>44008</v>
      </c>
      <c r="AE129" s="86">
        <v>44004</v>
      </c>
      <c r="AF129" s="86">
        <v>44004</v>
      </c>
      <c r="AG129" s="86" t="s">
        <v>164</v>
      </c>
      <c r="AH129" s="101">
        <v>1</v>
      </c>
      <c r="AI129" s="101">
        <v>1</v>
      </c>
      <c r="AJ129" s="101">
        <v>0.154</v>
      </c>
      <c r="AK129" s="14"/>
      <c r="AL129" s="94"/>
      <c r="AM129" s="15"/>
      <c r="AN129" s="15"/>
    </row>
    <row r="130" spans="2:40" hidden="1" x14ac:dyDescent="0.25">
      <c r="B130" s="100">
        <f t="shared" si="24"/>
        <v>71</v>
      </c>
      <c r="C130" s="16">
        <v>20200619</v>
      </c>
      <c r="D130" s="16" t="s">
        <v>2</v>
      </c>
      <c r="E130" s="96" t="s">
        <v>806</v>
      </c>
      <c r="F130" s="85" t="s">
        <v>804</v>
      </c>
      <c r="G130" s="49"/>
      <c r="H130" s="16" t="s">
        <v>474</v>
      </c>
      <c r="I130" s="18" t="s">
        <v>753</v>
      </c>
      <c r="J130" s="16" t="s">
        <v>255</v>
      </c>
      <c r="K130" s="49"/>
      <c r="L130" s="85" t="s">
        <v>58</v>
      </c>
      <c r="M130" s="49"/>
      <c r="N130" s="16" t="s">
        <v>624</v>
      </c>
      <c r="O130" s="85" t="s">
        <v>625</v>
      </c>
      <c r="P130" s="85" t="s">
        <v>811</v>
      </c>
      <c r="Q130" s="18"/>
      <c r="R130" s="16" t="s">
        <v>130</v>
      </c>
      <c r="S130" s="16" t="s">
        <v>62</v>
      </c>
      <c r="T130" s="16"/>
      <c r="U130" s="16"/>
      <c r="V130" s="16">
        <v>12</v>
      </c>
      <c r="W130" s="15">
        <f>ROUND(IF(D130=Table!$C$3,Y130*Table!$C$4/8,Y130*Table!$D$4/8),3)</f>
        <v>19.5</v>
      </c>
      <c r="X130" s="16">
        <f>W130</f>
        <v>19.5</v>
      </c>
      <c r="Y130" s="16">
        <v>1.2</v>
      </c>
      <c r="Z130" s="16">
        <v>1</v>
      </c>
      <c r="AA130" s="16" t="s">
        <v>21</v>
      </c>
      <c r="AB130" s="86"/>
      <c r="AC130" s="19">
        <v>44001</v>
      </c>
      <c r="AD130" s="86">
        <v>44008</v>
      </c>
      <c r="AE130" s="86">
        <v>44006</v>
      </c>
      <c r="AF130" s="86">
        <v>44006</v>
      </c>
      <c r="AG130" s="86" t="s">
        <v>164</v>
      </c>
      <c r="AH130" s="101">
        <v>1</v>
      </c>
      <c r="AI130" s="101">
        <v>1</v>
      </c>
      <c r="AJ130" s="101">
        <v>1</v>
      </c>
      <c r="AK130" s="99"/>
      <c r="AL130" s="94" t="s">
        <v>925</v>
      </c>
      <c r="AM130" s="15"/>
      <c r="AN130" s="15"/>
    </row>
    <row r="131" spans="2:40" hidden="1" x14ac:dyDescent="0.25">
      <c r="B131" s="100">
        <f t="shared" si="24"/>
        <v>72</v>
      </c>
      <c r="C131" s="16">
        <v>20200619</v>
      </c>
      <c r="D131" s="16" t="s">
        <v>2</v>
      </c>
      <c r="E131" s="96" t="s">
        <v>806</v>
      </c>
      <c r="F131" s="85" t="s">
        <v>804</v>
      </c>
      <c r="G131" s="49"/>
      <c r="H131" s="16" t="s">
        <v>853</v>
      </c>
      <c r="I131" s="18" t="s">
        <v>754</v>
      </c>
      <c r="J131" s="16" t="s">
        <v>255</v>
      </c>
      <c r="K131" s="49"/>
      <c r="L131" s="85" t="s">
        <v>58</v>
      </c>
      <c r="M131" s="49"/>
      <c r="N131" s="16" t="s">
        <v>624</v>
      </c>
      <c r="O131" s="85" t="s">
        <v>628</v>
      </c>
      <c r="P131" s="85" t="s">
        <v>811</v>
      </c>
      <c r="Q131" s="18"/>
      <c r="R131" s="16" t="s">
        <v>130</v>
      </c>
      <c r="S131" s="16" t="s">
        <v>62</v>
      </c>
      <c r="T131" s="16"/>
      <c r="U131" s="16"/>
      <c r="V131" s="16">
        <v>12</v>
      </c>
      <c r="W131" s="15">
        <f>ROUND(IF(D131=Table!$C$3,Y131*Table!$C$4/8,Y131*Table!$D$4/8),3)</f>
        <v>19.5</v>
      </c>
      <c r="X131" s="16">
        <f>W131</f>
        <v>19.5</v>
      </c>
      <c r="Y131" s="16">
        <v>1.2</v>
      </c>
      <c r="Z131" s="16">
        <v>1</v>
      </c>
      <c r="AA131" s="16" t="s">
        <v>21</v>
      </c>
      <c r="AB131" s="86"/>
      <c r="AC131" s="19">
        <v>44001</v>
      </c>
      <c r="AD131" s="86">
        <v>44008</v>
      </c>
      <c r="AE131" s="86">
        <v>44006</v>
      </c>
      <c r="AF131" s="86">
        <v>44006</v>
      </c>
      <c r="AG131" s="86" t="s">
        <v>164</v>
      </c>
      <c r="AH131" s="87">
        <v>1</v>
      </c>
      <c r="AI131" s="87">
        <v>1</v>
      </c>
      <c r="AJ131" s="87">
        <v>1</v>
      </c>
      <c r="AK131" s="99"/>
      <c r="AL131" s="94" t="s">
        <v>925</v>
      </c>
      <c r="AM131" s="15"/>
      <c r="AN131" s="15"/>
    </row>
    <row r="132" spans="2:40" hidden="1" x14ac:dyDescent="0.25">
      <c r="B132" s="100">
        <f t="shared" si="24"/>
        <v>73</v>
      </c>
      <c r="C132" s="16">
        <v>20200619</v>
      </c>
      <c r="D132" s="16" t="s">
        <v>2</v>
      </c>
      <c r="E132" s="96" t="s">
        <v>806</v>
      </c>
      <c r="F132" s="85" t="s">
        <v>804</v>
      </c>
      <c r="G132" s="49"/>
      <c r="H132" s="16" t="s">
        <v>854</v>
      </c>
      <c r="I132" s="18" t="s">
        <v>755</v>
      </c>
      <c r="J132" s="16" t="s">
        <v>256</v>
      </c>
      <c r="K132" s="49"/>
      <c r="L132" s="85" t="s">
        <v>58</v>
      </c>
      <c r="M132" s="49"/>
      <c r="N132" s="16" t="s">
        <v>624</v>
      </c>
      <c r="O132" s="85" t="s">
        <v>782</v>
      </c>
      <c r="P132" s="85" t="s">
        <v>815</v>
      </c>
      <c r="Q132" s="18"/>
      <c r="R132" s="16" t="s">
        <v>130</v>
      </c>
      <c r="S132" s="16" t="s">
        <v>62</v>
      </c>
      <c r="T132" s="16"/>
      <c r="U132" s="16"/>
      <c r="V132" s="16">
        <v>36</v>
      </c>
      <c r="W132" s="15">
        <f>ROUND(IF(D132=Table!$C$3,Y132*Table!$C$4/8,Y132*Table!$D$4/8),3)</f>
        <v>26.244</v>
      </c>
      <c r="X132" s="16">
        <f>W132</f>
        <v>26.244</v>
      </c>
      <c r="Y132" s="16">
        <v>1.615</v>
      </c>
      <c r="Z132" s="16">
        <v>1</v>
      </c>
      <c r="AA132" s="16" t="s">
        <v>21</v>
      </c>
      <c r="AB132" s="86"/>
      <c r="AC132" s="19">
        <v>44001</v>
      </c>
      <c r="AD132" s="86">
        <v>44008</v>
      </c>
      <c r="AE132" s="86">
        <v>44006</v>
      </c>
      <c r="AF132" s="86">
        <v>44006</v>
      </c>
      <c r="AG132" s="86" t="s">
        <v>164</v>
      </c>
      <c r="AH132" s="87">
        <v>1</v>
      </c>
      <c r="AI132" s="87">
        <v>0.87</v>
      </c>
      <c r="AJ132" s="87">
        <v>1</v>
      </c>
      <c r="AK132" s="99"/>
      <c r="AL132" s="94" t="s">
        <v>925</v>
      </c>
      <c r="AM132" s="15"/>
      <c r="AN132" s="15"/>
    </row>
    <row r="133" spans="2:40" hidden="1" x14ac:dyDescent="0.25">
      <c r="B133" s="100">
        <f t="shared" si="24"/>
        <v>74</v>
      </c>
      <c r="C133" s="16">
        <v>20200619</v>
      </c>
      <c r="D133" s="16" t="s">
        <v>2</v>
      </c>
      <c r="E133" s="96" t="s">
        <v>806</v>
      </c>
      <c r="F133" s="85" t="s">
        <v>804</v>
      </c>
      <c r="G133" s="49"/>
      <c r="H133" s="16" t="s">
        <v>855</v>
      </c>
      <c r="I133" s="16" t="s">
        <v>756</v>
      </c>
      <c r="J133" s="16" t="s">
        <v>255</v>
      </c>
      <c r="K133" s="49"/>
      <c r="L133" s="85" t="s">
        <v>58</v>
      </c>
      <c r="M133" s="49"/>
      <c r="N133" s="16" t="s">
        <v>624</v>
      </c>
      <c r="O133" s="85" t="s">
        <v>282</v>
      </c>
      <c r="P133" s="85" t="s">
        <v>618</v>
      </c>
      <c r="Q133" s="18"/>
      <c r="R133" s="16" t="s">
        <v>130</v>
      </c>
      <c r="S133" s="16" t="s">
        <v>62</v>
      </c>
      <c r="T133" s="16"/>
      <c r="U133" s="16"/>
      <c r="V133" s="16">
        <v>35</v>
      </c>
      <c r="W133" s="15">
        <f>ROUND(IF(D133=Table!$C$3,Y133*Table!$C$4/8,Y133*Table!$D$4/8),3)</f>
        <v>26.244</v>
      </c>
      <c r="X133" s="16">
        <f t="shared" ref="X133:X141" si="25">W133</f>
        <v>26.244</v>
      </c>
      <c r="Y133" s="16">
        <v>1.615</v>
      </c>
      <c r="Z133" s="16">
        <v>1</v>
      </c>
      <c r="AA133" s="16" t="s">
        <v>21</v>
      </c>
      <c r="AB133" s="86"/>
      <c r="AC133" s="19">
        <v>44001</v>
      </c>
      <c r="AD133" s="86">
        <v>44008</v>
      </c>
      <c r="AE133" s="86">
        <v>44004</v>
      </c>
      <c r="AF133" s="86">
        <v>44004</v>
      </c>
      <c r="AG133" s="86" t="s">
        <v>164</v>
      </c>
      <c r="AH133" s="87">
        <v>0.9</v>
      </c>
      <c r="AI133" s="87">
        <v>0.92300000000000004</v>
      </c>
      <c r="AJ133" s="87">
        <v>0.5</v>
      </c>
      <c r="AK133" s="99"/>
      <c r="AL133" s="94" t="s">
        <v>924</v>
      </c>
      <c r="AM133" s="15"/>
      <c r="AN133" s="15"/>
    </row>
    <row r="134" spans="2:40" hidden="1" x14ac:dyDescent="0.25">
      <c r="B134" s="100">
        <f t="shared" si="24"/>
        <v>75</v>
      </c>
      <c r="C134" s="16">
        <v>20200619</v>
      </c>
      <c r="D134" s="16" t="s">
        <v>2</v>
      </c>
      <c r="E134" s="96" t="s">
        <v>806</v>
      </c>
      <c r="F134" s="85" t="s">
        <v>804</v>
      </c>
      <c r="G134" s="49"/>
      <c r="H134" s="16" t="s">
        <v>475</v>
      </c>
      <c r="I134" s="16" t="s">
        <v>757</v>
      </c>
      <c r="J134" s="16" t="s">
        <v>255</v>
      </c>
      <c r="K134" s="49"/>
      <c r="L134" s="85" t="s">
        <v>58</v>
      </c>
      <c r="M134" s="49"/>
      <c r="N134" s="16" t="s">
        <v>624</v>
      </c>
      <c r="O134" s="85" t="s">
        <v>282</v>
      </c>
      <c r="P134" s="85" t="s">
        <v>623</v>
      </c>
      <c r="Q134" s="18"/>
      <c r="R134" s="16" t="s">
        <v>130</v>
      </c>
      <c r="S134" s="16" t="s">
        <v>62</v>
      </c>
      <c r="T134" s="16"/>
      <c r="U134" s="16"/>
      <c r="V134" s="16">
        <v>6</v>
      </c>
      <c r="W134" s="15">
        <f>ROUND(IF(D134=Table!$C$3,Y134*Table!$C$4/8,Y134*Table!$D$4/8),3)</f>
        <v>26.244</v>
      </c>
      <c r="X134" s="16">
        <f t="shared" si="25"/>
        <v>26.244</v>
      </c>
      <c r="Y134" s="16">
        <v>1.615</v>
      </c>
      <c r="Z134" s="16">
        <v>1</v>
      </c>
      <c r="AA134" s="16" t="s">
        <v>21</v>
      </c>
      <c r="AB134" s="86"/>
      <c r="AC134" s="19">
        <v>44001</v>
      </c>
      <c r="AD134" s="86">
        <v>44008</v>
      </c>
      <c r="AE134" s="86">
        <v>44005</v>
      </c>
      <c r="AF134" s="86">
        <v>44005</v>
      </c>
      <c r="AG134" s="86" t="s">
        <v>164</v>
      </c>
      <c r="AH134" s="87">
        <v>1</v>
      </c>
      <c r="AI134" s="87">
        <v>1</v>
      </c>
      <c r="AJ134" s="87" t="s">
        <v>327</v>
      </c>
      <c r="AK134" s="99"/>
      <c r="AL134" s="94"/>
      <c r="AM134" s="15"/>
      <c r="AN134" s="15"/>
    </row>
    <row r="135" spans="2:40" hidden="1" x14ac:dyDescent="0.25">
      <c r="B135" s="100">
        <f t="shared" si="24"/>
        <v>76</v>
      </c>
      <c r="C135" s="16">
        <v>20200619</v>
      </c>
      <c r="D135" s="16" t="s">
        <v>2</v>
      </c>
      <c r="E135" s="96" t="s">
        <v>806</v>
      </c>
      <c r="F135" s="85" t="s">
        <v>804</v>
      </c>
      <c r="G135" s="49"/>
      <c r="H135" s="16" t="s">
        <v>856</v>
      </c>
      <c r="I135" s="16" t="s">
        <v>758</v>
      </c>
      <c r="J135" s="16" t="s">
        <v>255</v>
      </c>
      <c r="K135" s="49"/>
      <c r="L135" s="85" t="s">
        <v>58</v>
      </c>
      <c r="M135" s="49"/>
      <c r="N135" s="16" t="s">
        <v>624</v>
      </c>
      <c r="O135" s="85" t="s">
        <v>282</v>
      </c>
      <c r="P135" s="85" t="s">
        <v>623</v>
      </c>
      <c r="Q135" s="18"/>
      <c r="R135" s="16" t="s">
        <v>130</v>
      </c>
      <c r="S135" s="16" t="s">
        <v>62</v>
      </c>
      <c r="T135" s="16"/>
      <c r="U135" s="16"/>
      <c r="V135" s="16">
        <v>6</v>
      </c>
      <c r="W135" s="15">
        <f>ROUND(IF(D135=Table!$C$3,Y135*Table!$C$4/8,Y135*Table!$D$4/8),3)</f>
        <v>26.244</v>
      </c>
      <c r="X135" s="16">
        <f t="shared" si="25"/>
        <v>26.244</v>
      </c>
      <c r="Y135" s="16">
        <v>1.615</v>
      </c>
      <c r="Z135" s="16">
        <v>1</v>
      </c>
      <c r="AA135" s="16" t="s">
        <v>21</v>
      </c>
      <c r="AB135" s="86"/>
      <c r="AC135" s="19">
        <v>44001</v>
      </c>
      <c r="AD135" s="86">
        <v>44008</v>
      </c>
      <c r="AE135" s="86">
        <v>44005</v>
      </c>
      <c r="AF135" s="86">
        <v>44005</v>
      </c>
      <c r="AG135" s="86" t="s">
        <v>164</v>
      </c>
      <c r="AH135" s="87">
        <v>1</v>
      </c>
      <c r="AI135" s="87">
        <v>1</v>
      </c>
      <c r="AJ135" s="87" t="s">
        <v>327</v>
      </c>
      <c r="AK135" s="99"/>
      <c r="AL135" s="94"/>
      <c r="AM135" s="15"/>
      <c r="AN135" s="15"/>
    </row>
    <row r="136" spans="2:40" hidden="1" x14ac:dyDescent="0.25">
      <c r="B136" s="100">
        <f t="shared" si="24"/>
        <v>77</v>
      </c>
      <c r="C136" s="16">
        <v>20200619</v>
      </c>
      <c r="D136" s="16" t="s">
        <v>2</v>
      </c>
      <c r="E136" s="96" t="s">
        <v>806</v>
      </c>
      <c r="F136" s="85" t="s">
        <v>804</v>
      </c>
      <c r="G136" s="49"/>
      <c r="H136" s="16" t="s">
        <v>476</v>
      </c>
      <c r="I136" s="16" t="s">
        <v>759</v>
      </c>
      <c r="J136" s="16" t="s">
        <v>256</v>
      </c>
      <c r="K136" s="49"/>
      <c r="L136" s="85" t="s">
        <v>58</v>
      </c>
      <c r="M136" s="49"/>
      <c r="N136" s="16" t="s">
        <v>624</v>
      </c>
      <c r="O136" s="85" t="s">
        <v>319</v>
      </c>
      <c r="P136" s="85" t="s">
        <v>810</v>
      </c>
      <c r="Q136" s="18"/>
      <c r="R136" s="16" t="s">
        <v>130</v>
      </c>
      <c r="S136" s="16" t="s">
        <v>62</v>
      </c>
      <c r="T136" s="16"/>
      <c r="U136" s="16"/>
      <c r="V136" s="16">
        <v>42</v>
      </c>
      <c r="W136" s="15">
        <f>ROUND(IF(D136=Table!$C$3,Y136*Table!$C$4/8,Y136*Table!$D$4/8),3)</f>
        <v>26.244</v>
      </c>
      <c r="X136" s="16">
        <f t="shared" si="25"/>
        <v>26.244</v>
      </c>
      <c r="Y136" s="16">
        <v>1.615</v>
      </c>
      <c r="Z136" s="16">
        <v>1</v>
      </c>
      <c r="AA136" s="16" t="s">
        <v>21</v>
      </c>
      <c r="AB136" s="86"/>
      <c r="AC136" s="19">
        <v>44001</v>
      </c>
      <c r="AD136" s="86">
        <v>44008</v>
      </c>
      <c r="AE136" s="86">
        <v>44005</v>
      </c>
      <c r="AF136" s="86">
        <v>44005</v>
      </c>
      <c r="AG136" s="86" t="s">
        <v>164</v>
      </c>
      <c r="AH136" s="87">
        <v>1</v>
      </c>
      <c r="AI136" s="87">
        <v>1</v>
      </c>
      <c r="AJ136" s="87">
        <v>0.2</v>
      </c>
      <c r="AK136" s="99"/>
      <c r="AL136" s="94"/>
      <c r="AM136" s="15"/>
      <c r="AN136" s="15"/>
    </row>
    <row r="137" spans="2:40" hidden="1" x14ac:dyDescent="0.25">
      <c r="B137" s="100">
        <f t="shared" si="24"/>
        <v>78</v>
      </c>
      <c r="C137" s="16">
        <v>20200619</v>
      </c>
      <c r="D137" s="16" t="s">
        <v>2</v>
      </c>
      <c r="E137" s="96" t="s">
        <v>806</v>
      </c>
      <c r="F137" s="85" t="s">
        <v>804</v>
      </c>
      <c r="G137" s="49"/>
      <c r="H137" s="16" t="s">
        <v>857</v>
      </c>
      <c r="I137" s="16" t="s">
        <v>760</v>
      </c>
      <c r="J137" s="16" t="s">
        <v>255</v>
      </c>
      <c r="K137" s="49"/>
      <c r="L137" s="85" t="s">
        <v>58</v>
      </c>
      <c r="M137" s="49"/>
      <c r="N137" s="16" t="s">
        <v>624</v>
      </c>
      <c r="O137" s="85" t="s">
        <v>625</v>
      </c>
      <c r="P137" s="85" t="s">
        <v>815</v>
      </c>
      <c r="Q137" s="18"/>
      <c r="R137" s="16" t="s">
        <v>130</v>
      </c>
      <c r="S137" s="16" t="s">
        <v>62</v>
      </c>
      <c r="T137" s="16"/>
      <c r="U137" s="16"/>
      <c r="V137" s="16">
        <v>53</v>
      </c>
      <c r="W137" s="15">
        <f>ROUND(IF(D137=Table!$C$3,Y137*Table!$C$4/8,Y137*Table!$D$4/8),3)</f>
        <v>37.293999999999997</v>
      </c>
      <c r="X137" s="16">
        <f t="shared" si="25"/>
        <v>37.293999999999997</v>
      </c>
      <c r="Y137" s="16">
        <v>2.2949999999999999</v>
      </c>
      <c r="Z137" s="16">
        <v>1</v>
      </c>
      <c r="AA137" s="16" t="s">
        <v>21</v>
      </c>
      <c r="AB137" s="86"/>
      <c r="AC137" s="19">
        <v>44001</v>
      </c>
      <c r="AD137" s="86">
        <v>44008</v>
      </c>
      <c r="AE137" s="86">
        <v>44005</v>
      </c>
      <c r="AF137" s="86">
        <v>44005</v>
      </c>
      <c r="AG137" s="86" t="s">
        <v>164</v>
      </c>
      <c r="AH137" s="87">
        <v>0.92900000000000005</v>
      </c>
      <c r="AI137" s="87">
        <v>0.94699999999999995</v>
      </c>
      <c r="AJ137" s="87">
        <v>0.46700000000000003</v>
      </c>
      <c r="AK137" s="99"/>
      <c r="AL137" s="94"/>
      <c r="AM137" s="15"/>
      <c r="AN137" s="15"/>
    </row>
    <row r="138" spans="2:40" hidden="1" x14ac:dyDescent="0.25">
      <c r="B138" s="100">
        <f t="shared" si="24"/>
        <v>79</v>
      </c>
      <c r="C138" s="16">
        <v>20200619</v>
      </c>
      <c r="D138" s="16" t="s">
        <v>2</v>
      </c>
      <c r="E138" s="96" t="s">
        <v>806</v>
      </c>
      <c r="F138" s="85" t="s">
        <v>804</v>
      </c>
      <c r="G138" s="49"/>
      <c r="H138" s="16" t="s">
        <v>858</v>
      </c>
      <c r="I138" s="16" t="s">
        <v>761</v>
      </c>
      <c r="J138" s="16" t="s">
        <v>255</v>
      </c>
      <c r="K138" s="49"/>
      <c r="L138" s="85" t="s">
        <v>58</v>
      </c>
      <c r="M138" s="49"/>
      <c r="N138" s="16" t="s">
        <v>624</v>
      </c>
      <c r="O138" s="85" t="s">
        <v>788</v>
      </c>
      <c r="P138" s="85" t="s">
        <v>620</v>
      </c>
      <c r="Q138" s="18"/>
      <c r="R138" s="16" t="s">
        <v>130</v>
      </c>
      <c r="S138" s="16" t="s">
        <v>62</v>
      </c>
      <c r="T138" s="16"/>
      <c r="U138" s="16"/>
      <c r="V138" s="16">
        <v>70</v>
      </c>
      <c r="W138" s="15">
        <f>ROUND(IF(D138=Table!$C$3,Y138*Table!$C$4/8,Y138*Table!$D$4/8),3)</f>
        <v>40.055999999999997</v>
      </c>
      <c r="X138" s="16">
        <f t="shared" si="25"/>
        <v>40.055999999999997</v>
      </c>
      <c r="Y138" s="16">
        <v>2.4649999999999999</v>
      </c>
      <c r="Z138" s="16">
        <v>1</v>
      </c>
      <c r="AA138" s="16" t="s">
        <v>21</v>
      </c>
      <c r="AB138" s="86"/>
      <c r="AC138" s="19">
        <v>44001</v>
      </c>
      <c r="AD138" s="86">
        <v>44008</v>
      </c>
      <c r="AE138" s="86">
        <v>44005</v>
      </c>
      <c r="AF138" s="86">
        <v>44005</v>
      </c>
      <c r="AG138" s="86" t="s">
        <v>164</v>
      </c>
      <c r="AH138" s="87">
        <v>1</v>
      </c>
      <c r="AI138" s="87">
        <v>1</v>
      </c>
      <c r="AJ138" s="87">
        <v>0.33300000000000002</v>
      </c>
      <c r="AK138" s="99"/>
      <c r="AL138" s="94"/>
      <c r="AM138" s="15"/>
      <c r="AN138" s="15"/>
    </row>
    <row r="139" spans="2:40" hidden="1" x14ac:dyDescent="0.25">
      <c r="B139" s="100">
        <f t="shared" si="24"/>
        <v>80</v>
      </c>
      <c r="C139" s="16">
        <v>20200619</v>
      </c>
      <c r="D139" s="16" t="s">
        <v>2</v>
      </c>
      <c r="E139" s="96" t="s">
        <v>806</v>
      </c>
      <c r="F139" s="85" t="s">
        <v>804</v>
      </c>
      <c r="G139" s="49"/>
      <c r="H139" s="16" t="s">
        <v>477</v>
      </c>
      <c r="I139" s="16" t="s">
        <v>762</v>
      </c>
      <c r="J139" s="16" t="s">
        <v>256</v>
      </c>
      <c r="K139" s="49"/>
      <c r="L139" s="85" t="s">
        <v>58</v>
      </c>
      <c r="M139" s="49"/>
      <c r="N139" s="16" t="s">
        <v>624</v>
      </c>
      <c r="O139" s="85" t="s">
        <v>782</v>
      </c>
      <c r="P139" s="85" t="s">
        <v>815</v>
      </c>
      <c r="Q139" s="18"/>
      <c r="R139" s="16" t="s">
        <v>130</v>
      </c>
      <c r="S139" s="16" t="s">
        <v>62</v>
      </c>
      <c r="T139" s="16"/>
      <c r="U139" s="16"/>
      <c r="V139" s="16">
        <v>63</v>
      </c>
      <c r="W139" s="15">
        <f>ROUND(IF(D139=Table!$C$3,Y139*Table!$C$4/8,Y139*Table!$D$4/8),3)</f>
        <v>40.055999999999997</v>
      </c>
      <c r="X139" s="16">
        <f t="shared" si="25"/>
        <v>40.055999999999997</v>
      </c>
      <c r="Y139" s="16">
        <v>2.4649999999999999</v>
      </c>
      <c r="Z139" s="16">
        <v>1</v>
      </c>
      <c r="AA139" s="16" t="s">
        <v>21</v>
      </c>
      <c r="AB139" s="86"/>
      <c r="AC139" s="19">
        <v>44001</v>
      </c>
      <c r="AD139" s="86">
        <v>44008</v>
      </c>
      <c r="AE139" s="86">
        <v>44005</v>
      </c>
      <c r="AF139" s="86">
        <v>44005</v>
      </c>
      <c r="AG139" s="86" t="s">
        <v>164</v>
      </c>
      <c r="AH139" s="87">
        <v>1</v>
      </c>
      <c r="AI139" s="87">
        <v>1</v>
      </c>
      <c r="AJ139" s="87" t="s">
        <v>327</v>
      </c>
      <c r="AK139" s="99"/>
      <c r="AL139" s="94"/>
      <c r="AM139" s="15"/>
      <c r="AN139" s="15"/>
    </row>
    <row r="140" spans="2:40" hidden="1" x14ac:dyDescent="0.25">
      <c r="B140" s="100">
        <f t="shared" si="24"/>
        <v>81</v>
      </c>
      <c r="C140" s="16">
        <v>20200619</v>
      </c>
      <c r="D140" s="16" t="s">
        <v>2</v>
      </c>
      <c r="E140" s="96" t="s">
        <v>806</v>
      </c>
      <c r="F140" s="85" t="s">
        <v>804</v>
      </c>
      <c r="G140" s="49"/>
      <c r="H140" s="16" t="s">
        <v>478</v>
      </c>
      <c r="I140" s="16" t="s">
        <v>763</v>
      </c>
      <c r="J140" s="16" t="s">
        <v>256</v>
      </c>
      <c r="K140" s="49"/>
      <c r="L140" s="85" t="s">
        <v>58</v>
      </c>
      <c r="M140" s="49"/>
      <c r="N140" s="16" t="s">
        <v>624</v>
      </c>
      <c r="O140" s="85" t="s">
        <v>798</v>
      </c>
      <c r="P140" s="85" t="s">
        <v>617</v>
      </c>
      <c r="Q140" s="18"/>
      <c r="R140" s="16" t="s">
        <v>130</v>
      </c>
      <c r="S140" s="16" t="s">
        <v>62</v>
      </c>
      <c r="T140" s="16"/>
      <c r="U140" s="16"/>
      <c r="V140" s="16">
        <v>39</v>
      </c>
      <c r="W140" s="15">
        <f>ROUND(IF(D140=Table!$C$3,Y140*Table!$C$4/8,Y140*Table!$D$4/8),3)</f>
        <v>26.244</v>
      </c>
      <c r="X140" s="16">
        <f t="shared" si="25"/>
        <v>26.244</v>
      </c>
      <c r="Y140" s="16">
        <v>1.615</v>
      </c>
      <c r="Z140" s="16">
        <v>1</v>
      </c>
      <c r="AA140" s="16" t="s">
        <v>21</v>
      </c>
      <c r="AB140" s="86"/>
      <c r="AC140" s="19">
        <v>44001</v>
      </c>
      <c r="AD140" s="86">
        <v>44008</v>
      </c>
      <c r="AE140" s="86">
        <v>44005</v>
      </c>
      <c r="AF140" s="86">
        <v>44005</v>
      </c>
      <c r="AG140" s="86" t="s">
        <v>164</v>
      </c>
      <c r="AH140" s="87">
        <v>1</v>
      </c>
      <c r="AI140" s="87">
        <v>1</v>
      </c>
      <c r="AJ140" s="87">
        <v>0</v>
      </c>
      <c r="AK140" s="99"/>
      <c r="AL140" s="94"/>
      <c r="AM140" s="15"/>
      <c r="AN140" s="15"/>
    </row>
    <row r="141" spans="2:40" hidden="1" x14ac:dyDescent="0.25">
      <c r="B141" s="100">
        <f t="shared" si="24"/>
        <v>82</v>
      </c>
      <c r="C141" s="16">
        <v>20200619</v>
      </c>
      <c r="D141" s="16" t="s">
        <v>2</v>
      </c>
      <c r="E141" s="96" t="s">
        <v>806</v>
      </c>
      <c r="F141" s="85" t="s">
        <v>804</v>
      </c>
      <c r="G141" s="49"/>
      <c r="H141" s="16" t="s">
        <v>479</v>
      </c>
      <c r="I141" s="16" t="s">
        <v>764</v>
      </c>
      <c r="J141" s="16" t="s">
        <v>256</v>
      </c>
      <c r="K141" s="49"/>
      <c r="L141" s="85" t="s">
        <v>58</v>
      </c>
      <c r="M141" s="49"/>
      <c r="N141" s="16" t="s">
        <v>624</v>
      </c>
      <c r="O141" s="85" t="s">
        <v>799</v>
      </c>
      <c r="P141" s="85" t="s">
        <v>623</v>
      </c>
      <c r="Q141" s="18"/>
      <c r="R141" s="16" t="s">
        <v>130</v>
      </c>
      <c r="S141" s="16" t="s">
        <v>62</v>
      </c>
      <c r="T141" s="16"/>
      <c r="U141" s="16"/>
      <c r="V141" s="16">
        <v>129</v>
      </c>
      <c r="W141" s="15">
        <f>ROUND(IF(D141=Table!$C$3,Y141*Table!$C$4/8,Y141*Table!$D$4/8),3)</f>
        <v>40.055999999999997</v>
      </c>
      <c r="X141" s="16">
        <f t="shared" si="25"/>
        <v>40.055999999999997</v>
      </c>
      <c r="Y141" s="16">
        <v>2.4649999999999999</v>
      </c>
      <c r="Z141" s="16">
        <v>1</v>
      </c>
      <c r="AA141" s="16" t="s">
        <v>21</v>
      </c>
      <c r="AB141" s="86"/>
      <c r="AC141" s="19">
        <v>44001</v>
      </c>
      <c r="AD141" s="86">
        <v>44008</v>
      </c>
      <c r="AE141" s="86">
        <v>44005</v>
      </c>
      <c r="AF141" s="86">
        <v>44005</v>
      </c>
      <c r="AG141" s="86" t="s">
        <v>164</v>
      </c>
      <c r="AH141" s="87">
        <v>1</v>
      </c>
      <c r="AI141" s="87">
        <v>0.98</v>
      </c>
      <c r="AJ141" s="87">
        <v>0.38500000000000001</v>
      </c>
      <c r="AK141" s="99"/>
      <c r="AL141" s="94"/>
      <c r="AM141" s="15"/>
      <c r="AN141" s="15"/>
    </row>
    <row r="142" spans="2:40" hidden="1" x14ac:dyDescent="0.25">
      <c r="B142" s="100">
        <f t="shared" si="24"/>
        <v>83</v>
      </c>
      <c r="C142" s="16">
        <v>20200619</v>
      </c>
      <c r="D142" s="16" t="s">
        <v>2</v>
      </c>
      <c r="E142" s="96" t="s">
        <v>806</v>
      </c>
      <c r="F142" s="85" t="s">
        <v>804</v>
      </c>
      <c r="G142" s="49"/>
      <c r="H142" s="16" t="s">
        <v>480</v>
      </c>
      <c r="I142" s="16" t="s">
        <v>765</v>
      </c>
      <c r="J142" s="16" t="s">
        <v>256</v>
      </c>
      <c r="K142" s="49"/>
      <c r="L142" s="85" t="s">
        <v>58</v>
      </c>
      <c r="M142" s="49"/>
      <c r="N142" s="16" t="s">
        <v>624</v>
      </c>
      <c r="O142" s="85" t="s">
        <v>800</v>
      </c>
      <c r="P142" s="85" t="s">
        <v>623</v>
      </c>
      <c r="Q142" s="18"/>
      <c r="R142" s="145" t="s">
        <v>861</v>
      </c>
      <c r="S142" s="16" t="s">
        <v>328</v>
      </c>
      <c r="T142" s="16"/>
      <c r="U142" s="16"/>
      <c r="V142" s="16">
        <v>65</v>
      </c>
      <c r="W142" s="15">
        <f>ROUND(IF(D142=Table!$C$3,Y142*Table!$C$4/8,Y142*Table!$D$4/8),3)</f>
        <v>40.055999999999997</v>
      </c>
      <c r="X142" s="16">
        <f>W142</f>
        <v>40.055999999999997</v>
      </c>
      <c r="Y142" s="16">
        <v>2.4649999999999999</v>
      </c>
      <c r="Z142" s="16">
        <f>Y142</f>
        <v>2.4649999999999999</v>
      </c>
      <c r="AA142" s="16" t="s">
        <v>21</v>
      </c>
      <c r="AB142" s="86"/>
      <c r="AC142" s="19">
        <v>44001</v>
      </c>
      <c r="AD142" s="86">
        <v>44008</v>
      </c>
      <c r="AE142" s="86">
        <v>44008</v>
      </c>
      <c r="AF142" s="86">
        <v>44008</v>
      </c>
      <c r="AG142" s="86" t="s">
        <v>164</v>
      </c>
      <c r="AH142" s="101">
        <v>1</v>
      </c>
      <c r="AI142" s="101">
        <v>1</v>
      </c>
      <c r="AJ142" s="101">
        <v>0.72199999999999998</v>
      </c>
      <c r="AK142" s="14" t="s">
        <v>144</v>
      </c>
      <c r="AL142" s="94"/>
      <c r="AM142" s="15"/>
      <c r="AN142" s="15"/>
    </row>
    <row r="143" spans="2:40" hidden="1" x14ac:dyDescent="0.25">
      <c r="B143" s="100">
        <f t="shared" si="24"/>
        <v>84</v>
      </c>
      <c r="C143" s="16">
        <v>20200619</v>
      </c>
      <c r="D143" s="16" t="s">
        <v>2</v>
      </c>
      <c r="E143" s="96" t="s">
        <v>806</v>
      </c>
      <c r="F143" s="85" t="s">
        <v>804</v>
      </c>
      <c r="G143" s="49"/>
      <c r="H143" s="16" t="s">
        <v>481</v>
      </c>
      <c r="I143" s="16" t="s">
        <v>766</v>
      </c>
      <c r="J143" s="16" t="s">
        <v>256</v>
      </c>
      <c r="K143" s="49"/>
      <c r="L143" s="85" t="s">
        <v>58</v>
      </c>
      <c r="M143" s="49"/>
      <c r="N143" s="16" t="s">
        <v>624</v>
      </c>
      <c r="O143" s="85" t="s">
        <v>801</v>
      </c>
      <c r="P143" s="85" t="s">
        <v>623</v>
      </c>
      <c r="Q143" s="18"/>
      <c r="R143" s="145" t="s">
        <v>91</v>
      </c>
      <c r="S143" s="16" t="s">
        <v>61</v>
      </c>
      <c r="T143" s="16"/>
      <c r="U143" s="16"/>
      <c r="V143" s="16">
        <v>502</v>
      </c>
      <c r="W143" s="15">
        <f>ROUND(IF(D143=Table!$C$3,Y143*Table!$C$4/8,Y143*Table!$D$4/8),3)</f>
        <v>256.084</v>
      </c>
      <c r="X143" s="16">
        <f t="shared" ref="X143:X158" si="26">W143</f>
        <v>256.084</v>
      </c>
      <c r="Y143" s="16">
        <v>15.758999999999999</v>
      </c>
      <c r="Z143" s="16">
        <v>4</v>
      </c>
      <c r="AA143" s="16" t="s">
        <v>21</v>
      </c>
      <c r="AB143" s="86"/>
      <c r="AC143" s="19">
        <v>44001</v>
      </c>
      <c r="AD143" s="86">
        <v>44008</v>
      </c>
      <c r="AE143" s="86">
        <v>44006</v>
      </c>
      <c r="AF143" s="86">
        <v>44006</v>
      </c>
      <c r="AG143" s="86" t="s">
        <v>165</v>
      </c>
      <c r="AH143" s="101">
        <v>1</v>
      </c>
      <c r="AI143" s="101">
        <v>0.995</v>
      </c>
      <c r="AJ143" s="101">
        <v>0.38300000000000001</v>
      </c>
      <c r="AK143" s="14" t="s">
        <v>144</v>
      </c>
      <c r="AL143" s="118" t="s">
        <v>863</v>
      </c>
      <c r="AM143" s="15"/>
      <c r="AN143" s="15"/>
    </row>
    <row r="144" spans="2:40" hidden="1" x14ac:dyDescent="0.25">
      <c r="B144" s="100">
        <f t="shared" si="24"/>
        <v>85</v>
      </c>
      <c r="C144" s="16">
        <v>20200619</v>
      </c>
      <c r="D144" s="16" t="s">
        <v>3</v>
      </c>
      <c r="E144" s="96" t="s">
        <v>806</v>
      </c>
      <c r="F144" s="85" t="s">
        <v>257</v>
      </c>
      <c r="G144" s="49"/>
      <c r="H144" s="16" t="s">
        <v>236</v>
      </c>
      <c r="I144" s="16" t="s">
        <v>261</v>
      </c>
      <c r="J144" s="16" t="s">
        <v>256</v>
      </c>
      <c r="K144" s="49"/>
      <c r="L144" s="85" t="s">
        <v>859</v>
      </c>
      <c r="M144" s="49"/>
      <c r="N144" s="16" t="s">
        <v>860</v>
      </c>
      <c r="O144" s="85" t="s">
        <v>58</v>
      </c>
      <c r="P144" s="85" t="s">
        <v>816</v>
      </c>
      <c r="Q144" s="18"/>
      <c r="R144" s="145" t="s">
        <v>861</v>
      </c>
      <c r="S144" s="16" t="s">
        <v>328</v>
      </c>
      <c r="T144" s="16"/>
      <c r="U144" s="16"/>
      <c r="V144" s="16">
        <v>42</v>
      </c>
      <c r="W144" s="15">
        <f>ROUND(IF(D144=Table!$C$3,Y144*Table!$C$4/8,Y144*Table!$D$4/8),3)</f>
        <v>67.5</v>
      </c>
      <c r="X144" s="16">
        <f t="shared" si="26"/>
        <v>67.5</v>
      </c>
      <c r="Y144" s="16">
        <v>1.2</v>
      </c>
      <c r="Z144" s="16">
        <f t="shared" ref="Z144:Z158" si="27">Y144</f>
        <v>1.2</v>
      </c>
      <c r="AA144" s="16" t="s">
        <v>21</v>
      </c>
      <c r="AB144" s="86"/>
      <c r="AC144" s="19">
        <v>44001</v>
      </c>
      <c r="AD144" s="86">
        <v>44008</v>
      </c>
      <c r="AE144" s="86">
        <v>44004</v>
      </c>
      <c r="AF144" s="86">
        <v>44004</v>
      </c>
      <c r="AG144" s="86" t="s">
        <v>164</v>
      </c>
      <c r="AH144" s="101">
        <v>1</v>
      </c>
      <c r="AI144" s="101">
        <v>1</v>
      </c>
      <c r="AJ144" s="101">
        <v>1</v>
      </c>
      <c r="AK144" s="14" t="s">
        <v>144</v>
      </c>
      <c r="AL144" s="94"/>
      <c r="AM144" s="15"/>
      <c r="AN144" s="15"/>
    </row>
    <row r="145" spans="2:40" hidden="1" x14ac:dyDescent="0.25">
      <c r="B145" s="100">
        <f t="shared" si="24"/>
        <v>86</v>
      </c>
      <c r="C145" s="16">
        <v>20200619</v>
      </c>
      <c r="D145" s="16" t="s">
        <v>3</v>
      </c>
      <c r="E145" s="96" t="s">
        <v>806</v>
      </c>
      <c r="F145" s="85" t="s">
        <v>258</v>
      </c>
      <c r="G145" s="49"/>
      <c r="H145" s="16" t="s">
        <v>224</v>
      </c>
      <c r="I145" s="16" t="s">
        <v>262</v>
      </c>
      <c r="J145" s="16" t="s">
        <v>256</v>
      </c>
      <c r="K145" s="49"/>
      <c r="L145" s="85" t="s">
        <v>859</v>
      </c>
      <c r="M145" s="49"/>
      <c r="N145" s="16" t="s">
        <v>860</v>
      </c>
      <c r="O145" s="85" t="s">
        <v>58</v>
      </c>
      <c r="P145" s="85" t="s">
        <v>484</v>
      </c>
      <c r="Q145" s="18"/>
      <c r="R145" s="145" t="s">
        <v>861</v>
      </c>
      <c r="S145" s="16" t="s">
        <v>328</v>
      </c>
      <c r="T145" s="16"/>
      <c r="U145" s="16"/>
      <c r="V145" s="16">
        <v>500</v>
      </c>
      <c r="W145" s="15">
        <f>ROUND(IF(D145=Table!$C$3,Y145*Table!$C$4/8,Y145*Table!$D$4/8),3)</f>
        <v>157.5</v>
      </c>
      <c r="X145" s="16">
        <f t="shared" si="26"/>
        <v>157.5</v>
      </c>
      <c r="Y145" s="16">
        <v>2.8000000000000003</v>
      </c>
      <c r="Z145" s="16">
        <f t="shared" si="27"/>
        <v>2.8000000000000003</v>
      </c>
      <c r="AA145" s="16" t="s">
        <v>21</v>
      </c>
      <c r="AB145" s="86"/>
      <c r="AC145" s="19">
        <v>44001</v>
      </c>
      <c r="AD145" s="86">
        <v>44008</v>
      </c>
      <c r="AE145" s="86">
        <v>44004</v>
      </c>
      <c r="AF145" s="86">
        <v>44004</v>
      </c>
      <c r="AG145" s="86" t="s">
        <v>164</v>
      </c>
      <c r="AH145" s="101">
        <v>1</v>
      </c>
      <c r="AI145" s="101">
        <v>1</v>
      </c>
      <c r="AJ145" s="101">
        <v>0.81</v>
      </c>
      <c r="AK145" s="14" t="s">
        <v>144</v>
      </c>
      <c r="AL145" s="94"/>
      <c r="AM145" s="15"/>
      <c r="AN145" s="15"/>
    </row>
    <row r="146" spans="2:40" hidden="1" x14ac:dyDescent="0.25">
      <c r="B146" s="100">
        <f t="shared" si="24"/>
        <v>87</v>
      </c>
      <c r="C146" s="16">
        <v>20200619</v>
      </c>
      <c r="D146" s="16" t="s">
        <v>3</v>
      </c>
      <c r="E146" s="96" t="s">
        <v>806</v>
      </c>
      <c r="F146" s="85" t="s">
        <v>259</v>
      </c>
      <c r="G146" s="49"/>
      <c r="H146" s="16" t="s">
        <v>317</v>
      </c>
      <c r="I146" s="16" t="s">
        <v>263</v>
      </c>
      <c r="J146" s="16" t="s">
        <v>256</v>
      </c>
      <c r="K146" s="49"/>
      <c r="L146" s="85" t="s">
        <v>859</v>
      </c>
      <c r="M146" s="49"/>
      <c r="N146" s="16" t="s">
        <v>860</v>
      </c>
      <c r="O146" s="85" t="s">
        <v>58</v>
      </c>
      <c r="P146" s="85" t="s">
        <v>485</v>
      </c>
      <c r="Q146" s="18"/>
      <c r="R146" s="145" t="s">
        <v>861</v>
      </c>
      <c r="S146" s="16" t="s">
        <v>328</v>
      </c>
      <c r="T146" s="16"/>
      <c r="U146" s="16"/>
      <c r="V146" s="16">
        <v>1006</v>
      </c>
      <c r="W146" s="15">
        <f>ROUND(IF(D146=Table!$C$3,Y146*Table!$C$4/8,Y146*Table!$D$4/8),3)</f>
        <v>90</v>
      </c>
      <c r="X146" s="16">
        <f t="shared" si="26"/>
        <v>90</v>
      </c>
      <c r="Y146" s="16">
        <v>1.6</v>
      </c>
      <c r="Z146" s="16">
        <f t="shared" si="27"/>
        <v>1.6</v>
      </c>
      <c r="AA146" s="16" t="s">
        <v>21</v>
      </c>
      <c r="AB146" s="86"/>
      <c r="AC146" s="19">
        <v>44001</v>
      </c>
      <c r="AD146" s="86">
        <v>44008</v>
      </c>
      <c r="AE146" s="86">
        <v>44004</v>
      </c>
      <c r="AF146" s="86">
        <v>44004</v>
      </c>
      <c r="AG146" s="86" t="s">
        <v>164</v>
      </c>
      <c r="AH146" s="101">
        <v>1</v>
      </c>
      <c r="AI146" s="101">
        <v>1</v>
      </c>
      <c r="AJ146" s="101">
        <v>0</v>
      </c>
      <c r="AK146" s="14" t="s">
        <v>144</v>
      </c>
      <c r="AL146" s="94"/>
      <c r="AM146" s="15"/>
      <c r="AN146" s="15"/>
    </row>
    <row r="147" spans="2:40" hidden="1" x14ac:dyDescent="0.25">
      <c r="B147" s="100">
        <f t="shared" si="24"/>
        <v>88</v>
      </c>
      <c r="C147" s="16">
        <v>20200619</v>
      </c>
      <c r="D147" s="16" t="s">
        <v>3</v>
      </c>
      <c r="E147" s="96" t="s">
        <v>806</v>
      </c>
      <c r="F147" s="85" t="s">
        <v>259</v>
      </c>
      <c r="G147" s="49"/>
      <c r="H147" s="16" t="s">
        <v>252</v>
      </c>
      <c r="I147" s="16" t="s">
        <v>264</v>
      </c>
      <c r="J147" s="16" t="s">
        <v>256</v>
      </c>
      <c r="K147" s="49"/>
      <c r="L147" s="85" t="s">
        <v>859</v>
      </c>
      <c r="M147" s="49"/>
      <c r="N147" s="16" t="s">
        <v>860</v>
      </c>
      <c r="O147" s="85" t="s">
        <v>58</v>
      </c>
      <c r="P147" s="85" t="s">
        <v>485</v>
      </c>
      <c r="Q147" s="18"/>
      <c r="R147" s="145" t="s">
        <v>861</v>
      </c>
      <c r="S147" s="16" t="s">
        <v>328</v>
      </c>
      <c r="T147" s="16"/>
      <c r="U147" s="16"/>
      <c r="V147" s="16">
        <v>83</v>
      </c>
      <c r="W147" s="15">
        <f>ROUND(IF(D147=Table!$C$3,Y147*Table!$C$4/8,Y147*Table!$D$4/8),3)</f>
        <v>81</v>
      </c>
      <c r="X147" s="16">
        <f t="shared" si="26"/>
        <v>81</v>
      </c>
      <c r="Y147" s="16">
        <v>1.44</v>
      </c>
      <c r="Z147" s="16">
        <f t="shared" si="27"/>
        <v>1.44</v>
      </c>
      <c r="AA147" s="16" t="s">
        <v>21</v>
      </c>
      <c r="AB147" s="86"/>
      <c r="AC147" s="19">
        <v>44001</v>
      </c>
      <c r="AD147" s="86">
        <v>44008</v>
      </c>
      <c r="AE147" s="86">
        <v>44007</v>
      </c>
      <c r="AF147" s="86">
        <v>44007</v>
      </c>
      <c r="AG147" s="86" t="s">
        <v>164</v>
      </c>
      <c r="AH147" s="101">
        <v>1</v>
      </c>
      <c r="AI147" s="101">
        <v>1</v>
      </c>
      <c r="AJ147" s="101">
        <v>0.83</v>
      </c>
      <c r="AK147" s="14" t="s">
        <v>144</v>
      </c>
      <c r="AL147" s="94"/>
      <c r="AM147" s="15"/>
      <c r="AN147" s="15"/>
    </row>
    <row r="148" spans="2:40" hidden="1" x14ac:dyDescent="0.25">
      <c r="B148" s="100">
        <f t="shared" si="24"/>
        <v>89</v>
      </c>
      <c r="C148" s="16">
        <v>20200619</v>
      </c>
      <c r="D148" s="16" t="s">
        <v>3</v>
      </c>
      <c r="E148" s="96" t="s">
        <v>806</v>
      </c>
      <c r="F148" s="85" t="s">
        <v>259</v>
      </c>
      <c r="G148" s="49"/>
      <c r="H148" s="16" t="s">
        <v>253</v>
      </c>
      <c r="I148" s="16" t="s">
        <v>265</v>
      </c>
      <c r="J148" s="16" t="s">
        <v>256</v>
      </c>
      <c r="K148" s="49"/>
      <c r="L148" s="85" t="s">
        <v>859</v>
      </c>
      <c r="M148" s="49"/>
      <c r="N148" s="16" t="s">
        <v>860</v>
      </c>
      <c r="O148" s="85" t="s">
        <v>58</v>
      </c>
      <c r="P148" s="85" t="s">
        <v>485</v>
      </c>
      <c r="Q148" s="18"/>
      <c r="R148" s="145" t="s">
        <v>861</v>
      </c>
      <c r="S148" s="16" t="s">
        <v>328</v>
      </c>
      <c r="T148" s="16"/>
      <c r="U148" s="16"/>
      <c r="V148" s="16">
        <v>975</v>
      </c>
      <c r="W148" s="15">
        <f>ROUND(IF(D148=Table!$C$3,Y148*Table!$C$4/8,Y148*Table!$D$4/8),3)</f>
        <v>81</v>
      </c>
      <c r="X148" s="16">
        <f t="shared" si="26"/>
        <v>81</v>
      </c>
      <c r="Y148" s="16">
        <v>1.44</v>
      </c>
      <c r="Z148" s="16">
        <f t="shared" si="27"/>
        <v>1.44</v>
      </c>
      <c r="AA148" s="16" t="s">
        <v>21</v>
      </c>
      <c r="AB148" s="86"/>
      <c r="AC148" s="19">
        <v>44001</v>
      </c>
      <c r="AD148" s="86">
        <v>44008</v>
      </c>
      <c r="AE148" s="86">
        <v>44005</v>
      </c>
      <c r="AF148" s="86">
        <v>44005</v>
      </c>
      <c r="AG148" s="86" t="s">
        <v>164</v>
      </c>
      <c r="AH148" s="101">
        <v>1</v>
      </c>
      <c r="AI148" s="101">
        <v>1</v>
      </c>
      <c r="AJ148" s="101">
        <v>0.5</v>
      </c>
      <c r="AK148" s="14" t="s">
        <v>144</v>
      </c>
      <c r="AL148" s="94"/>
      <c r="AM148" s="15"/>
      <c r="AN148" s="15"/>
    </row>
    <row r="149" spans="2:40" hidden="1" x14ac:dyDescent="0.25">
      <c r="B149" s="100">
        <f t="shared" si="24"/>
        <v>90</v>
      </c>
      <c r="C149" s="16">
        <v>20200619</v>
      </c>
      <c r="D149" s="16" t="s">
        <v>3</v>
      </c>
      <c r="E149" s="96" t="s">
        <v>806</v>
      </c>
      <c r="F149" s="85" t="s">
        <v>805</v>
      </c>
      <c r="G149" s="49"/>
      <c r="H149" s="16" t="s">
        <v>237</v>
      </c>
      <c r="I149" s="16" t="s">
        <v>469</v>
      </c>
      <c r="J149" s="16" t="s">
        <v>256</v>
      </c>
      <c r="K149" s="49"/>
      <c r="L149" s="85" t="s">
        <v>859</v>
      </c>
      <c r="M149" s="49"/>
      <c r="N149" s="16" t="s">
        <v>860</v>
      </c>
      <c r="O149" s="85" t="s">
        <v>58</v>
      </c>
      <c r="P149" s="85" t="s">
        <v>817</v>
      </c>
      <c r="Q149" s="18"/>
      <c r="R149" s="145" t="s">
        <v>861</v>
      </c>
      <c r="S149" s="16" t="s">
        <v>328</v>
      </c>
      <c r="T149" s="16"/>
      <c r="U149" s="16"/>
      <c r="V149" s="16">
        <v>82</v>
      </c>
      <c r="W149" s="15">
        <f>ROUND(IF(D149=Table!$C$3,Y149*Table!$C$4/8,Y149*Table!$D$4/8),3)</f>
        <v>67.5</v>
      </c>
      <c r="X149" s="16">
        <f t="shared" si="26"/>
        <v>67.5</v>
      </c>
      <c r="Y149" s="16">
        <v>1.2</v>
      </c>
      <c r="Z149" s="16">
        <f t="shared" si="27"/>
        <v>1.2</v>
      </c>
      <c r="AA149" s="16" t="s">
        <v>21</v>
      </c>
      <c r="AB149" s="86"/>
      <c r="AC149" s="19">
        <v>44001</v>
      </c>
      <c r="AD149" s="86">
        <v>44008</v>
      </c>
      <c r="AE149" s="86">
        <v>44005</v>
      </c>
      <c r="AF149" s="86">
        <v>44005</v>
      </c>
      <c r="AG149" s="86" t="s">
        <v>164</v>
      </c>
      <c r="AH149" s="101">
        <v>1</v>
      </c>
      <c r="AI149" s="101">
        <v>1</v>
      </c>
      <c r="AJ149" s="101">
        <v>1</v>
      </c>
      <c r="AK149" s="14" t="s">
        <v>144</v>
      </c>
      <c r="AL149" s="94"/>
      <c r="AM149" s="15"/>
      <c r="AN149" s="15"/>
    </row>
    <row r="150" spans="2:40" hidden="1" x14ac:dyDescent="0.25">
      <c r="B150" s="100">
        <f t="shared" si="24"/>
        <v>91</v>
      </c>
      <c r="C150" s="16">
        <v>20200619</v>
      </c>
      <c r="D150" s="16" t="s">
        <v>3</v>
      </c>
      <c r="E150" s="96" t="s">
        <v>806</v>
      </c>
      <c r="F150" s="85" t="s">
        <v>805</v>
      </c>
      <c r="G150" s="49"/>
      <c r="H150" s="16" t="s">
        <v>267</v>
      </c>
      <c r="I150" s="16" t="s">
        <v>767</v>
      </c>
      <c r="J150" s="16" t="s">
        <v>256</v>
      </c>
      <c r="K150" s="49"/>
      <c r="L150" s="85" t="s">
        <v>859</v>
      </c>
      <c r="M150" s="49"/>
      <c r="N150" s="16" t="s">
        <v>860</v>
      </c>
      <c r="O150" s="85" t="s">
        <v>58</v>
      </c>
      <c r="P150" s="85" t="s">
        <v>817</v>
      </c>
      <c r="Q150" s="18"/>
      <c r="R150" s="16" t="s">
        <v>861</v>
      </c>
      <c r="S150" s="16" t="s">
        <v>328</v>
      </c>
      <c r="T150" s="16"/>
      <c r="U150" s="16"/>
      <c r="V150" s="16">
        <v>405</v>
      </c>
      <c r="W150" s="15">
        <f>ROUND(IF(D150=Table!$C$3,Y150*Table!$C$4/8,Y150*Table!$D$4/8),3)</f>
        <v>103.5</v>
      </c>
      <c r="X150" s="16">
        <f t="shared" si="26"/>
        <v>103.5</v>
      </c>
      <c r="Y150" s="16">
        <v>1.8399999999999999</v>
      </c>
      <c r="Z150" s="16">
        <f t="shared" si="27"/>
        <v>1.8399999999999999</v>
      </c>
      <c r="AA150" s="16" t="s">
        <v>21</v>
      </c>
      <c r="AB150" s="86"/>
      <c r="AC150" s="19">
        <v>44001</v>
      </c>
      <c r="AD150" s="86">
        <v>44008</v>
      </c>
      <c r="AE150" s="86">
        <v>44005</v>
      </c>
      <c r="AF150" s="86">
        <v>44005</v>
      </c>
      <c r="AG150" s="86" t="s">
        <v>164</v>
      </c>
      <c r="AH150" s="87">
        <v>1</v>
      </c>
      <c r="AI150" s="87">
        <v>1</v>
      </c>
      <c r="AJ150" s="87">
        <v>0.75</v>
      </c>
      <c r="AK150" s="99" t="s">
        <v>144</v>
      </c>
      <c r="AL150" s="94"/>
      <c r="AM150" s="15"/>
      <c r="AN150" s="15"/>
    </row>
    <row r="151" spans="2:40" hidden="1" x14ac:dyDescent="0.25">
      <c r="B151" s="100">
        <f t="shared" si="24"/>
        <v>92</v>
      </c>
      <c r="C151" s="16">
        <v>20200619</v>
      </c>
      <c r="D151" s="16" t="s">
        <v>3</v>
      </c>
      <c r="E151" s="96" t="s">
        <v>806</v>
      </c>
      <c r="F151" s="85" t="s">
        <v>260</v>
      </c>
      <c r="G151" s="49"/>
      <c r="H151" s="16" t="s">
        <v>228</v>
      </c>
      <c r="I151" s="16" t="s">
        <v>266</v>
      </c>
      <c r="J151" s="16" t="s">
        <v>256</v>
      </c>
      <c r="K151" s="49"/>
      <c r="L151" s="85" t="s">
        <v>859</v>
      </c>
      <c r="M151" s="49"/>
      <c r="N151" s="16" t="s">
        <v>860</v>
      </c>
      <c r="O151" s="85" t="s">
        <v>58</v>
      </c>
      <c r="P151" s="85" t="s">
        <v>482</v>
      </c>
      <c r="Q151" s="18"/>
      <c r="R151" s="16" t="s">
        <v>861</v>
      </c>
      <c r="S151" s="16" t="s">
        <v>328</v>
      </c>
      <c r="T151" s="16"/>
      <c r="U151" s="16"/>
      <c r="V151" s="16">
        <v>225</v>
      </c>
      <c r="W151" s="15">
        <f>ROUND(IF(D151=Table!$C$3,Y151*Table!$C$4/8,Y151*Table!$D$4/8),3)</f>
        <v>67.5</v>
      </c>
      <c r="X151" s="16">
        <f t="shared" si="26"/>
        <v>67.5</v>
      </c>
      <c r="Y151" s="16">
        <v>1.2</v>
      </c>
      <c r="Z151" s="16">
        <f t="shared" si="27"/>
        <v>1.2</v>
      </c>
      <c r="AA151" s="16" t="s">
        <v>21</v>
      </c>
      <c r="AB151" s="86"/>
      <c r="AC151" s="19">
        <v>44001</v>
      </c>
      <c r="AD151" s="86">
        <v>44008</v>
      </c>
      <c r="AE151" s="86">
        <v>44006</v>
      </c>
      <c r="AF151" s="86">
        <v>44006</v>
      </c>
      <c r="AG151" s="86" t="s">
        <v>164</v>
      </c>
      <c r="AH151" s="87">
        <v>0.98</v>
      </c>
      <c r="AI151" s="87">
        <v>0.94</v>
      </c>
      <c r="AJ151" s="87">
        <v>0.91</v>
      </c>
      <c r="AK151" s="99" t="s">
        <v>144</v>
      </c>
      <c r="AL151" s="254" t="s">
        <v>1849</v>
      </c>
      <c r="AM151" s="15"/>
      <c r="AN151" s="15"/>
    </row>
    <row r="152" spans="2:40" hidden="1" x14ac:dyDescent="0.25">
      <c r="B152" s="100">
        <f t="shared" si="24"/>
        <v>93</v>
      </c>
      <c r="C152" s="16">
        <v>20200619</v>
      </c>
      <c r="D152" s="16" t="s">
        <v>3</v>
      </c>
      <c r="E152" s="96" t="s">
        <v>806</v>
      </c>
      <c r="F152" s="85" t="s">
        <v>260</v>
      </c>
      <c r="G152" s="49"/>
      <c r="H152" s="16" t="s">
        <v>254</v>
      </c>
      <c r="I152" s="16" t="s">
        <v>468</v>
      </c>
      <c r="J152" s="16" t="s">
        <v>256</v>
      </c>
      <c r="K152" s="49"/>
      <c r="L152" s="85" t="s">
        <v>859</v>
      </c>
      <c r="M152" s="49"/>
      <c r="N152" s="16" t="s">
        <v>860</v>
      </c>
      <c r="O152" s="85" t="s">
        <v>58</v>
      </c>
      <c r="P152" s="85" t="s">
        <v>482</v>
      </c>
      <c r="Q152" s="18"/>
      <c r="R152" s="16" t="s">
        <v>861</v>
      </c>
      <c r="S152" s="16" t="s">
        <v>328</v>
      </c>
      <c r="T152" s="16"/>
      <c r="U152" s="16"/>
      <c r="V152" s="16">
        <v>74</v>
      </c>
      <c r="W152" s="15">
        <f>ROUND(IF(D152=Table!$C$3,Y152*Table!$C$4/8,Y152*Table!$D$4/8),3)</f>
        <v>67.5</v>
      </c>
      <c r="X152" s="16">
        <f t="shared" si="26"/>
        <v>67.5</v>
      </c>
      <c r="Y152" s="16">
        <v>1.2</v>
      </c>
      <c r="Z152" s="16">
        <f t="shared" si="27"/>
        <v>1.2</v>
      </c>
      <c r="AA152" s="16" t="s">
        <v>21</v>
      </c>
      <c r="AB152" s="86"/>
      <c r="AC152" s="19">
        <v>44001</v>
      </c>
      <c r="AD152" s="86">
        <v>44008</v>
      </c>
      <c r="AE152" s="86">
        <v>44006</v>
      </c>
      <c r="AF152" s="86">
        <v>44006</v>
      </c>
      <c r="AG152" s="86" t="s">
        <v>164</v>
      </c>
      <c r="AH152" s="87">
        <v>1</v>
      </c>
      <c r="AI152" s="87">
        <v>1</v>
      </c>
      <c r="AJ152" s="87">
        <v>0.33</v>
      </c>
      <c r="AK152" s="99" t="s">
        <v>144</v>
      </c>
      <c r="AL152" s="94"/>
      <c r="AM152" s="15"/>
      <c r="AN152" s="15"/>
    </row>
    <row r="153" spans="2:40" hidden="1" x14ac:dyDescent="0.25">
      <c r="B153" s="100">
        <f t="shared" si="24"/>
        <v>94</v>
      </c>
      <c r="C153" s="16">
        <v>20200619</v>
      </c>
      <c r="D153" s="16" t="s">
        <v>3</v>
      </c>
      <c r="E153" s="96" t="s">
        <v>806</v>
      </c>
      <c r="F153" s="85" t="s">
        <v>467</v>
      </c>
      <c r="G153" s="49"/>
      <c r="H153" s="16" t="s">
        <v>238</v>
      </c>
      <c r="I153" s="16" t="s">
        <v>768</v>
      </c>
      <c r="J153" s="16" t="s">
        <v>256</v>
      </c>
      <c r="K153" s="49"/>
      <c r="L153" s="85" t="s">
        <v>859</v>
      </c>
      <c r="M153" s="49"/>
      <c r="N153" s="16" t="s">
        <v>860</v>
      </c>
      <c r="O153" s="85" t="s">
        <v>58</v>
      </c>
      <c r="P153" s="85" t="s">
        <v>483</v>
      </c>
      <c r="Q153" s="18"/>
      <c r="R153" s="16" t="s">
        <v>861</v>
      </c>
      <c r="S153" s="16" t="s">
        <v>328</v>
      </c>
      <c r="T153" s="16"/>
      <c r="U153" s="16"/>
      <c r="V153" s="16">
        <v>161</v>
      </c>
      <c r="W153" s="15">
        <f>ROUND(IF(D153=Table!$C$3,Y153*Table!$C$4/8,Y153*Table!$D$4/8),3)</f>
        <v>90</v>
      </c>
      <c r="X153" s="16">
        <f t="shared" si="26"/>
        <v>90</v>
      </c>
      <c r="Y153" s="16">
        <v>1.6</v>
      </c>
      <c r="Z153" s="16">
        <f t="shared" si="27"/>
        <v>1.6</v>
      </c>
      <c r="AA153" s="16" t="s">
        <v>21</v>
      </c>
      <c r="AB153" s="86"/>
      <c r="AC153" s="19">
        <v>44001</v>
      </c>
      <c r="AD153" s="86">
        <v>44008</v>
      </c>
      <c r="AE153" s="86">
        <v>44006</v>
      </c>
      <c r="AF153" s="86">
        <v>44006</v>
      </c>
      <c r="AG153" s="86" t="s">
        <v>164</v>
      </c>
      <c r="AH153" s="87">
        <v>1</v>
      </c>
      <c r="AI153" s="87">
        <v>1</v>
      </c>
      <c r="AJ153" s="87">
        <v>0.33</v>
      </c>
      <c r="AK153" s="99" t="s">
        <v>144</v>
      </c>
      <c r="AL153" s="94"/>
      <c r="AM153" s="15"/>
      <c r="AN153" s="15"/>
    </row>
    <row r="154" spans="2:40" hidden="1" x14ac:dyDescent="0.25">
      <c r="B154" s="100">
        <f t="shared" si="24"/>
        <v>95</v>
      </c>
      <c r="C154" s="16">
        <v>20200619</v>
      </c>
      <c r="D154" s="16" t="s">
        <v>3</v>
      </c>
      <c r="E154" s="96" t="s">
        <v>806</v>
      </c>
      <c r="F154" s="85" t="s">
        <v>467</v>
      </c>
      <c r="G154" s="49"/>
      <c r="H154" s="16" t="s">
        <v>239</v>
      </c>
      <c r="I154" s="16" t="s">
        <v>769</v>
      </c>
      <c r="J154" s="16" t="s">
        <v>256</v>
      </c>
      <c r="K154" s="49"/>
      <c r="L154" s="85" t="s">
        <v>859</v>
      </c>
      <c r="M154" s="49"/>
      <c r="N154" s="16" t="s">
        <v>860</v>
      </c>
      <c r="O154" s="85" t="s">
        <v>58</v>
      </c>
      <c r="P154" s="85" t="s">
        <v>484</v>
      </c>
      <c r="Q154" s="18"/>
      <c r="R154" s="16" t="s">
        <v>861</v>
      </c>
      <c r="S154" s="16" t="s">
        <v>328</v>
      </c>
      <c r="T154" s="16"/>
      <c r="U154" s="16"/>
      <c r="V154" s="16">
        <v>208</v>
      </c>
      <c r="W154" s="15">
        <f>ROUND(IF(D154=Table!$C$3,Y154*Table!$C$4/8,Y154*Table!$D$4/8),3)</f>
        <v>81</v>
      </c>
      <c r="X154" s="16">
        <f t="shared" si="26"/>
        <v>81</v>
      </c>
      <c r="Y154" s="16">
        <v>1.44</v>
      </c>
      <c r="Z154" s="16">
        <f t="shared" si="27"/>
        <v>1.44</v>
      </c>
      <c r="AA154" s="16" t="s">
        <v>21</v>
      </c>
      <c r="AB154" s="86"/>
      <c r="AC154" s="19">
        <v>44001</v>
      </c>
      <c r="AD154" s="86">
        <v>44008</v>
      </c>
      <c r="AE154" s="86">
        <v>44006</v>
      </c>
      <c r="AF154" s="86">
        <v>44006</v>
      </c>
      <c r="AG154" s="86" t="s">
        <v>164</v>
      </c>
      <c r="AH154" s="87">
        <v>1</v>
      </c>
      <c r="AI154" s="87">
        <v>1</v>
      </c>
      <c r="AJ154" s="87">
        <v>0.53</v>
      </c>
      <c r="AK154" s="99" t="s">
        <v>144</v>
      </c>
      <c r="AL154" s="94"/>
      <c r="AM154" s="15"/>
      <c r="AN154" s="15"/>
    </row>
    <row r="155" spans="2:40" hidden="1" x14ac:dyDescent="0.25">
      <c r="B155" s="100">
        <f t="shared" si="24"/>
        <v>96</v>
      </c>
      <c r="C155" s="16">
        <v>20200619</v>
      </c>
      <c r="D155" s="16" t="s">
        <v>3</v>
      </c>
      <c r="E155" s="96" t="s">
        <v>806</v>
      </c>
      <c r="F155" s="85" t="s">
        <v>467</v>
      </c>
      <c r="G155" s="49"/>
      <c r="H155" s="16" t="s">
        <v>240</v>
      </c>
      <c r="I155" s="16" t="s">
        <v>770</v>
      </c>
      <c r="J155" s="16" t="s">
        <v>256</v>
      </c>
      <c r="K155" s="49"/>
      <c r="L155" s="85" t="s">
        <v>859</v>
      </c>
      <c r="M155" s="49"/>
      <c r="N155" s="16" t="s">
        <v>860</v>
      </c>
      <c r="O155" s="85" t="s">
        <v>58</v>
      </c>
      <c r="P155" s="85" t="s">
        <v>485</v>
      </c>
      <c r="Q155" s="18"/>
      <c r="R155" s="16" t="s">
        <v>861</v>
      </c>
      <c r="S155" s="16" t="s">
        <v>328</v>
      </c>
      <c r="T155" s="16"/>
      <c r="U155" s="16"/>
      <c r="V155" s="16">
        <v>92</v>
      </c>
      <c r="W155" s="15">
        <f>ROUND(IF(D155=Table!$C$3,Y155*Table!$C$4/8,Y155*Table!$D$4/8),3)</f>
        <v>67.5</v>
      </c>
      <c r="X155" s="16">
        <f t="shared" si="26"/>
        <v>67.5</v>
      </c>
      <c r="Y155" s="16">
        <v>1.2</v>
      </c>
      <c r="Z155" s="16">
        <f t="shared" si="27"/>
        <v>1.2</v>
      </c>
      <c r="AA155" s="16" t="s">
        <v>21</v>
      </c>
      <c r="AB155" s="86"/>
      <c r="AC155" s="19">
        <v>44001</v>
      </c>
      <c r="AD155" s="86">
        <v>44008</v>
      </c>
      <c r="AE155" s="86">
        <v>44006</v>
      </c>
      <c r="AF155" s="86">
        <v>44006</v>
      </c>
      <c r="AG155" s="86" t="s">
        <v>164</v>
      </c>
      <c r="AH155" s="87">
        <v>1</v>
      </c>
      <c r="AI155" s="87">
        <v>1</v>
      </c>
      <c r="AJ155" s="87">
        <v>1</v>
      </c>
      <c r="AK155" s="99" t="s">
        <v>144</v>
      </c>
      <c r="AL155" s="94"/>
      <c r="AM155" s="15"/>
      <c r="AN155" s="15"/>
    </row>
    <row r="156" spans="2:40" hidden="1" x14ac:dyDescent="0.25">
      <c r="B156" s="100">
        <f t="shared" si="24"/>
        <v>97</v>
      </c>
      <c r="C156" s="16">
        <v>20200619</v>
      </c>
      <c r="D156" s="16" t="s">
        <v>3</v>
      </c>
      <c r="E156" s="96" t="s">
        <v>806</v>
      </c>
      <c r="F156" s="85" t="s">
        <v>467</v>
      </c>
      <c r="G156" s="49"/>
      <c r="H156" s="16" t="s">
        <v>241</v>
      </c>
      <c r="I156" s="16" t="s">
        <v>771</v>
      </c>
      <c r="J156" s="16" t="s">
        <v>256</v>
      </c>
      <c r="K156" s="49"/>
      <c r="L156" s="85" t="s">
        <v>859</v>
      </c>
      <c r="M156" s="49"/>
      <c r="N156" s="16" t="s">
        <v>860</v>
      </c>
      <c r="O156" s="85" t="s">
        <v>58</v>
      </c>
      <c r="P156" s="85" t="s">
        <v>485</v>
      </c>
      <c r="Q156" s="18"/>
      <c r="R156" s="16" t="s">
        <v>861</v>
      </c>
      <c r="S156" s="16" t="s">
        <v>328</v>
      </c>
      <c r="T156" s="16"/>
      <c r="U156" s="16"/>
      <c r="V156" s="16">
        <v>155</v>
      </c>
      <c r="W156" s="15">
        <f>ROUND(IF(D156=Table!$C$3,Y156*Table!$C$4/8,Y156*Table!$D$4/8),3)</f>
        <v>121.5</v>
      </c>
      <c r="X156" s="16">
        <f t="shared" si="26"/>
        <v>121.5</v>
      </c>
      <c r="Y156" s="16">
        <v>2.16</v>
      </c>
      <c r="Z156" s="16">
        <f t="shared" si="27"/>
        <v>2.16</v>
      </c>
      <c r="AA156" s="16" t="s">
        <v>21</v>
      </c>
      <c r="AB156" s="86"/>
      <c r="AC156" s="19">
        <v>44001</v>
      </c>
      <c r="AD156" s="86">
        <v>44008</v>
      </c>
      <c r="AE156" s="86">
        <v>44006</v>
      </c>
      <c r="AF156" s="86">
        <v>44006</v>
      </c>
      <c r="AG156" s="86" t="s">
        <v>164</v>
      </c>
      <c r="AH156" s="87">
        <v>1</v>
      </c>
      <c r="AI156" s="87">
        <v>1</v>
      </c>
      <c r="AJ156" s="87">
        <v>1</v>
      </c>
      <c r="AK156" s="99" t="s">
        <v>144</v>
      </c>
      <c r="AL156" s="94"/>
      <c r="AM156" s="15"/>
      <c r="AN156" s="15"/>
    </row>
    <row r="157" spans="2:40" hidden="1" x14ac:dyDescent="0.25">
      <c r="B157" s="100">
        <f t="shared" si="24"/>
        <v>98</v>
      </c>
      <c r="C157" s="16">
        <v>20200619</v>
      </c>
      <c r="D157" s="16" t="s">
        <v>3</v>
      </c>
      <c r="E157" s="96" t="s">
        <v>806</v>
      </c>
      <c r="F157" s="85" t="s">
        <v>467</v>
      </c>
      <c r="G157" s="49"/>
      <c r="H157" s="16" t="s">
        <v>268</v>
      </c>
      <c r="I157" s="16" t="s">
        <v>772</v>
      </c>
      <c r="J157" s="16" t="s">
        <v>256</v>
      </c>
      <c r="K157" s="49"/>
      <c r="L157" s="85" t="s">
        <v>859</v>
      </c>
      <c r="M157" s="49"/>
      <c r="N157" s="16" t="s">
        <v>860</v>
      </c>
      <c r="O157" s="85" t="s">
        <v>58</v>
      </c>
      <c r="P157" s="85" t="s">
        <v>485</v>
      </c>
      <c r="Q157" s="18"/>
      <c r="R157" s="16" t="s">
        <v>861</v>
      </c>
      <c r="S157" s="16" t="s">
        <v>328</v>
      </c>
      <c r="T157" s="16"/>
      <c r="U157" s="16"/>
      <c r="V157" s="16">
        <v>264</v>
      </c>
      <c r="W157" s="15">
        <f>ROUND(IF(D157=Table!$C$3,Y157*Table!$C$4/8,Y157*Table!$D$4/8),3)</f>
        <v>193.5</v>
      </c>
      <c r="X157" s="16">
        <f t="shared" si="26"/>
        <v>193.5</v>
      </c>
      <c r="Y157" s="16">
        <v>3.44</v>
      </c>
      <c r="Z157" s="16">
        <f t="shared" si="27"/>
        <v>3.44</v>
      </c>
      <c r="AA157" s="16" t="s">
        <v>21</v>
      </c>
      <c r="AB157" s="86"/>
      <c r="AC157" s="19">
        <v>44001</v>
      </c>
      <c r="AD157" s="86">
        <v>44008</v>
      </c>
      <c r="AE157" s="86">
        <v>44006</v>
      </c>
      <c r="AF157" s="86">
        <v>44006</v>
      </c>
      <c r="AG157" s="86" t="s">
        <v>164</v>
      </c>
      <c r="AH157" s="87">
        <v>1</v>
      </c>
      <c r="AI157" s="87">
        <v>1</v>
      </c>
      <c r="AJ157" s="87">
        <v>1</v>
      </c>
      <c r="AK157" s="99" t="s">
        <v>144</v>
      </c>
      <c r="AL157" s="94"/>
      <c r="AM157" s="15"/>
      <c r="AN157" s="15"/>
    </row>
    <row r="158" spans="2:40" hidden="1" x14ac:dyDescent="0.25">
      <c r="B158" s="100">
        <f t="shared" si="24"/>
        <v>99</v>
      </c>
      <c r="C158" s="16">
        <v>20200619</v>
      </c>
      <c r="D158" s="16" t="s">
        <v>3</v>
      </c>
      <c r="E158" s="96" t="s">
        <v>806</v>
      </c>
      <c r="F158" s="85" t="s">
        <v>467</v>
      </c>
      <c r="G158" s="49"/>
      <c r="H158" s="16" t="s">
        <v>269</v>
      </c>
      <c r="I158" s="16" t="s">
        <v>470</v>
      </c>
      <c r="J158" s="16" t="s">
        <v>256</v>
      </c>
      <c r="K158" s="49"/>
      <c r="L158" s="85" t="s">
        <v>859</v>
      </c>
      <c r="M158" s="49"/>
      <c r="N158" s="16" t="s">
        <v>860</v>
      </c>
      <c r="O158" s="85" t="s">
        <v>58</v>
      </c>
      <c r="P158" s="85" t="s">
        <v>485</v>
      </c>
      <c r="Q158" s="18"/>
      <c r="R158" s="16" t="s">
        <v>861</v>
      </c>
      <c r="S158" s="16" t="s">
        <v>328</v>
      </c>
      <c r="T158" s="16"/>
      <c r="U158" s="16"/>
      <c r="V158" s="16">
        <v>115</v>
      </c>
      <c r="W158" s="15">
        <f>ROUND(IF(D158=Table!$C$3,Y158*Table!$C$4/8,Y158*Table!$D$4/8),3)</f>
        <v>103.5</v>
      </c>
      <c r="X158" s="16">
        <f t="shared" si="26"/>
        <v>103.5</v>
      </c>
      <c r="Y158" s="16">
        <v>1.8399999999999999</v>
      </c>
      <c r="Z158" s="16">
        <f t="shared" si="27"/>
        <v>1.8399999999999999</v>
      </c>
      <c r="AA158" s="16" t="s">
        <v>21</v>
      </c>
      <c r="AB158" s="86"/>
      <c r="AC158" s="19">
        <v>44001</v>
      </c>
      <c r="AD158" s="86">
        <v>44008</v>
      </c>
      <c r="AE158" s="86">
        <v>44006</v>
      </c>
      <c r="AF158" s="86">
        <v>44006</v>
      </c>
      <c r="AG158" s="86" t="s">
        <v>164</v>
      </c>
      <c r="AH158" s="87">
        <v>1</v>
      </c>
      <c r="AI158" s="87">
        <v>1</v>
      </c>
      <c r="AJ158" s="87">
        <v>1</v>
      </c>
      <c r="AK158" s="99" t="s">
        <v>144</v>
      </c>
      <c r="AL158" s="94"/>
      <c r="AM158" s="15"/>
      <c r="AN158" s="15"/>
    </row>
    <row r="159" spans="2:40" x14ac:dyDescent="0.25">
      <c r="B159" s="206">
        <f t="shared" si="24"/>
        <v>100</v>
      </c>
      <c r="C159" s="16">
        <v>20200629</v>
      </c>
      <c r="D159" s="16" t="s">
        <v>2</v>
      </c>
      <c r="E159" s="96" t="s">
        <v>1094</v>
      </c>
      <c r="F159" s="85" t="s">
        <v>1089</v>
      </c>
      <c r="G159" s="49"/>
      <c r="H159" s="16" t="s">
        <v>1190</v>
      </c>
      <c r="I159" s="16" t="s">
        <v>1096</v>
      </c>
      <c r="J159" s="16" t="s">
        <v>255</v>
      </c>
      <c r="K159" s="49"/>
      <c r="L159" s="85"/>
      <c r="M159" s="49"/>
      <c r="N159" s="16" t="s">
        <v>1267</v>
      </c>
      <c r="O159" s="85" t="s">
        <v>1169</v>
      </c>
      <c r="P159" s="85" t="s">
        <v>1095</v>
      </c>
      <c r="Q159" s="18"/>
      <c r="R159" s="16" t="s">
        <v>1260</v>
      </c>
      <c r="S159" s="16" t="s">
        <v>933</v>
      </c>
      <c r="T159" s="16"/>
      <c r="U159" s="16"/>
      <c r="V159" s="16"/>
      <c r="W159" s="16">
        <f>ROUND(IF(D159=Table!$C$3,Y159*Table!$C$4/8,Y159*Table!$D$4/8),3)</f>
        <v>32.5</v>
      </c>
      <c r="X159" s="16">
        <f t="shared" ref="X159:X165" si="28">W159</f>
        <v>32.5</v>
      </c>
      <c r="Y159" s="16">
        <v>2</v>
      </c>
      <c r="Z159" s="16">
        <v>2</v>
      </c>
      <c r="AA159" s="16" t="s">
        <v>21</v>
      </c>
      <c r="AB159" s="86"/>
      <c r="AC159" s="86">
        <v>44011</v>
      </c>
      <c r="AD159" s="86">
        <v>44015</v>
      </c>
      <c r="AE159" s="86">
        <v>44011</v>
      </c>
      <c r="AF159" s="86">
        <v>44012</v>
      </c>
      <c r="AG159" s="86" t="s">
        <v>164</v>
      </c>
      <c r="AH159" s="87">
        <v>0.73899999999999999</v>
      </c>
      <c r="AI159" s="87">
        <v>0.76</v>
      </c>
      <c r="AJ159" s="87">
        <v>1</v>
      </c>
      <c r="AK159" s="99" t="s">
        <v>144</v>
      </c>
      <c r="AL159" s="94" t="s">
        <v>1319</v>
      </c>
      <c r="AM159" s="94" t="s">
        <v>58</v>
      </c>
      <c r="AN159" s="94" t="s">
        <v>58</v>
      </c>
    </row>
    <row r="160" spans="2:40" x14ac:dyDescent="0.25">
      <c r="B160" s="206">
        <f t="shared" si="24"/>
        <v>101</v>
      </c>
      <c r="C160" s="16">
        <v>20200629</v>
      </c>
      <c r="D160" s="16" t="s">
        <v>2</v>
      </c>
      <c r="E160" s="96" t="s">
        <v>1094</v>
      </c>
      <c r="F160" s="85" t="s">
        <v>1089</v>
      </c>
      <c r="G160" s="49"/>
      <c r="H160" s="16" t="s">
        <v>1191</v>
      </c>
      <c r="I160" s="16" t="s">
        <v>1097</v>
      </c>
      <c r="J160" s="16" t="s">
        <v>255</v>
      </c>
      <c r="K160" s="49"/>
      <c r="L160" s="85"/>
      <c r="M160" s="49"/>
      <c r="N160" s="16" t="s">
        <v>1267</v>
      </c>
      <c r="O160" s="85" t="s">
        <v>319</v>
      </c>
      <c r="P160" s="85" t="s">
        <v>1095</v>
      </c>
      <c r="Q160" s="18"/>
      <c r="R160" s="16" t="s">
        <v>1260</v>
      </c>
      <c r="S160" s="16" t="s">
        <v>933</v>
      </c>
      <c r="T160" s="16"/>
      <c r="U160" s="16"/>
      <c r="V160" s="16"/>
      <c r="W160" s="16">
        <f>ROUND(IF(D160=Table!$C$3,Y160*Table!$C$4/8,Y160*Table!$D$4/8),3)</f>
        <v>32.5</v>
      </c>
      <c r="X160" s="16">
        <f t="shared" si="28"/>
        <v>32.5</v>
      </c>
      <c r="Y160" s="16">
        <v>2</v>
      </c>
      <c r="Z160" s="16">
        <f>Y160</f>
        <v>2</v>
      </c>
      <c r="AA160" s="16" t="s">
        <v>21</v>
      </c>
      <c r="AB160" s="86"/>
      <c r="AC160" s="86">
        <v>44011</v>
      </c>
      <c r="AD160" s="86">
        <v>44015</v>
      </c>
      <c r="AE160" s="86">
        <v>44012</v>
      </c>
      <c r="AF160" s="86">
        <v>44012</v>
      </c>
      <c r="AG160" s="86" t="s">
        <v>164</v>
      </c>
      <c r="AH160" s="87">
        <v>0.81799999999999995</v>
      </c>
      <c r="AI160" s="87">
        <v>0.81799999999999995</v>
      </c>
      <c r="AJ160" s="214" t="s">
        <v>58</v>
      </c>
      <c r="AK160" s="99" t="s">
        <v>144</v>
      </c>
      <c r="AL160" s="94" t="s">
        <v>1324</v>
      </c>
      <c r="AM160" s="94" t="s">
        <v>58</v>
      </c>
      <c r="AN160" s="94" t="s">
        <v>58</v>
      </c>
    </row>
    <row r="161" spans="2:40" x14ac:dyDescent="0.25">
      <c r="B161" s="206">
        <f t="shared" si="24"/>
        <v>102</v>
      </c>
      <c r="C161" s="16">
        <v>20200629</v>
      </c>
      <c r="D161" s="16" t="s">
        <v>2</v>
      </c>
      <c r="E161" s="96" t="s">
        <v>1094</v>
      </c>
      <c r="F161" s="85" t="s">
        <v>1089</v>
      </c>
      <c r="G161" s="49"/>
      <c r="H161" s="16" t="s">
        <v>1192</v>
      </c>
      <c r="I161" s="16" t="s">
        <v>1098</v>
      </c>
      <c r="J161" s="16" t="s">
        <v>255</v>
      </c>
      <c r="K161" s="49"/>
      <c r="L161" s="85"/>
      <c r="M161" s="49"/>
      <c r="N161" s="16" t="s">
        <v>1267</v>
      </c>
      <c r="O161" s="85" t="s">
        <v>625</v>
      </c>
      <c r="P161" s="85" t="s">
        <v>1095</v>
      </c>
      <c r="Q161" s="18"/>
      <c r="R161" s="16" t="s">
        <v>1260</v>
      </c>
      <c r="S161" s="16" t="s">
        <v>933</v>
      </c>
      <c r="T161" s="16"/>
      <c r="U161" s="16"/>
      <c r="V161" s="16"/>
      <c r="W161" s="16">
        <f>ROUND(IF(D161=Table!$C$3,Y161*Table!$C$4/8,Y161*Table!$D$4/8),3)</f>
        <v>32.5</v>
      </c>
      <c r="X161" s="16">
        <f t="shared" si="28"/>
        <v>32.5</v>
      </c>
      <c r="Y161" s="16">
        <v>2</v>
      </c>
      <c r="Z161" s="16">
        <v>2</v>
      </c>
      <c r="AA161" s="16" t="s">
        <v>21</v>
      </c>
      <c r="AB161" s="86"/>
      <c r="AC161" s="86">
        <v>44011</v>
      </c>
      <c r="AD161" s="86">
        <v>44015</v>
      </c>
      <c r="AE161" s="86">
        <v>44012</v>
      </c>
      <c r="AF161" s="86">
        <v>44012</v>
      </c>
      <c r="AG161" s="86" t="s">
        <v>164</v>
      </c>
      <c r="AH161" s="87">
        <v>1</v>
      </c>
      <c r="AI161" s="87">
        <v>1</v>
      </c>
      <c r="AJ161" s="214" t="s">
        <v>58</v>
      </c>
      <c r="AK161" s="99" t="s">
        <v>144</v>
      </c>
      <c r="AL161" s="94" t="s">
        <v>1517</v>
      </c>
      <c r="AM161" s="94" t="s">
        <v>58</v>
      </c>
      <c r="AN161" s="94" t="s">
        <v>58</v>
      </c>
    </row>
    <row r="162" spans="2:40" x14ac:dyDescent="0.25">
      <c r="B162" s="206">
        <f t="shared" si="24"/>
        <v>103</v>
      </c>
      <c r="C162" s="16">
        <v>20200629</v>
      </c>
      <c r="D162" s="16" t="s">
        <v>2</v>
      </c>
      <c r="E162" s="96" t="s">
        <v>1094</v>
      </c>
      <c r="F162" s="85" t="s">
        <v>1089</v>
      </c>
      <c r="G162" s="49"/>
      <c r="H162" s="16" t="s">
        <v>1193</v>
      </c>
      <c r="I162" s="16" t="s">
        <v>1099</v>
      </c>
      <c r="J162" s="16" t="s">
        <v>255</v>
      </c>
      <c r="K162" s="49"/>
      <c r="L162" s="85"/>
      <c r="M162" s="49"/>
      <c r="N162" s="16" t="s">
        <v>1267</v>
      </c>
      <c r="O162" s="85" t="s">
        <v>319</v>
      </c>
      <c r="P162" s="85" t="s">
        <v>1095</v>
      </c>
      <c r="Q162" s="18"/>
      <c r="R162" s="16" t="s">
        <v>1260</v>
      </c>
      <c r="S162" s="16" t="s">
        <v>933</v>
      </c>
      <c r="T162" s="16"/>
      <c r="U162" s="16"/>
      <c r="V162" s="16"/>
      <c r="W162" s="16">
        <f>ROUND(IF(D162=Table!$C$3,Y162*Table!$C$4/8,Y162*Table!$D$4/8),3)</f>
        <v>45.5</v>
      </c>
      <c r="X162" s="16">
        <f t="shared" si="28"/>
        <v>45.5</v>
      </c>
      <c r="Y162" s="16">
        <v>2.8</v>
      </c>
      <c r="Z162" s="16">
        <v>3</v>
      </c>
      <c r="AA162" s="16" t="s">
        <v>21</v>
      </c>
      <c r="AB162" s="86"/>
      <c r="AC162" s="86">
        <v>44011</v>
      </c>
      <c r="AD162" s="86">
        <v>44015</v>
      </c>
      <c r="AE162" s="86">
        <v>44012</v>
      </c>
      <c r="AF162" s="86">
        <v>44012</v>
      </c>
      <c r="AG162" s="86" t="s">
        <v>164</v>
      </c>
      <c r="AH162" s="87">
        <v>1</v>
      </c>
      <c r="AI162" s="87">
        <v>1</v>
      </c>
      <c r="AJ162" s="214">
        <v>1</v>
      </c>
      <c r="AK162" s="99" t="s">
        <v>144</v>
      </c>
      <c r="AL162" s="94" t="s">
        <v>58</v>
      </c>
      <c r="AM162" s="94" t="s">
        <v>58</v>
      </c>
      <c r="AN162" s="94" t="s">
        <v>58</v>
      </c>
    </row>
    <row r="163" spans="2:40" x14ac:dyDescent="0.25">
      <c r="B163" s="206">
        <f t="shared" si="24"/>
        <v>104</v>
      </c>
      <c r="C163" s="16">
        <v>20200629</v>
      </c>
      <c r="D163" s="16" t="s">
        <v>2</v>
      </c>
      <c r="E163" s="96" t="s">
        <v>1094</v>
      </c>
      <c r="F163" s="85" t="s">
        <v>1090</v>
      </c>
      <c r="G163" s="49"/>
      <c r="H163" s="16" t="s">
        <v>1194</v>
      </c>
      <c r="I163" s="16" t="s">
        <v>1100</v>
      </c>
      <c r="J163" s="16" t="s">
        <v>255</v>
      </c>
      <c r="K163" s="49"/>
      <c r="L163" s="85"/>
      <c r="M163" s="49"/>
      <c r="N163" s="16" t="s">
        <v>1267</v>
      </c>
      <c r="O163" s="85" t="s">
        <v>1170</v>
      </c>
      <c r="P163" s="85" t="s">
        <v>1095</v>
      </c>
      <c r="Q163" s="18"/>
      <c r="R163" s="16" t="s">
        <v>1260</v>
      </c>
      <c r="S163" s="16" t="s">
        <v>933</v>
      </c>
      <c r="T163" s="16"/>
      <c r="U163" s="16"/>
      <c r="V163" s="16"/>
      <c r="W163" s="16">
        <f>ROUND(IF(D163=Table!$C$3,Y163*Table!$C$4/8,Y163*Table!$D$4/8),3)</f>
        <v>32.5</v>
      </c>
      <c r="X163" s="16">
        <f t="shared" si="28"/>
        <v>32.5</v>
      </c>
      <c r="Y163" s="16">
        <v>2</v>
      </c>
      <c r="Z163" s="16">
        <v>1.5</v>
      </c>
      <c r="AA163" s="16" t="s">
        <v>21</v>
      </c>
      <c r="AB163" s="86"/>
      <c r="AC163" s="86">
        <v>44011</v>
      </c>
      <c r="AD163" s="86">
        <v>44015</v>
      </c>
      <c r="AE163" s="86">
        <v>44013</v>
      </c>
      <c r="AF163" s="86">
        <v>44013</v>
      </c>
      <c r="AG163" s="86" t="s">
        <v>164</v>
      </c>
      <c r="AH163" s="87">
        <v>1</v>
      </c>
      <c r="AI163" s="87">
        <v>1</v>
      </c>
      <c r="AJ163" s="87">
        <v>1</v>
      </c>
      <c r="AK163" s="99" t="s">
        <v>144</v>
      </c>
      <c r="AL163" s="94" t="s">
        <v>58</v>
      </c>
      <c r="AM163" s="94" t="s">
        <v>58</v>
      </c>
      <c r="AN163" s="94" t="s">
        <v>58</v>
      </c>
    </row>
    <row r="164" spans="2:40" x14ac:dyDescent="0.25">
      <c r="B164" s="206">
        <f t="shared" si="24"/>
        <v>105</v>
      </c>
      <c r="C164" s="16">
        <v>20200629</v>
      </c>
      <c r="D164" s="16" t="s">
        <v>2</v>
      </c>
      <c r="E164" s="96" t="s">
        <v>1094</v>
      </c>
      <c r="F164" s="85" t="s">
        <v>1090</v>
      </c>
      <c r="G164" s="49"/>
      <c r="H164" s="16" t="s">
        <v>252</v>
      </c>
      <c r="I164" s="16" t="s">
        <v>1101</v>
      </c>
      <c r="J164" s="16" t="s">
        <v>255</v>
      </c>
      <c r="K164" s="49"/>
      <c r="L164" s="85"/>
      <c r="M164" s="49"/>
      <c r="N164" s="16" t="s">
        <v>1267</v>
      </c>
      <c r="O164" s="85" t="s">
        <v>282</v>
      </c>
      <c r="P164" s="85" t="s">
        <v>1095</v>
      </c>
      <c r="Q164" s="18"/>
      <c r="R164" s="16" t="s">
        <v>1260</v>
      </c>
      <c r="S164" s="16" t="s">
        <v>933</v>
      </c>
      <c r="T164" s="16"/>
      <c r="U164" s="16"/>
      <c r="V164" s="16"/>
      <c r="W164" s="16">
        <f>ROUND(IF(D164=Table!$C$3,Y164*Table!$C$4/8,Y164*Table!$D$4/8),3)</f>
        <v>32.5</v>
      </c>
      <c r="X164" s="16">
        <f t="shared" si="28"/>
        <v>32.5</v>
      </c>
      <c r="Y164" s="16">
        <v>2</v>
      </c>
      <c r="Z164" s="16">
        <v>1</v>
      </c>
      <c r="AA164" s="16" t="s">
        <v>21</v>
      </c>
      <c r="AB164" s="86"/>
      <c r="AC164" s="86">
        <v>44011</v>
      </c>
      <c r="AD164" s="86">
        <v>44015</v>
      </c>
      <c r="AE164" s="86">
        <v>44013</v>
      </c>
      <c r="AF164" s="86">
        <v>44013</v>
      </c>
      <c r="AG164" s="86" t="s">
        <v>164</v>
      </c>
      <c r="AH164" s="87">
        <v>0.84599999999999997</v>
      </c>
      <c r="AI164" s="87">
        <v>0.84599999999999997</v>
      </c>
      <c r="AJ164" s="214" t="s">
        <v>58</v>
      </c>
      <c r="AK164" s="99" t="s">
        <v>144</v>
      </c>
      <c r="AL164" s="94" t="s">
        <v>1349</v>
      </c>
      <c r="AM164" s="94" t="s">
        <v>58</v>
      </c>
      <c r="AN164" s="94" t="s">
        <v>58</v>
      </c>
    </row>
    <row r="165" spans="2:40" x14ac:dyDescent="0.25">
      <c r="B165" s="206">
        <f t="shared" si="24"/>
        <v>106</v>
      </c>
      <c r="C165" s="16">
        <v>20200629</v>
      </c>
      <c r="D165" s="16" t="s">
        <v>2</v>
      </c>
      <c r="E165" s="96" t="s">
        <v>1094</v>
      </c>
      <c r="F165" s="85" t="s">
        <v>1090</v>
      </c>
      <c r="G165" s="49"/>
      <c r="H165" s="16" t="s">
        <v>253</v>
      </c>
      <c r="I165" s="16" t="s">
        <v>1102</v>
      </c>
      <c r="J165" s="16" t="s">
        <v>255</v>
      </c>
      <c r="K165" s="49"/>
      <c r="L165" s="85"/>
      <c r="M165" s="49"/>
      <c r="N165" s="16" t="s">
        <v>1267</v>
      </c>
      <c r="O165" s="85" t="s">
        <v>1171</v>
      </c>
      <c r="P165" s="85" t="s">
        <v>1095</v>
      </c>
      <c r="Q165" s="18"/>
      <c r="R165" s="16" t="s">
        <v>1260</v>
      </c>
      <c r="S165" s="16" t="s">
        <v>933</v>
      </c>
      <c r="T165" s="16"/>
      <c r="U165" s="16"/>
      <c r="V165" s="16"/>
      <c r="W165" s="16">
        <f>ROUND(IF(D165=Table!$C$3,Y165*Table!$C$4/8,Y165*Table!$D$4/8),3)</f>
        <v>32.5</v>
      </c>
      <c r="X165" s="16">
        <f t="shared" si="28"/>
        <v>32.5</v>
      </c>
      <c r="Y165" s="16">
        <v>2</v>
      </c>
      <c r="Z165" s="16">
        <v>1.5</v>
      </c>
      <c r="AA165" s="16" t="s">
        <v>21</v>
      </c>
      <c r="AB165" s="86"/>
      <c r="AC165" s="86">
        <v>44011</v>
      </c>
      <c r="AD165" s="86">
        <v>44015</v>
      </c>
      <c r="AE165" s="86">
        <v>44013</v>
      </c>
      <c r="AF165" s="86">
        <v>44013</v>
      </c>
      <c r="AG165" s="86" t="s">
        <v>164</v>
      </c>
      <c r="AH165" s="87">
        <v>0.88200000000000001</v>
      </c>
      <c r="AI165" s="87">
        <v>0.88200000000000001</v>
      </c>
      <c r="AJ165" s="87">
        <v>1</v>
      </c>
      <c r="AK165" s="99" t="s">
        <v>144</v>
      </c>
      <c r="AL165" s="94" t="s">
        <v>1349</v>
      </c>
      <c r="AM165" s="94" t="s">
        <v>58</v>
      </c>
      <c r="AN165" s="94" t="s">
        <v>58</v>
      </c>
    </row>
    <row r="166" spans="2:40" x14ac:dyDescent="0.25">
      <c r="B166" s="206">
        <f t="shared" si="24"/>
        <v>107</v>
      </c>
      <c r="C166" s="16">
        <v>20200629</v>
      </c>
      <c r="D166" s="16" t="s">
        <v>2</v>
      </c>
      <c r="E166" s="96" t="s">
        <v>1094</v>
      </c>
      <c r="F166" s="85" t="s">
        <v>1090</v>
      </c>
      <c r="G166" s="49"/>
      <c r="H166" s="16" t="s">
        <v>1195</v>
      </c>
      <c r="I166" s="16" t="s">
        <v>1103</v>
      </c>
      <c r="J166" s="16" t="s">
        <v>255</v>
      </c>
      <c r="K166" s="49"/>
      <c r="L166" s="85"/>
      <c r="M166" s="49"/>
      <c r="N166" s="16" t="s">
        <v>1267</v>
      </c>
      <c r="O166" s="85" t="s">
        <v>282</v>
      </c>
      <c r="P166" s="85" t="s">
        <v>1095</v>
      </c>
      <c r="Q166" s="18"/>
      <c r="R166" s="16" t="s">
        <v>1260</v>
      </c>
      <c r="S166" s="16" t="s">
        <v>933</v>
      </c>
      <c r="T166" s="16"/>
      <c r="U166" s="16"/>
      <c r="V166" s="16"/>
      <c r="W166" s="16">
        <f>ROUND(IF(D166=Table!$C$3,Y166*Table!$C$4/8,Y166*Table!$D$4/8),3)</f>
        <v>32.5</v>
      </c>
      <c r="X166" s="16">
        <f t="shared" ref="X166:X171" si="29">W166</f>
        <v>32.5</v>
      </c>
      <c r="Y166" s="16">
        <v>2</v>
      </c>
      <c r="Z166" s="16">
        <v>1.5</v>
      </c>
      <c r="AA166" s="16" t="s">
        <v>21</v>
      </c>
      <c r="AB166" s="86"/>
      <c r="AC166" s="86">
        <v>44011</v>
      </c>
      <c r="AD166" s="86">
        <v>44015</v>
      </c>
      <c r="AE166" s="86">
        <v>44013</v>
      </c>
      <c r="AF166" s="86">
        <v>44013</v>
      </c>
      <c r="AG166" s="86" t="s">
        <v>164</v>
      </c>
      <c r="AH166" s="87">
        <v>1</v>
      </c>
      <c r="AI166" s="87">
        <v>1</v>
      </c>
      <c r="AJ166" s="87">
        <v>1</v>
      </c>
      <c r="AK166" s="99" t="s">
        <v>144</v>
      </c>
      <c r="AL166" s="94" t="s">
        <v>58</v>
      </c>
      <c r="AM166" s="94" t="s">
        <v>58</v>
      </c>
      <c r="AN166" s="94" t="s">
        <v>58</v>
      </c>
    </row>
    <row r="167" spans="2:40" x14ac:dyDescent="0.25">
      <c r="B167" s="206">
        <f t="shared" si="24"/>
        <v>108</v>
      </c>
      <c r="C167" s="16">
        <v>20200629</v>
      </c>
      <c r="D167" s="16" t="s">
        <v>2</v>
      </c>
      <c r="E167" s="96" t="s">
        <v>1094</v>
      </c>
      <c r="F167" s="85" t="s">
        <v>1090</v>
      </c>
      <c r="G167" s="49"/>
      <c r="H167" s="16" t="s">
        <v>1196</v>
      </c>
      <c r="I167" s="16" t="s">
        <v>1104</v>
      </c>
      <c r="J167" s="16" t="s">
        <v>255</v>
      </c>
      <c r="K167" s="49"/>
      <c r="L167" s="85"/>
      <c r="M167" s="49"/>
      <c r="N167" s="16" t="s">
        <v>1267</v>
      </c>
      <c r="O167" s="85" t="s">
        <v>1172</v>
      </c>
      <c r="P167" s="85" t="s">
        <v>1095</v>
      </c>
      <c r="Q167" s="18"/>
      <c r="R167" s="16" t="s">
        <v>1260</v>
      </c>
      <c r="S167" s="16" t="s">
        <v>933</v>
      </c>
      <c r="T167" s="16"/>
      <c r="U167" s="16"/>
      <c r="V167" s="16"/>
      <c r="W167" s="16">
        <f>ROUND(IF(D167=Table!$C$3,Y167*Table!$C$4/8,Y167*Table!$D$4/8),3)</f>
        <v>32.5</v>
      </c>
      <c r="X167" s="16">
        <f t="shared" si="29"/>
        <v>32.5</v>
      </c>
      <c r="Y167" s="16">
        <v>2</v>
      </c>
      <c r="Z167" s="16">
        <v>1.5</v>
      </c>
      <c r="AA167" s="16" t="s">
        <v>21</v>
      </c>
      <c r="AB167" s="86"/>
      <c r="AC167" s="86">
        <v>44011</v>
      </c>
      <c r="AD167" s="86">
        <v>44015</v>
      </c>
      <c r="AE167" s="86">
        <v>44013</v>
      </c>
      <c r="AF167" s="86">
        <v>44013</v>
      </c>
      <c r="AG167" s="86" t="s">
        <v>164</v>
      </c>
      <c r="AH167" s="87">
        <v>0.84599999999999997</v>
      </c>
      <c r="AI167" s="87">
        <v>0.84599999999999997</v>
      </c>
      <c r="AJ167" s="214" t="s">
        <v>58</v>
      </c>
      <c r="AK167" s="99" t="s">
        <v>144</v>
      </c>
      <c r="AL167" s="94" t="s">
        <v>1324</v>
      </c>
      <c r="AM167" s="94" t="s">
        <v>58</v>
      </c>
      <c r="AN167" s="94" t="s">
        <v>58</v>
      </c>
    </row>
    <row r="168" spans="2:40" x14ac:dyDescent="0.25">
      <c r="B168" s="206">
        <f t="shared" si="24"/>
        <v>109</v>
      </c>
      <c r="C168" s="16">
        <v>20200629</v>
      </c>
      <c r="D168" s="16" t="s">
        <v>2</v>
      </c>
      <c r="E168" s="96" t="s">
        <v>1094</v>
      </c>
      <c r="F168" s="85" t="s">
        <v>1090</v>
      </c>
      <c r="G168" s="49"/>
      <c r="H168" s="16" t="s">
        <v>237</v>
      </c>
      <c r="I168" s="16" t="s">
        <v>704</v>
      </c>
      <c r="J168" s="16" t="s">
        <v>255</v>
      </c>
      <c r="K168" s="49"/>
      <c r="L168" s="85"/>
      <c r="M168" s="49"/>
      <c r="N168" s="16" t="s">
        <v>1267</v>
      </c>
      <c r="O168" s="85" t="s">
        <v>1173</v>
      </c>
      <c r="P168" s="85" t="s">
        <v>1095</v>
      </c>
      <c r="Q168" s="18"/>
      <c r="R168" s="16" t="s">
        <v>1260</v>
      </c>
      <c r="S168" s="16" t="s">
        <v>933</v>
      </c>
      <c r="T168" s="16"/>
      <c r="U168" s="16"/>
      <c r="V168" s="16"/>
      <c r="W168" s="16">
        <f>ROUND(IF(D168=Table!$C$3,Y168*Table!$C$4/8,Y168*Table!$D$4/8),3)</f>
        <v>32.5</v>
      </c>
      <c r="X168" s="16">
        <f t="shared" si="29"/>
        <v>32.5</v>
      </c>
      <c r="Y168" s="16">
        <v>2</v>
      </c>
      <c r="Z168" s="16">
        <v>1.5</v>
      </c>
      <c r="AA168" s="16" t="s">
        <v>21</v>
      </c>
      <c r="AB168" s="86"/>
      <c r="AC168" s="86">
        <v>44011</v>
      </c>
      <c r="AD168" s="86">
        <v>44015</v>
      </c>
      <c r="AE168" s="86">
        <v>44013</v>
      </c>
      <c r="AF168" s="86">
        <v>44013</v>
      </c>
      <c r="AG168" s="86" t="s">
        <v>164</v>
      </c>
      <c r="AH168" s="87">
        <v>1</v>
      </c>
      <c r="AI168" s="87">
        <v>1</v>
      </c>
      <c r="AJ168" s="87">
        <v>1</v>
      </c>
      <c r="AK168" s="99" t="s">
        <v>144</v>
      </c>
      <c r="AL168" s="94" t="s">
        <v>58</v>
      </c>
      <c r="AM168" s="94" t="s">
        <v>58</v>
      </c>
      <c r="AN168" s="94" t="s">
        <v>58</v>
      </c>
    </row>
    <row r="169" spans="2:40" x14ac:dyDescent="0.25">
      <c r="B169" s="206">
        <f t="shared" si="24"/>
        <v>110</v>
      </c>
      <c r="C169" s="16">
        <v>20200629</v>
      </c>
      <c r="D169" s="16" t="s">
        <v>2</v>
      </c>
      <c r="E169" s="96" t="s">
        <v>1094</v>
      </c>
      <c r="F169" s="85" t="s">
        <v>1090</v>
      </c>
      <c r="G169" s="49"/>
      <c r="H169" s="16" t="s">
        <v>267</v>
      </c>
      <c r="I169" s="16" t="s">
        <v>1105</v>
      </c>
      <c r="J169" s="16" t="s">
        <v>255</v>
      </c>
      <c r="K169" s="49"/>
      <c r="L169" s="85"/>
      <c r="M169" s="49"/>
      <c r="N169" s="16" t="s">
        <v>1267</v>
      </c>
      <c r="O169" s="85" t="s">
        <v>282</v>
      </c>
      <c r="P169" s="85" t="s">
        <v>1095</v>
      </c>
      <c r="Q169" s="18"/>
      <c r="R169" s="16" t="s">
        <v>1260</v>
      </c>
      <c r="S169" s="16" t="s">
        <v>933</v>
      </c>
      <c r="T169" s="16"/>
      <c r="U169" s="16"/>
      <c r="V169" s="16"/>
      <c r="W169" s="16">
        <f>ROUND(IF(D169=Table!$C$3,Y169*Table!$C$4/8,Y169*Table!$D$4/8),3)</f>
        <v>32.5</v>
      </c>
      <c r="X169" s="16">
        <f t="shared" si="29"/>
        <v>32.5</v>
      </c>
      <c r="Y169" s="16">
        <v>2</v>
      </c>
      <c r="Z169" s="16">
        <v>1.5</v>
      </c>
      <c r="AA169" s="16" t="s">
        <v>21</v>
      </c>
      <c r="AB169" s="86"/>
      <c r="AC169" s="86">
        <v>44011</v>
      </c>
      <c r="AD169" s="86">
        <v>44015</v>
      </c>
      <c r="AE169" s="86">
        <v>44013</v>
      </c>
      <c r="AF169" s="86">
        <v>44013</v>
      </c>
      <c r="AG169" s="86" t="s">
        <v>164</v>
      </c>
      <c r="AH169" s="87">
        <v>1</v>
      </c>
      <c r="AI169" s="87">
        <v>1</v>
      </c>
      <c r="AJ169" s="87">
        <v>1</v>
      </c>
      <c r="AK169" s="99" t="s">
        <v>144</v>
      </c>
      <c r="AL169" s="94" t="s">
        <v>58</v>
      </c>
      <c r="AM169" s="94" t="s">
        <v>58</v>
      </c>
      <c r="AN169" s="94" t="s">
        <v>58</v>
      </c>
    </row>
    <row r="170" spans="2:40" x14ac:dyDescent="0.25">
      <c r="B170" s="206">
        <f t="shared" si="24"/>
        <v>111</v>
      </c>
      <c r="C170" s="16">
        <v>20200629</v>
      </c>
      <c r="D170" s="16" t="s">
        <v>2</v>
      </c>
      <c r="E170" s="96" t="s">
        <v>1094</v>
      </c>
      <c r="F170" s="85" t="s">
        <v>1090</v>
      </c>
      <c r="G170" s="49"/>
      <c r="H170" s="16" t="s">
        <v>1197</v>
      </c>
      <c r="I170" s="16" t="s">
        <v>1106</v>
      </c>
      <c r="J170" s="16" t="s">
        <v>255</v>
      </c>
      <c r="K170" s="49"/>
      <c r="L170" s="85"/>
      <c r="M170" s="49"/>
      <c r="N170" s="16" t="s">
        <v>1267</v>
      </c>
      <c r="O170" s="85" t="s">
        <v>1172</v>
      </c>
      <c r="P170" s="85" t="s">
        <v>1095</v>
      </c>
      <c r="Q170" s="18"/>
      <c r="R170" s="16" t="s">
        <v>1260</v>
      </c>
      <c r="S170" s="16" t="s">
        <v>933</v>
      </c>
      <c r="T170" s="16"/>
      <c r="U170" s="16"/>
      <c r="V170" s="16"/>
      <c r="W170" s="16">
        <f>ROUND(IF(D170=Table!$C$3,Y170*Table!$C$4/8,Y170*Table!$D$4/8),3)</f>
        <v>35.1</v>
      </c>
      <c r="X170" s="16">
        <f t="shared" si="29"/>
        <v>35.1</v>
      </c>
      <c r="Y170" s="16">
        <v>2.16</v>
      </c>
      <c r="Z170" s="16">
        <v>1.5</v>
      </c>
      <c r="AA170" s="16" t="s">
        <v>21</v>
      </c>
      <c r="AB170" s="86"/>
      <c r="AC170" s="86">
        <v>44011</v>
      </c>
      <c r="AD170" s="86">
        <v>44015</v>
      </c>
      <c r="AE170" s="86">
        <v>44013</v>
      </c>
      <c r="AF170" s="86">
        <v>44013</v>
      </c>
      <c r="AG170" s="86" t="s">
        <v>164</v>
      </c>
      <c r="AH170" s="87">
        <v>0.81</v>
      </c>
      <c r="AI170" s="87">
        <v>0.81</v>
      </c>
      <c r="AJ170" s="214" t="s">
        <v>58</v>
      </c>
      <c r="AK170" s="99" t="s">
        <v>144</v>
      </c>
      <c r="AL170" s="94" t="s">
        <v>1324</v>
      </c>
      <c r="AM170" s="94" t="s">
        <v>58</v>
      </c>
      <c r="AN170" s="94" t="s">
        <v>58</v>
      </c>
    </row>
    <row r="171" spans="2:40" x14ac:dyDescent="0.25">
      <c r="B171" s="206">
        <f t="shared" si="24"/>
        <v>112</v>
      </c>
      <c r="C171" s="16">
        <v>20200629</v>
      </c>
      <c r="D171" s="16" t="s">
        <v>2</v>
      </c>
      <c r="E171" s="96" t="s">
        <v>1094</v>
      </c>
      <c r="F171" s="85" t="s">
        <v>1090</v>
      </c>
      <c r="G171" s="49"/>
      <c r="H171" s="16" t="s">
        <v>228</v>
      </c>
      <c r="I171" s="16" t="s">
        <v>1107</v>
      </c>
      <c r="J171" s="16" t="s">
        <v>255</v>
      </c>
      <c r="K171" s="49"/>
      <c r="L171" s="85"/>
      <c r="M171" s="49"/>
      <c r="N171" s="16" t="s">
        <v>1267</v>
      </c>
      <c r="O171" s="85" t="s">
        <v>1174</v>
      </c>
      <c r="P171" s="85" t="s">
        <v>1095</v>
      </c>
      <c r="Q171" s="18"/>
      <c r="R171" s="16" t="s">
        <v>1260</v>
      </c>
      <c r="S171" s="16" t="s">
        <v>933</v>
      </c>
      <c r="T171" s="16"/>
      <c r="U171" s="16"/>
      <c r="V171" s="16"/>
      <c r="W171" s="16">
        <f>ROUND(IF(D171=Table!$C$3,Y171*Table!$C$4/8,Y171*Table!$D$4/8),3)</f>
        <v>32.5</v>
      </c>
      <c r="X171" s="16">
        <f t="shared" si="29"/>
        <v>32.5</v>
      </c>
      <c r="Y171" s="16">
        <v>2</v>
      </c>
      <c r="Z171" s="16">
        <v>1.5</v>
      </c>
      <c r="AA171" s="16" t="s">
        <v>21</v>
      </c>
      <c r="AB171" s="86"/>
      <c r="AC171" s="86">
        <v>44011</v>
      </c>
      <c r="AD171" s="86">
        <v>44015</v>
      </c>
      <c r="AE171" s="86">
        <v>44014</v>
      </c>
      <c r="AF171" s="86">
        <v>44014</v>
      </c>
      <c r="AG171" s="86" t="s">
        <v>164</v>
      </c>
      <c r="AH171" s="87">
        <v>0.88200000000000001</v>
      </c>
      <c r="AI171" s="87">
        <v>0.88900000000000001</v>
      </c>
      <c r="AJ171" s="87">
        <v>1</v>
      </c>
      <c r="AK171" s="99" t="s">
        <v>144</v>
      </c>
      <c r="AL171" s="94" t="s">
        <v>1349</v>
      </c>
      <c r="AM171" s="94" t="s">
        <v>58</v>
      </c>
      <c r="AN171" s="94" t="s">
        <v>58</v>
      </c>
    </row>
    <row r="172" spans="2:40" x14ac:dyDescent="0.25">
      <c r="B172" s="206">
        <f t="shared" si="24"/>
        <v>113</v>
      </c>
      <c r="C172" s="16">
        <v>20200629</v>
      </c>
      <c r="D172" s="16" t="s">
        <v>2</v>
      </c>
      <c r="E172" s="96" t="s">
        <v>1094</v>
      </c>
      <c r="F172" s="85" t="s">
        <v>1090</v>
      </c>
      <c r="G172" s="49"/>
      <c r="H172" s="16" t="s">
        <v>254</v>
      </c>
      <c r="I172" s="16" t="s">
        <v>1108</v>
      </c>
      <c r="J172" s="16" t="s">
        <v>256</v>
      </c>
      <c r="K172" s="49"/>
      <c r="L172" s="85"/>
      <c r="M172" s="49"/>
      <c r="N172" s="16" t="s">
        <v>1267</v>
      </c>
      <c r="O172" s="85" t="s">
        <v>1175</v>
      </c>
      <c r="P172" s="85" t="s">
        <v>1095</v>
      </c>
      <c r="Q172" s="18"/>
      <c r="R172" s="16" t="s">
        <v>1260</v>
      </c>
      <c r="S172" s="16" t="s">
        <v>933</v>
      </c>
      <c r="T172" s="16"/>
      <c r="U172" s="16"/>
      <c r="V172" s="16"/>
      <c r="W172" s="16">
        <f>ROUND(IF(D172=Table!$C$3,Y172*Table!$C$4/8,Y172*Table!$D$4/8),3)</f>
        <v>32.5</v>
      </c>
      <c r="X172" s="16">
        <f>W172</f>
        <v>32.5</v>
      </c>
      <c r="Y172" s="16">
        <v>2</v>
      </c>
      <c r="Z172" s="16">
        <v>4</v>
      </c>
      <c r="AA172" s="16" t="s">
        <v>21</v>
      </c>
      <c r="AB172" s="86"/>
      <c r="AC172" s="86">
        <v>44011</v>
      </c>
      <c r="AD172" s="86">
        <v>44015</v>
      </c>
      <c r="AE172" s="86">
        <v>44015</v>
      </c>
      <c r="AF172" s="86">
        <v>44015</v>
      </c>
      <c r="AG172" s="86" t="s">
        <v>165</v>
      </c>
      <c r="AH172" s="87">
        <v>1</v>
      </c>
      <c r="AI172" s="87">
        <v>1</v>
      </c>
      <c r="AJ172" s="87">
        <v>1</v>
      </c>
      <c r="AK172" s="99" t="s">
        <v>134</v>
      </c>
      <c r="AL172" s="94" t="s">
        <v>1520</v>
      </c>
      <c r="AM172" s="215" t="s">
        <v>58</v>
      </c>
      <c r="AN172" s="215" t="s">
        <v>58</v>
      </c>
    </row>
    <row r="173" spans="2:40" hidden="1" x14ac:dyDescent="0.25">
      <c r="B173" s="206">
        <f t="shared" si="24"/>
        <v>114</v>
      </c>
      <c r="C173" s="16">
        <v>20200629</v>
      </c>
      <c r="D173" s="16" t="s">
        <v>2</v>
      </c>
      <c r="E173" s="96" t="s">
        <v>1094</v>
      </c>
      <c r="F173" s="85" t="s">
        <v>1090</v>
      </c>
      <c r="G173" s="49"/>
      <c r="H173" s="16" t="s">
        <v>1198</v>
      </c>
      <c r="I173" s="16" t="s">
        <v>1109</v>
      </c>
      <c r="J173" s="16" t="s">
        <v>255</v>
      </c>
      <c r="K173" s="49"/>
      <c r="L173" s="85"/>
      <c r="M173" s="49"/>
      <c r="N173" s="16" t="s">
        <v>1267</v>
      </c>
      <c r="O173" s="85" t="s">
        <v>282</v>
      </c>
      <c r="P173" s="85" t="s">
        <v>1095</v>
      </c>
      <c r="Q173" s="18"/>
      <c r="R173" s="16" t="s">
        <v>1265</v>
      </c>
      <c r="S173" s="16" t="s">
        <v>328</v>
      </c>
      <c r="T173" s="16"/>
      <c r="U173" s="16"/>
      <c r="V173" s="16"/>
      <c r="W173" s="16">
        <f>ROUND(IF(D173=Table!$C$3,Y173*Table!$C$4/8,Y173*Table!$D$4/8),3)</f>
        <v>32.5</v>
      </c>
      <c r="X173" s="16">
        <f>W173</f>
        <v>32.5</v>
      </c>
      <c r="Y173" s="16">
        <v>2</v>
      </c>
      <c r="Z173" s="16">
        <f>Y173</f>
        <v>2</v>
      </c>
      <c r="AA173" s="16" t="s">
        <v>21</v>
      </c>
      <c r="AB173" s="86"/>
      <c r="AC173" s="86">
        <v>44011</v>
      </c>
      <c r="AD173" s="86">
        <v>44015</v>
      </c>
      <c r="AE173" s="86">
        <v>44015</v>
      </c>
      <c r="AF173" s="86">
        <v>44015</v>
      </c>
      <c r="AG173" s="86" t="s">
        <v>164</v>
      </c>
      <c r="AH173" s="87">
        <v>1</v>
      </c>
      <c r="AI173" s="87">
        <v>1</v>
      </c>
      <c r="AJ173" s="87" t="s">
        <v>327</v>
      </c>
      <c r="AK173" s="99" t="s">
        <v>144</v>
      </c>
      <c r="AL173" s="94"/>
      <c r="AM173" s="15"/>
      <c r="AN173" s="15"/>
    </row>
    <row r="174" spans="2:40" hidden="1" x14ac:dyDescent="0.25">
      <c r="B174" s="206">
        <f t="shared" si="24"/>
        <v>115</v>
      </c>
      <c r="C174" s="16">
        <v>20200629</v>
      </c>
      <c r="D174" s="16" t="s">
        <v>2</v>
      </c>
      <c r="E174" s="96" t="s">
        <v>1094</v>
      </c>
      <c r="F174" s="85" t="s">
        <v>1090</v>
      </c>
      <c r="G174" s="49"/>
      <c r="H174" s="16" t="s">
        <v>1199</v>
      </c>
      <c r="I174" s="16" t="s">
        <v>1110</v>
      </c>
      <c r="J174" s="16" t="s">
        <v>255</v>
      </c>
      <c r="K174" s="49"/>
      <c r="L174" s="85"/>
      <c r="M174" s="49"/>
      <c r="N174" s="16" t="s">
        <v>1267</v>
      </c>
      <c r="O174" s="85" t="s">
        <v>1176</v>
      </c>
      <c r="P174" s="85" t="s">
        <v>1095</v>
      </c>
      <c r="Q174" s="18"/>
      <c r="R174" s="16" t="s">
        <v>1261</v>
      </c>
      <c r="S174" s="16" t="s">
        <v>136</v>
      </c>
      <c r="T174" s="16"/>
      <c r="U174" s="16"/>
      <c r="V174" s="16"/>
      <c r="W174" s="16">
        <f>ROUND(IF(D174=Table!$C$3,Y174*Table!$C$4/8,Y174*Table!$D$4/8),3)</f>
        <v>39</v>
      </c>
      <c r="X174" s="16">
        <v>39</v>
      </c>
      <c r="Y174" s="16">
        <v>2.4</v>
      </c>
      <c r="Z174" s="16">
        <v>1.5</v>
      </c>
      <c r="AA174" s="16" t="s">
        <v>21</v>
      </c>
      <c r="AB174" s="86"/>
      <c r="AC174" s="86">
        <v>44011</v>
      </c>
      <c r="AD174" s="86">
        <v>44015</v>
      </c>
      <c r="AE174" s="86">
        <v>44011</v>
      </c>
      <c r="AF174" s="86">
        <v>44011</v>
      </c>
      <c r="AG174" s="86" t="s">
        <v>164</v>
      </c>
      <c r="AH174" s="87">
        <v>1</v>
      </c>
      <c r="AI174" s="87">
        <v>1</v>
      </c>
      <c r="AJ174" s="87">
        <v>1</v>
      </c>
      <c r="AK174" s="99" t="s">
        <v>144</v>
      </c>
      <c r="AL174" s="94"/>
      <c r="AM174" s="15"/>
      <c r="AN174" s="15"/>
    </row>
    <row r="175" spans="2:40" hidden="1" x14ac:dyDescent="0.25">
      <c r="B175" s="206">
        <f t="shared" si="24"/>
        <v>116</v>
      </c>
      <c r="C175" s="16">
        <v>20200629</v>
      </c>
      <c r="D175" s="16" t="s">
        <v>2</v>
      </c>
      <c r="E175" s="96" t="s">
        <v>1094</v>
      </c>
      <c r="F175" s="85" t="s">
        <v>1090</v>
      </c>
      <c r="G175" s="49"/>
      <c r="H175" s="16" t="s">
        <v>1200</v>
      </c>
      <c r="I175" s="16" t="s">
        <v>1111</v>
      </c>
      <c r="J175" s="16" t="s">
        <v>255</v>
      </c>
      <c r="K175" s="49"/>
      <c r="L175" s="85"/>
      <c r="M175" s="49"/>
      <c r="N175" s="16" t="s">
        <v>1267</v>
      </c>
      <c r="O175" s="85" t="s">
        <v>1177</v>
      </c>
      <c r="P175" s="85" t="s">
        <v>1095</v>
      </c>
      <c r="Q175" s="18"/>
      <c r="R175" s="16" t="s">
        <v>1261</v>
      </c>
      <c r="S175" s="16" t="s">
        <v>136</v>
      </c>
      <c r="T175" s="16"/>
      <c r="U175" s="16"/>
      <c r="V175" s="16"/>
      <c r="W175" s="16">
        <f>ROUND(IF(D175=Table!$C$3,Y175*Table!$C$4/8,Y175*Table!$D$4/8),3)</f>
        <v>32.5</v>
      </c>
      <c r="X175" s="16">
        <v>32.5</v>
      </c>
      <c r="Y175" s="16">
        <v>2</v>
      </c>
      <c r="Z175" s="16">
        <v>1.5</v>
      </c>
      <c r="AA175" s="16" t="s">
        <v>21</v>
      </c>
      <c r="AB175" s="86"/>
      <c r="AC175" s="86">
        <v>44011</v>
      </c>
      <c r="AD175" s="86">
        <v>44015</v>
      </c>
      <c r="AE175" s="86">
        <v>44011</v>
      </c>
      <c r="AF175" s="86">
        <v>44011</v>
      </c>
      <c r="AG175" s="86" t="s">
        <v>164</v>
      </c>
      <c r="AH175" s="87">
        <v>1</v>
      </c>
      <c r="AI175" s="87">
        <v>1</v>
      </c>
      <c r="AJ175" s="87" t="s">
        <v>327</v>
      </c>
      <c r="AK175" s="99" t="s">
        <v>144</v>
      </c>
      <c r="AL175" s="94"/>
      <c r="AM175" s="15"/>
      <c r="AN175" s="15"/>
    </row>
    <row r="176" spans="2:40" hidden="1" x14ac:dyDescent="0.25">
      <c r="B176" s="206">
        <f t="shared" si="24"/>
        <v>117</v>
      </c>
      <c r="C176" s="16">
        <v>20200629</v>
      </c>
      <c r="D176" s="16" t="s">
        <v>2</v>
      </c>
      <c r="E176" s="96" t="s">
        <v>1094</v>
      </c>
      <c r="F176" s="85" t="s">
        <v>1090</v>
      </c>
      <c r="G176" s="49"/>
      <c r="H176" s="16" t="s">
        <v>1201</v>
      </c>
      <c r="I176" s="16" t="s">
        <v>1112</v>
      </c>
      <c r="J176" s="16" t="s">
        <v>256</v>
      </c>
      <c r="K176" s="49"/>
      <c r="L176" s="85"/>
      <c r="M176" s="49"/>
      <c r="N176" s="16" t="s">
        <v>1267</v>
      </c>
      <c r="O176" s="85" t="s">
        <v>1178</v>
      </c>
      <c r="P176" s="85" t="s">
        <v>1095</v>
      </c>
      <c r="Q176" s="18"/>
      <c r="R176" s="16" t="s">
        <v>1261</v>
      </c>
      <c r="S176" s="16" t="s">
        <v>136</v>
      </c>
      <c r="T176" s="16"/>
      <c r="U176" s="16"/>
      <c r="V176" s="16"/>
      <c r="W176" s="16">
        <f>ROUND(IF(D176=Table!$C$3,Y176*Table!$C$4/8,Y176*Table!$D$4/8),3)</f>
        <v>71.5</v>
      </c>
      <c r="X176" s="16">
        <v>71.5</v>
      </c>
      <c r="Y176" s="16">
        <v>4.4000000000000004</v>
      </c>
      <c r="Z176" s="16">
        <v>3</v>
      </c>
      <c r="AA176" s="16" t="s">
        <v>21</v>
      </c>
      <c r="AB176" s="86"/>
      <c r="AC176" s="86">
        <v>44011</v>
      </c>
      <c r="AD176" s="86">
        <v>44015</v>
      </c>
      <c r="AE176" s="86">
        <v>44011</v>
      </c>
      <c r="AF176" s="86">
        <v>44011</v>
      </c>
      <c r="AG176" s="86" t="s">
        <v>164</v>
      </c>
      <c r="AH176" s="87">
        <v>1</v>
      </c>
      <c r="AI176" s="87">
        <v>1</v>
      </c>
      <c r="AJ176" s="87" t="s">
        <v>327</v>
      </c>
      <c r="AK176" s="99" t="s">
        <v>144</v>
      </c>
      <c r="AL176" s="94"/>
      <c r="AM176" s="15"/>
      <c r="AN176" s="15"/>
    </row>
    <row r="177" spans="2:40" hidden="1" x14ac:dyDescent="0.25">
      <c r="B177" s="206">
        <f t="shared" si="24"/>
        <v>118</v>
      </c>
      <c r="C177" s="16">
        <v>20200629</v>
      </c>
      <c r="D177" s="16" t="s">
        <v>2</v>
      </c>
      <c r="E177" s="96" t="s">
        <v>1094</v>
      </c>
      <c r="F177" s="85" t="s">
        <v>1090</v>
      </c>
      <c r="G177" s="49"/>
      <c r="H177" s="16" t="s">
        <v>1202</v>
      </c>
      <c r="I177" s="16" t="s">
        <v>1113</v>
      </c>
      <c r="J177" s="16" t="s">
        <v>255</v>
      </c>
      <c r="K177" s="49"/>
      <c r="L177" s="85"/>
      <c r="M177" s="49"/>
      <c r="N177" s="16" t="s">
        <v>1267</v>
      </c>
      <c r="O177" s="85" t="s">
        <v>1173</v>
      </c>
      <c r="P177" s="85" t="s">
        <v>1095</v>
      </c>
      <c r="Q177" s="18"/>
      <c r="R177" s="16" t="s">
        <v>1261</v>
      </c>
      <c r="S177" s="16" t="s">
        <v>136</v>
      </c>
      <c r="T177" s="16"/>
      <c r="U177" s="16"/>
      <c r="V177" s="16"/>
      <c r="W177" s="16">
        <f>ROUND(IF(D177=Table!$C$3,Y177*Table!$C$4/8,Y177*Table!$D$4/8),3)</f>
        <v>32.5</v>
      </c>
      <c r="X177" s="16">
        <v>32.5</v>
      </c>
      <c r="Y177" s="16">
        <v>2</v>
      </c>
      <c r="Z177" s="16">
        <v>1.5</v>
      </c>
      <c r="AA177" s="16" t="s">
        <v>21</v>
      </c>
      <c r="AB177" s="86"/>
      <c r="AC177" s="86">
        <v>44011</v>
      </c>
      <c r="AD177" s="86">
        <v>44015</v>
      </c>
      <c r="AE177" s="86">
        <v>44011</v>
      </c>
      <c r="AF177" s="86">
        <v>44011</v>
      </c>
      <c r="AG177" s="86" t="s">
        <v>164</v>
      </c>
      <c r="AH177" s="87">
        <v>1</v>
      </c>
      <c r="AI177" s="87">
        <v>1</v>
      </c>
      <c r="AJ177" s="87" t="s">
        <v>327</v>
      </c>
      <c r="AK177" s="99" t="s">
        <v>144</v>
      </c>
      <c r="AL177" s="94"/>
      <c r="AM177" s="15"/>
      <c r="AN177" s="15"/>
    </row>
    <row r="178" spans="2:40" hidden="1" x14ac:dyDescent="0.25">
      <c r="B178" s="206">
        <f t="shared" si="24"/>
        <v>119</v>
      </c>
      <c r="C178" s="16">
        <v>20200629</v>
      </c>
      <c r="D178" s="16" t="s">
        <v>2</v>
      </c>
      <c r="E178" s="96" t="s">
        <v>1094</v>
      </c>
      <c r="F178" s="85" t="s">
        <v>1090</v>
      </c>
      <c r="G178" s="49"/>
      <c r="H178" s="16" t="s">
        <v>1203</v>
      </c>
      <c r="I178" s="16" t="s">
        <v>1114</v>
      </c>
      <c r="J178" s="16" t="s">
        <v>255</v>
      </c>
      <c r="K178" s="49"/>
      <c r="L178" s="85"/>
      <c r="M178" s="49"/>
      <c r="N178" s="16" t="s">
        <v>1267</v>
      </c>
      <c r="O178" s="85" t="s">
        <v>1179</v>
      </c>
      <c r="P178" s="85" t="s">
        <v>1095</v>
      </c>
      <c r="Q178" s="18"/>
      <c r="R178" s="16" t="s">
        <v>1261</v>
      </c>
      <c r="S178" s="16" t="s">
        <v>136</v>
      </c>
      <c r="T178" s="16"/>
      <c r="U178" s="16"/>
      <c r="V178" s="16"/>
      <c r="W178" s="16">
        <f>ROUND(IF(D178=Table!$C$3,Y178*Table!$C$4/8,Y178*Table!$D$4/8),3)</f>
        <v>49.4</v>
      </c>
      <c r="X178" s="16">
        <v>49.4</v>
      </c>
      <c r="Y178" s="16">
        <v>3.04</v>
      </c>
      <c r="Z178" s="16">
        <v>2.5</v>
      </c>
      <c r="AA178" s="16" t="s">
        <v>21</v>
      </c>
      <c r="AB178" s="86"/>
      <c r="AC178" s="86">
        <v>44011</v>
      </c>
      <c r="AD178" s="86">
        <v>44015</v>
      </c>
      <c r="AE178" s="86">
        <v>44011</v>
      </c>
      <c r="AF178" s="86">
        <v>44011</v>
      </c>
      <c r="AG178" s="86" t="s">
        <v>164</v>
      </c>
      <c r="AH178" s="87">
        <v>1</v>
      </c>
      <c r="AI178" s="87">
        <v>1</v>
      </c>
      <c r="AJ178" s="87" t="s">
        <v>327</v>
      </c>
      <c r="AK178" s="99" t="s">
        <v>144</v>
      </c>
      <c r="AL178" s="94"/>
      <c r="AM178" s="15"/>
      <c r="AN178" s="15"/>
    </row>
    <row r="179" spans="2:40" hidden="1" x14ac:dyDescent="0.25">
      <c r="B179" s="206">
        <f t="shared" si="24"/>
        <v>120</v>
      </c>
      <c r="C179" s="16">
        <v>20200629</v>
      </c>
      <c r="D179" s="16" t="s">
        <v>2</v>
      </c>
      <c r="E179" s="96" t="s">
        <v>1094</v>
      </c>
      <c r="F179" s="85" t="s">
        <v>1090</v>
      </c>
      <c r="G179" s="49"/>
      <c r="H179" s="16" t="s">
        <v>1204</v>
      </c>
      <c r="I179" s="16" t="s">
        <v>703</v>
      </c>
      <c r="J179" s="16" t="s">
        <v>255</v>
      </c>
      <c r="K179" s="49"/>
      <c r="L179" s="85"/>
      <c r="M179" s="49"/>
      <c r="N179" s="16" t="s">
        <v>1267</v>
      </c>
      <c r="O179" s="85" t="s">
        <v>1180</v>
      </c>
      <c r="P179" s="85" t="s">
        <v>1095</v>
      </c>
      <c r="Q179" s="18"/>
      <c r="R179" s="16" t="s">
        <v>1261</v>
      </c>
      <c r="S179" s="16" t="s">
        <v>136</v>
      </c>
      <c r="T179" s="16"/>
      <c r="U179" s="16"/>
      <c r="V179" s="16"/>
      <c r="W179" s="16">
        <f>ROUND(IF(D179=Table!$C$3,Y179*Table!$C$4/8,Y179*Table!$D$4/8),3)</f>
        <v>32.5</v>
      </c>
      <c r="X179" s="16">
        <v>32.5</v>
      </c>
      <c r="Y179" s="16">
        <v>2</v>
      </c>
      <c r="Z179" s="16">
        <v>1.5</v>
      </c>
      <c r="AA179" s="16" t="s">
        <v>21</v>
      </c>
      <c r="AB179" s="86"/>
      <c r="AC179" s="86">
        <v>44011</v>
      </c>
      <c r="AD179" s="86">
        <v>44015</v>
      </c>
      <c r="AE179" s="86">
        <v>44012</v>
      </c>
      <c r="AF179" s="86">
        <v>44012</v>
      </c>
      <c r="AG179" s="86" t="s">
        <v>164</v>
      </c>
      <c r="AH179" s="87">
        <v>1</v>
      </c>
      <c r="AI179" s="87">
        <v>1</v>
      </c>
      <c r="AJ179" s="87" t="s">
        <v>327</v>
      </c>
      <c r="AK179" s="99" t="s">
        <v>144</v>
      </c>
      <c r="AL179" s="94"/>
      <c r="AM179" s="15"/>
      <c r="AN179" s="15"/>
    </row>
    <row r="180" spans="2:40" hidden="1" x14ac:dyDescent="0.25">
      <c r="B180" s="206">
        <f t="shared" si="24"/>
        <v>121</v>
      </c>
      <c r="C180" s="16">
        <v>20200629</v>
      </c>
      <c r="D180" s="16" t="s">
        <v>2</v>
      </c>
      <c r="E180" s="96" t="s">
        <v>1094</v>
      </c>
      <c r="F180" s="85" t="s">
        <v>1090</v>
      </c>
      <c r="G180" s="49"/>
      <c r="H180" s="16" t="s">
        <v>1205</v>
      </c>
      <c r="I180" s="16" t="s">
        <v>1115</v>
      </c>
      <c r="J180" s="16" t="s">
        <v>255</v>
      </c>
      <c r="K180" s="49"/>
      <c r="L180" s="85"/>
      <c r="M180" s="49"/>
      <c r="N180" s="16" t="s">
        <v>1267</v>
      </c>
      <c r="O180" s="85" t="s">
        <v>1181</v>
      </c>
      <c r="P180" s="85" t="s">
        <v>1095</v>
      </c>
      <c r="Q180" s="18"/>
      <c r="R180" s="16" t="s">
        <v>1261</v>
      </c>
      <c r="S180" s="16" t="s">
        <v>136</v>
      </c>
      <c r="T180" s="16"/>
      <c r="U180" s="16"/>
      <c r="V180" s="16"/>
      <c r="W180" s="16">
        <f>ROUND(IF(D180=Table!$C$3,Y180*Table!$C$4/8,Y180*Table!$D$4/8),3)</f>
        <v>49.4</v>
      </c>
      <c r="X180" s="16">
        <v>49.4</v>
      </c>
      <c r="Y180" s="16">
        <v>3.04</v>
      </c>
      <c r="Z180" s="16">
        <v>2.5</v>
      </c>
      <c r="AA180" s="16" t="s">
        <v>21</v>
      </c>
      <c r="AB180" s="86"/>
      <c r="AC180" s="86">
        <v>44011</v>
      </c>
      <c r="AD180" s="86">
        <v>44015</v>
      </c>
      <c r="AE180" s="86">
        <v>44012</v>
      </c>
      <c r="AF180" s="86">
        <v>44012</v>
      </c>
      <c r="AG180" s="86" t="s">
        <v>164</v>
      </c>
      <c r="AH180" s="87">
        <v>0.94699999999999995</v>
      </c>
      <c r="AI180" s="87">
        <v>0.95199999999999996</v>
      </c>
      <c r="AJ180" s="87">
        <v>1</v>
      </c>
      <c r="AK180" s="99" t="s">
        <v>144</v>
      </c>
      <c r="AL180" s="14" t="s">
        <v>1321</v>
      </c>
      <c r="AM180" s="15"/>
      <c r="AN180" s="15"/>
    </row>
    <row r="181" spans="2:40" hidden="1" x14ac:dyDescent="0.25">
      <c r="B181" s="206">
        <f t="shared" si="24"/>
        <v>122</v>
      </c>
      <c r="C181" s="16">
        <v>20200629</v>
      </c>
      <c r="D181" s="16" t="s">
        <v>2</v>
      </c>
      <c r="E181" s="96" t="s">
        <v>1094</v>
      </c>
      <c r="F181" s="85" t="s">
        <v>1090</v>
      </c>
      <c r="G181" s="49"/>
      <c r="H181" s="16" t="s">
        <v>1206</v>
      </c>
      <c r="I181" s="16" t="s">
        <v>1116</v>
      </c>
      <c r="J181" s="16" t="s">
        <v>255</v>
      </c>
      <c r="K181" s="49"/>
      <c r="L181" s="85"/>
      <c r="M181" s="49"/>
      <c r="N181" s="16" t="s">
        <v>1267</v>
      </c>
      <c r="O181" s="85" t="s">
        <v>1182</v>
      </c>
      <c r="P181" s="85" t="s">
        <v>1095</v>
      </c>
      <c r="Q181" s="18"/>
      <c r="R181" s="16" t="s">
        <v>1261</v>
      </c>
      <c r="S181" s="16" t="s">
        <v>136</v>
      </c>
      <c r="T181" s="16"/>
      <c r="U181" s="16"/>
      <c r="V181" s="16"/>
      <c r="W181" s="16">
        <f>ROUND(IF(D181=Table!$C$3,Y181*Table!$C$4/8,Y181*Table!$D$4/8),3)</f>
        <v>32.5</v>
      </c>
      <c r="X181" s="16">
        <v>32.5</v>
      </c>
      <c r="Y181" s="16">
        <v>2</v>
      </c>
      <c r="Z181" s="16">
        <v>1.5</v>
      </c>
      <c r="AA181" s="16" t="s">
        <v>21</v>
      </c>
      <c r="AB181" s="86"/>
      <c r="AC181" s="86">
        <v>44011</v>
      </c>
      <c r="AD181" s="86">
        <v>44015</v>
      </c>
      <c r="AE181" s="86">
        <v>44012</v>
      </c>
      <c r="AF181" s="86">
        <v>44012</v>
      </c>
      <c r="AG181" s="86" t="s">
        <v>164</v>
      </c>
      <c r="AH181" s="87">
        <v>1</v>
      </c>
      <c r="AI181" s="87">
        <v>1</v>
      </c>
      <c r="AJ181" s="87" t="s">
        <v>327</v>
      </c>
      <c r="AK181" s="99" t="s">
        <v>144</v>
      </c>
      <c r="AL181" s="94"/>
      <c r="AM181" s="15"/>
      <c r="AN181" s="15"/>
    </row>
    <row r="182" spans="2:40" hidden="1" x14ac:dyDescent="0.25">
      <c r="B182" s="206">
        <f t="shared" si="24"/>
        <v>123</v>
      </c>
      <c r="C182" s="16">
        <v>20200629</v>
      </c>
      <c r="D182" s="16" t="s">
        <v>2</v>
      </c>
      <c r="E182" s="96" t="s">
        <v>1094</v>
      </c>
      <c r="F182" s="85" t="s">
        <v>1090</v>
      </c>
      <c r="G182" s="49"/>
      <c r="H182" s="16" t="s">
        <v>238</v>
      </c>
      <c r="I182" s="16" t="s">
        <v>1117</v>
      </c>
      <c r="J182" s="16" t="s">
        <v>255</v>
      </c>
      <c r="K182" s="49"/>
      <c r="L182" s="85"/>
      <c r="M182" s="49"/>
      <c r="N182" s="16" t="s">
        <v>1267</v>
      </c>
      <c r="O182" s="85" t="s">
        <v>1176</v>
      </c>
      <c r="P182" s="85" t="s">
        <v>1095</v>
      </c>
      <c r="Q182" s="18"/>
      <c r="R182" s="16" t="s">
        <v>1261</v>
      </c>
      <c r="S182" s="16" t="s">
        <v>136</v>
      </c>
      <c r="T182" s="16"/>
      <c r="U182" s="16"/>
      <c r="V182" s="16"/>
      <c r="W182" s="16">
        <f>ROUND(IF(D182=Table!$C$3,Y182*Table!$C$4/8,Y182*Table!$D$4/8),3)</f>
        <v>45.5</v>
      </c>
      <c r="X182" s="16">
        <v>45.5</v>
      </c>
      <c r="Y182" s="16">
        <v>2.8</v>
      </c>
      <c r="Z182" s="16">
        <v>1.5</v>
      </c>
      <c r="AA182" s="16" t="s">
        <v>21</v>
      </c>
      <c r="AB182" s="86"/>
      <c r="AC182" s="86">
        <v>44011</v>
      </c>
      <c r="AD182" s="86">
        <v>44015</v>
      </c>
      <c r="AE182" s="86">
        <v>44012</v>
      </c>
      <c r="AF182" s="86">
        <v>44012</v>
      </c>
      <c r="AG182" s="86" t="s">
        <v>164</v>
      </c>
      <c r="AH182" s="87">
        <v>0.89500000000000002</v>
      </c>
      <c r="AI182" s="87">
        <v>0.9</v>
      </c>
      <c r="AJ182" s="87">
        <v>1</v>
      </c>
      <c r="AK182" s="99" t="s">
        <v>144</v>
      </c>
      <c r="AL182" s="94" t="s">
        <v>1326</v>
      </c>
      <c r="AM182" s="15"/>
      <c r="AN182" s="15"/>
    </row>
    <row r="183" spans="2:40" hidden="1" x14ac:dyDescent="0.25">
      <c r="B183" s="206">
        <f t="shared" si="24"/>
        <v>124</v>
      </c>
      <c r="C183" s="16">
        <v>20200629</v>
      </c>
      <c r="D183" s="16" t="s">
        <v>2</v>
      </c>
      <c r="E183" s="96" t="s">
        <v>1094</v>
      </c>
      <c r="F183" s="85" t="s">
        <v>1091</v>
      </c>
      <c r="G183" s="49"/>
      <c r="H183" s="16" t="s">
        <v>239</v>
      </c>
      <c r="I183" s="16" t="s">
        <v>1118</v>
      </c>
      <c r="J183" s="16" t="s">
        <v>255</v>
      </c>
      <c r="K183" s="49"/>
      <c r="L183" s="85"/>
      <c r="M183" s="49"/>
      <c r="N183" s="16" t="s">
        <v>1267</v>
      </c>
      <c r="O183" s="85" t="s">
        <v>1183</v>
      </c>
      <c r="P183" s="85" t="s">
        <v>1095</v>
      </c>
      <c r="Q183" s="18"/>
      <c r="R183" s="16" t="s">
        <v>1261</v>
      </c>
      <c r="S183" s="16" t="s">
        <v>136</v>
      </c>
      <c r="T183" s="16"/>
      <c r="U183" s="16"/>
      <c r="V183" s="16"/>
      <c r="W183" s="16">
        <f>ROUND(IF(D183=Table!$C$3,Y183*Table!$C$4/8,Y183*Table!$D$4/8),3)</f>
        <v>35.1</v>
      </c>
      <c r="X183" s="16">
        <v>35.1</v>
      </c>
      <c r="Y183" s="16">
        <v>2.16</v>
      </c>
      <c r="Z183" s="16">
        <v>1.5</v>
      </c>
      <c r="AA183" s="16" t="s">
        <v>21</v>
      </c>
      <c r="AB183" s="86"/>
      <c r="AC183" s="86">
        <v>44011</v>
      </c>
      <c r="AD183" s="86">
        <v>44015</v>
      </c>
      <c r="AE183" s="86">
        <v>44012</v>
      </c>
      <c r="AF183" s="86">
        <v>44012</v>
      </c>
      <c r="AG183" s="86" t="s">
        <v>164</v>
      </c>
      <c r="AH183" s="87">
        <v>0.91300000000000003</v>
      </c>
      <c r="AI183" s="87">
        <v>0.92600000000000005</v>
      </c>
      <c r="AJ183" s="87">
        <v>1</v>
      </c>
      <c r="AK183" s="99" t="s">
        <v>144</v>
      </c>
      <c r="AL183" s="94" t="s">
        <v>967</v>
      </c>
      <c r="AM183" s="15"/>
      <c r="AN183" s="15"/>
    </row>
    <row r="184" spans="2:40" hidden="1" x14ac:dyDescent="0.25">
      <c r="B184" s="206">
        <f t="shared" si="24"/>
        <v>125</v>
      </c>
      <c r="C184" s="16">
        <v>20200629</v>
      </c>
      <c r="D184" s="16" t="s">
        <v>2</v>
      </c>
      <c r="E184" s="96" t="s">
        <v>1094</v>
      </c>
      <c r="F184" s="85" t="s">
        <v>1092</v>
      </c>
      <c r="G184" s="49"/>
      <c r="H184" s="16" t="s">
        <v>1207</v>
      </c>
      <c r="I184" s="16" t="s">
        <v>1119</v>
      </c>
      <c r="J184" s="16" t="s">
        <v>255</v>
      </c>
      <c r="K184" s="49"/>
      <c r="L184" s="85"/>
      <c r="M184" s="49"/>
      <c r="N184" s="16" t="s">
        <v>1267</v>
      </c>
      <c r="O184" s="85" t="s">
        <v>1176</v>
      </c>
      <c r="P184" s="85" t="s">
        <v>1095</v>
      </c>
      <c r="Q184" s="18"/>
      <c r="R184" s="16" t="s">
        <v>1261</v>
      </c>
      <c r="S184" s="16" t="s">
        <v>136</v>
      </c>
      <c r="T184" s="16"/>
      <c r="U184" s="16"/>
      <c r="V184" s="16"/>
      <c r="W184" s="16">
        <f>ROUND(IF(D184=Table!$C$3,Y184*Table!$C$4/8,Y184*Table!$D$4/8),3)</f>
        <v>32.5</v>
      </c>
      <c r="X184" s="16">
        <v>32.5</v>
      </c>
      <c r="Y184" s="16">
        <v>2</v>
      </c>
      <c r="Z184" s="16">
        <v>1.5</v>
      </c>
      <c r="AA184" s="16" t="s">
        <v>21</v>
      </c>
      <c r="AB184" s="86"/>
      <c r="AC184" s="86">
        <v>44011</v>
      </c>
      <c r="AD184" s="86">
        <v>44015</v>
      </c>
      <c r="AE184" s="86">
        <v>44012</v>
      </c>
      <c r="AF184" s="86">
        <v>44012</v>
      </c>
      <c r="AG184" s="86" t="s">
        <v>164</v>
      </c>
      <c r="AH184" s="87">
        <v>1</v>
      </c>
      <c r="AI184" s="87">
        <v>1</v>
      </c>
      <c r="AJ184" s="87" t="s">
        <v>327</v>
      </c>
      <c r="AK184" s="99" t="s">
        <v>144</v>
      </c>
      <c r="AL184" s="94"/>
      <c r="AM184" s="15"/>
      <c r="AN184" s="15"/>
    </row>
    <row r="185" spans="2:40" hidden="1" x14ac:dyDescent="0.25">
      <c r="B185" s="206">
        <f t="shared" si="24"/>
        <v>126</v>
      </c>
      <c r="C185" s="16">
        <v>20200629</v>
      </c>
      <c r="D185" s="16" t="s">
        <v>2</v>
      </c>
      <c r="E185" s="96" t="s">
        <v>1094</v>
      </c>
      <c r="F185" s="85" t="s">
        <v>1092</v>
      </c>
      <c r="G185" s="49"/>
      <c r="H185" s="16" t="s">
        <v>1208</v>
      </c>
      <c r="I185" s="16" t="s">
        <v>1120</v>
      </c>
      <c r="J185" s="16" t="s">
        <v>255</v>
      </c>
      <c r="K185" s="49"/>
      <c r="L185" s="85"/>
      <c r="M185" s="49"/>
      <c r="N185" s="16" t="s">
        <v>1267</v>
      </c>
      <c r="O185" s="85" t="s">
        <v>1180</v>
      </c>
      <c r="P185" s="85" t="s">
        <v>1095</v>
      </c>
      <c r="Q185" s="18"/>
      <c r="R185" s="16" t="s">
        <v>1261</v>
      </c>
      <c r="S185" s="16" t="s">
        <v>136</v>
      </c>
      <c r="T185" s="16"/>
      <c r="U185" s="16"/>
      <c r="V185" s="16"/>
      <c r="W185" s="16">
        <f>ROUND(IF(D185=Table!$C$3,Y185*Table!$C$4/8,Y185*Table!$D$4/8),3)</f>
        <v>32.5</v>
      </c>
      <c r="X185" s="16">
        <v>32.5</v>
      </c>
      <c r="Y185" s="16">
        <v>2</v>
      </c>
      <c r="Z185" s="16">
        <v>1.5</v>
      </c>
      <c r="AA185" s="16" t="s">
        <v>21</v>
      </c>
      <c r="AB185" s="86"/>
      <c r="AC185" s="86">
        <v>44011</v>
      </c>
      <c r="AD185" s="86">
        <v>44015</v>
      </c>
      <c r="AE185" s="86">
        <v>44013</v>
      </c>
      <c r="AF185" s="86">
        <v>44014</v>
      </c>
      <c r="AG185" s="86" t="s">
        <v>164</v>
      </c>
      <c r="AH185" s="87">
        <v>1</v>
      </c>
      <c r="AI185" s="87">
        <v>1</v>
      </c>
      <c r="AJ185" s="87">
        <v>1</v>
      </c>
      <c r="AK185" s="99" t="s">
        <v>144</v>
      </c>
      <c r="AL185" s="94"/>
      <c r="AM185" s="15"/>
      <c r="AN185" s="15"/>
    </row>
    <row r="186" spans="2:40" hidden="1" x14ac:dyDescent="0.25">
      <c r="B186" s="206">
        <f t="shared" si="24"/>
        <v>127</v>
      </c>
      <c r="C186" s="16">
        <v>20200629</v>
      </c>
      <c r="D186" s="16" t="s">
        <v>2</v>
      </c>
      <c r="E186" s="96" t="s">
        <v>1094</v>
      </c>
      <c r="F186" s="85" t="s">
        <v>1092</v>
      </c>
      <c r="G186" s="49"/>
      <c r="H186" s="16" t="s">
        <v>1209</v>
      </c>
      <c r="I186" s="16" t="s">
        <v>1121</v>
      </c>
      <c r="J186" s="16" t="s">
        <v>255</v>
      </c>
      <c r="K186" s="49"/>
      <c r="L186" s="85"/>
      <c r="M186" s="49"/>
      <c r="N186" s="16" t="s">
        <v>1267</v>
      </c>
      <c r="O186" s="85" t="s">
        <v>1184</v>
      </c>
      <c r="P186" s="85" t="s">
        <v>1095</v>
      </c>
      <c r="Q186" s="18"/>
      <c r="R186" s="16" t="s">
        <v>1261</v>
      </c>
      <c r="S186" s="16" t="s">
        <v>136</v>
      </c>
      <c r="T186" s="16"/>
      <c r="U186" s="16"/>
      <c r="V186" s="16"/>
      <c r="W186" s="16">
        <f>ROUND(IF(D186=Table!$C$3,Y186*Table!$C$4/8,Y186*Table!$D$4/8),3)</f>
        <v>35.1</v>
      </c>
      <c r="X186" s="16">
        <v>35.1</v>
      </c>
      <c r="Y186" s="16">
        <v>2.16</v>
      </c>
      <c r="Z186" s="16">
        <v>1.5</v>
      </c>
      <c r="AA186" s="16" t="s">
        <v>21</v>
      </c>
      <c r="AB186" s="86"/>
      <c r="AC186" s="86">
        <v>44011</v>
      </c>
      <c r="AD186" s="86">
        <v>44015</v>
      </c>
      <c r="AE186" s="86">
        <v>44013</v>
      </c>
      <c r="AF186" s="86">
        <v>44014</v>
      </c>
      <c r="AG186" s="86" t="s">
        <v>164</v>
      </c>
      <c r="AH186" s="87">
        <v>0.93500000000000005</v>
      </c>
      <c r="AI186" s="87">
        <v>0.93899999999999995</v>
      </c>
      <c r="AJ186" s="87">
        <v>1</v>
      </c>
      <c r="AK186" s="99" t="s">
        <v>144</v>
      </c>
      <c r="AL186" s="94" t="s">
        <v>967</v>
      </c>
      <c r="AM186" s="15"/>
      <c r="AN186" s="15"/>
    </row>
    <row r="187" spans="2:40" hidden="1" x14ac:dyDescent="0.25">
      <c r="B187" s="206">
        <f t="shared" si="24"/>
        <v>128</v>
      </c>
      <c r="C187" s="16">
        <v>20200629</v>
      </c>
      <c r="D187" s="16" t="s">
        <v>2</v>
      </c>
      <c r="E187" s="96" t="s">
        <v>1094</v>
      </c>
      <c r="F187" s="85" t="s">
        <v>1092</v>
      </c>
      <c r="G187" s="49"/>
      <c r="H187" s="16" t="s">
        <v>1210</v>
      </c>
      <c r="I187" s="16" t="s">
        <v>1122</v>
      </c>
      <c r="J187" s="16" t="s">
        <v>255</v>
      </c>
      <c r="K187" s="49"/>
      <c r="L187" s="85"/>
      <c r="M187" s="49"/>
      <c r="N187" s="16" t="s">
        <v>1267</v>
      </c>
      <c r="O187" s="85" t="s">
        <v>628</v>
      </c>
      <c r="P187" s="85" t="s">
        <v>1095</v>
      </c>
      <c r="Q187" s="18"/>
      <c r="R187" s="16" t="s">
        <v>1261</v>
      </c>
      <c r="S187" s="16" t="s">
        <v>136</v>
      </c>
      <c r="T187" s="16"/>
      <c r="U187" s="16"/>
      <c r="V187" s="16"/>
      <c r="W187" s="16">
        <f>ROUND(IF(D187=Table!$C$3,Y187*Table!$C$4/8,Y187*Table!$D$4/8),3)</f>
        <v>32.5</v>
      </c>
      <c r="X187" s="16">
        <v>32.5</v>
      </c>
      <c r="Y187" s="16">
        <v>2</v>
      </c>
      <c r="Z187" s="16">
        <v>1.5</v>
      </c>
      <c r="AA187" s="16" t="s">
        <v>21</v>
      </c>
      <c r="AB187" s="86"/>
      <c r="AC187" s="86">
        <v>44011</v>
      </c>
      <c r="AD187" s="86">
        <v>44015</v>
      </c>
      <c r="AE187" s="86">
        <v>44013</v>
      </c>
      <c r="AF187" s="86">
        <v>44014</v>
      </c>
      <c r="AG187" s="86" t="s">
        <v>164</v>
      </c>
      <c r="AH187" s="87">
        <v>1</v>
      </c>
      <c r="AI187" s="87">
        <v>1</v>
      </c>
      <c r="AJ187" s="87">
        <v>1</v>
      </c>
      <c r="AK187" s="99" t="s">
        <v>144</v>
      </c>
      <c r="AL187" s="94"/>
      <c r="AM187" s="15"/>
      <c r="AN187" s="15"/>
    </row>
    <row r="188" spans="2:40" hidden="1" x14ac:dyDescent="0.25">
      <c r="B188" s="206">
        <f t="shared" si="24"/>
        <v>129</v>
      </c>
      <c r="C188" s="16">
        <v>20200629</v>
      </c>
      <c r="D188" s="16" t="s">
        <v>2</v>
      </c>
      <c r="E188" s="96" t="s">
        <v>1094</v>
      </c>
      <c r="F188" s="85" t="s">
        <v>1092</v>
      </c>
      <c r="G188" s="49"/>
      <c r="H188" s="16" t="s">
        <v>1211</v>
      </c>
      <c r="I188" s="16" t="s">
        <v>1123</v>
      </c>
      <c r="J188" s="16" t="s">
        <v>256</v>
      </c>
      <c r="K188" s="49"/>
      <c r="L188" s="85"/>
      <c r="M188" s="49"/>
      <c r="N188" s="16" t="s">
        <v>1267</v>
      </c>
      <c r="O188" s="85" t="s">
        <v>319</v>
      </c>
      <c r="P188" s="85" t="s">
        <v>1095</v>
      </c>
      <c r="Q188" s="18"/>
      <c r="R188" s="16" t="s">
        <v>1262</v>
      </c>
      <c r="S188" s="16" t="s">
        <v>63</v>
      </c>
      <c r="T188" s="16"/>
      <c r="U188" s="16"/>
      <c r="V188" s="16"/>
      <c r="W188" s="16">
        <f>ROUND(IF(D188=Table!$C$3,Y188*Table!$C$4/8,Y188*Table!$D$4/8),3)</f>
        <v>71.5</v>
      </c>
      <c r="X188" s="16">
        <f>W188</f>
        <v>71.5</v>
      </c>
      <c r="Y188" s="16">
        <v>4.4000000000000004</v>
      </c>
      <c r="Z188" s="16">
        <v>1</v>
      </c>
      <c r="AA188" s="16" t="s">
        <v>21</v>
      </c>
      <c r="AB188" s="86"/>
      <c r="AC188" s="86">
        <v>44011</v>
      </c>
      <c r="AD188" s="86">
        <v>44015</v>
      </c>
      <c r="AE188" s="86">
        <v>44012</v>
      </c>
      <c r="AF188" s="86">
        <v>44012</v>
      </c>
      <c r="AG188" s="86" t="s">
        <v>164</v>
      </c>
      <c r="AH188" s="87">
        <v>1</v>
      </c>
      <c r="AI188" s="87">
        <v>1</v>
      </c>
      <c r="AJ188" s="87">
        <v>1</v>
      </c>
      <c r="AK188" s="99" t="s">
        <v>144</v>
      </c>
      <c r="AL188" s="94"/>
      <c r="AM188" s="15"/>
      <c r="AN188" s="15"/>
    </row>
    <row r="189" spans="2:40" hidden="1" x14ac:dyDescent="0.25">
      <c r="B189" s="206">
        <f t="shared" ref="B189:B252" si="30">B188+1</f>
        <v>130</v>
      </c>
      <c r="C189" s="16">
        <v>20200629</v>
      </c>
      <c r="D189" s="16" t="s">
        <v>2</v>
      </c>
      <c r="E189" s="96" t="s">
        <v>1094</v>
      </c>
      <c r="F189" s="85" t="s">
        <v>1092</v>
      </c>
      <c r="G189" s="49"/>
      <c r="H189" s="16" t="s">
        <v>240</v>
      </c>
      <c r="I189" s="16" t="s">
        <v>1124</v>
      </c>
      <c r="J189" s="16" t="s">
        <v>255</v>
      </c>
      <c r="K189" s="49"/>
      <c r="L189" s="85"/>
      <c r="M189" s="49"/>
      <c r="N189" s="16" t="s">
        <v>1267</v>
      </c>
      <c r="O189" s="85" t="s">
        <v>319</v>
      </c>
      <c r="P189" s="85" t="s">
        <v>1095</v>
      </c>
      <c r="Q189" s="18"/>
      <c r="R189" s="16" t="s">
        <v>1262</v>
      </c>
      <c r="S189" s="16" t="s">
        <v>63</v>
      </c>
      <c r="T189" s="16"/>
      <c r="U189" s="16"/>
      <c r="V189" s="16"/>
      <c r="W189" s="16">
        <f>ROUND(IF(D189=Table!$C$3,Y189*Table!$C$4/8,Y189*Table!$D$4/8),3)</f>
        <v>32.5</v>
      </c>
      <c r="X189" s="16">
        <f>W189</f>
        <v>32.5</v>
      </c>
      <c r="Y189" s="16">
        <v>2</v>
      </c>
      <c r="Z189" s="16">
        <v>1</v>
      </c>
      <c r="AA189" s="16" t="s">
        <v>21</v>
      </c>
      <c r="AB189" s="86"/>
      <c r="AC189" s="86">
        <v>44011</v>
      </c>
      <c r="AD189" s="86">
        <v>44015</v>
      </c>
      <c r="AE189" s="86">
        <v>44012</v>
      </c>
      <c r="AF189" s="86">
        <v>44012</v>
      </c>
      <c r="AG189" s="86" t="s">
        <v>164</v>
      </c>
      <c r="AH189" s="87">
        <v>1</v>
      </c>
      <c r="AI189" s="87">
        <v>1</v>
      </c>
      <c r="AJ189" s="87">
        <v>1</v>
      </c>
      <c r="AK189" s="99" t="s">
        <v>144</v>
      </c>
      <c r="AL189" s="94"/>
      <c r="AM189" s="15"/>
      <c r="AN189" s="15"/>
    </row>
    <row r="190" spans="2:40" hidden="1" x14ac:dyDescent="0.25">
      <c r="B190" s="206">
        <f t="shared" si="30"/>
        <v>131</v>
      </c>
      <c r="C190" s="16">
        <v>20200629</v>
      </c>
      <c r="D190" s="16" t="s">
        <v>2</v>
      </c>
      <c r="E190" s="96" t="s">
        <v>1094</v>
      </c>
      <c r="F190" s="85" t="s">
        <v>1092</v>
      </c>
      <c r="G190" s="49"/>
      <c r="H190" s="16" t="s">
        <v>1212</v>
      </c>
      <c r="I190" s="16" t="s">
        <v>1125</v>
      </c>
      <c r="J190" s="16" t="s">
        <v>256</v>
      </c>
      <c r="K190" s="49"/>
      <c r="L190" s="85"/>
      <c r="M190" s="49"/>
      <c r="N190" s="16" t="s">
        <v>1267</v>
      </c>
      <c r="O190" s="85" t="s">
        <v>628</v>
      </c>
      <c r="P190" s="85" t="s">
        <v>1095</v>
      </c>
      <c r="Q190" s="18"/>
      <c r="R190" s="16" t="s">
        <v>1262</v>
      </c>
      <c r="S190" s="16" t="s">
        <v>63</v>
      </c>
      <c r="T190" s="16"/>
      <c r="U190" s="16"/>
      <c r="V190" s="16"/>
      <c r="W190" s="16">
        <f>ROUND(IF(D190=Table!$C$3,Y190*Table!$C$4/8,Y190*Table!$D$4/8),3)</f>
        <v>35.1</v>
      </c>
      <c r="X190" s="16">
        <f>W190</f>
        <v>35.1</v>
      </c>
      <c r="Y190" s="16">
        <v>2.16</v>
      </c>
      <c r="Z190" s="16">
        <v>1</v>
      </c>
      <c r="AA190" s="16" t="s">
        <v>21</v>
      </c>
      <c r="AB190" s="86"/>
      <c r="AC190" s="86">
        <v>44011</v>
      </c>
      <c r="AD190" s="86">
        <v>44015</v>
      </c>
      <c r="AE190" s="86">
        <v>44012</v>
      </c>
      <c r="AF190" s="86">
        <v>44012</v>
      </c>
      <c r="AG190" s="86" t="s">
        <v>164</v>
      </c>
      <c r="AH190" s="87">
        <v>0.69699999999999995</v>
      </c>
      <c r="AI190" s="87">
        <v>0.69699999999999995</v>
      </c>
      <c r="AJ190" s="87" t="s">
        <v>327</v>
      </c>
      <c r="AK190" s="99" t="s">
        <v>144</v>
      </c>
      <c r="AL190" s="94" t="s">
        <v>1327</v>
      </c>
      <c r="AM190" s="15"/>
      <c r="AN190" s="15"/>
    </row>
    <row r="191" spans="2:40" hidden="1" x14ac:dyDescent="0.25">
      <c r="B191" s="206">
        <f t="shared" si="30"/>
        <v>132</v>
      </c>
      <c r="C191" s="16">
        <v>20200629</v>
      </c>
      <c r="D191" s="16" t="s">
        <v>2</v>
      </c>
      <c r="E191" s="96" t="s">
        <v>1094</v>
      </c>
      <c r="F191" s="85" t="s">
        <v>1092</v>
      </c>
      <c r="G191" s="49"/>
      <c r="H191" s="16" t="s">
        <v>241</v>
      </c>
      <c r="I191" s="16" t="s">
        <v>1126</v>
      </c>
      <c r="J191" s="16" t="s">
        <v>255</v>
      </c>
      <c r="K191" s="49"/>
      <c r="L191" s="85"/>
      <c r="M191" s="49"/>
      <c r="N191" s="16" t="s">
        <v>1267</v>
      </c>
      <c r="O191" s="85" t="s">
        <v>319</v>
      </c>
      <c r="P191" s="85" t="s">
        <v>1095</v>
      </c>
      <c r="Q191" s="18"/>
      <c r="R191" s="16" t="s">
        <v>1262</v>
      </c>
      <c r="S191" s="16" t="s">
        <v>63</v>
      </c>
      <c r="T191" s="16"/>
      <c r="U191" s="16"/>
      <c r="V191" s="16"/>
      <c r="W191" s="16">
        <f>ROUND(IF(D191=Table!$C$3,Y191*Table!$C$4/8,Y191*Table!$D$4/8),3)</f>
        <v>52</v>
      </c>
      <c r="X191" s="16">
        <f t="shared" ref="X191:X202" si="31">W191</f>
        <v>52</v>
      </c>
      <c r="Y191" s="16">
        <v>3.2</v>
      </c>
      <c r="Z191" s="16">
        <v>1</v>
      </c>
      <c r="AA191" s="16" t="s">
        <v>21</v>
      </c>
      <c r="AB191" s="86"/>
      <c r="AC191" s="86">
        <v>44011</v>
      </c>
      <c r="AD191" s="86">
        <v>44015</v>
      </c>
      <c r="AE191" s="86">
        <v>44011</v>
      </c>
      <c r="AF191" s="86">
        <v>44011</v>
      </c>
      <c r="AG191" s="86" t="s">
        <v>164</v>
      </c>
      <c r="AH191" s="87">
        <v>1</v>
      </c>
      <c r="AI191" s="87">
        <v>1</v>
      </c>
      <c r="AJ191" s="87">
        <v>1</v>
      </c>
      <c r="AK191" s="99" t="s">
        <v>144</v>
      </c>
      <c r="AL191" s="94"/>
      <c r="AM191" s="15"/>
      <c r="AN191" s="15"/>
    </row>
    <row r="192" spans="2:40" hidden="1" x14ac:dyDescent="0.25">
      <c r="B192" s="206">
        <f t="shared" si="30"/>
        <v>133</v>
      </c>
      <c r="C192" s="16">
        <v>20200629</v>
      </c>
      <c r="D192" s="16" t="s">
        <v>2</v>
      </c>
      <c r="E192" s="96" t="s">
        <v>1094</v>
      </c>
      <c r="F192" s="85" t="s">
        <v>1092</v>
      </c>
      <c r="G192" s="49"/>
      <c r="H192" s="16" t="s">
        <v>1213</v>
      </c>
      <c r="I192" s="16" t="s">
        <v>1127</v>
      </c>
      <c r="J192" s="16" t="s">
        <v>255</v>
      </c>
      <c r="K192" s="49"/>
      <c r="L192" s="85"/>
      <c r="M192" s="49"/>
      <c r="N192" s="16" t="s">
        <v>1267</v>
      </c>
      <c r="O192" s="85" t="s">
        <v>628</v>
      </c>
      <c r="P192" s="85" t="s">
        <v>1095</v>
      </c>
      <c r="Q192" s="18"/>
      <c r="R192" s="16" t="s">
        <v>1262</v>
      </c>
      <c r="S192" s="16" t="s">
        <v>63</v>
      </c>
      <c r="T192" s="16"/>
      <c r="U192" s="16"/>
      <c r="V192" s="16"/>
      <c r="W192" s="16">
        <f>ROUND(IF(D192=Table!$C$3,Y192*Table!$C$4/8,Y192*Table!$D$4/8),3)</f>
        <v>32.5</v>
      </c>
      <c r="X192" s="16">
        <f t="shared" si="31"/>
        <v>32.5</v>
      </c>
      <c r="Y192" s="16">
        <v>2</v>
      </c>
      <c r="Z192" s="16">
        <v>1</v>
      </c>
      <c r="AA192" s="16" t="s">
        <v>21</v>
      </c>
      <c r="AB192" s="86"/>
      <c r="AC192" s="86">
        <v>44011</v>
      </c>
      <c r="AD192" s="86">
        <v>44015</v>
      </c>
      <c r="AE192" s="86">
        <v>44011</v>
      </c>
      <c r="AF192" s="86">
        <v>44011</v>
      </c>
      <c r="AG192" s="86" t="s">
        <v>164</v>
      </c>
      <c r="AH192" s="87">
        <v>1</v>
      </c>
      <c r="AI192" s="87">
        <v>1</v>
      </c>
      <c r="AJ192" s="87">
        <v>1</v>
      </c>
      <c r="AK192" s="99" t="s">
        <v>144</v>
      </c>
      <c r="AL192" s="94"/>
      <c r="AM192" s="15"/>
      <c r="AN192" s="15"/>
    </row>
    <row r="193" spans="2:40" hidden="1" x14ac:dyDescent="0.25">
      <c r="B193" s="206">
        <f t="shared" si="30"/>
        <v>134</v>
      </c>
      <c r="C193" s="16">
        <v>20200629</v>
      </c>
      <c r="D193" s="16" t="s">
        <v>2</v>
      </c>
      <c r="E193" s="96" t="s">
        <v>1094</v>
      </c>
      <c r="F193" s="85" t="s">
        <v>1092</v>
      </c>
      <c r="G193" s="49"/>
      <c r="H193" s="16" t="s">
        <v>1214</v>
      </c>
      <c r="I193" s="16" t="s">
        <v>1128</v>
      </c>
      <c r="J193" s="16" t="s">
        <v>255</v>
      </c>
      <c r="K193" s="49"/>
      <c r="L193" s="85"/>
      <c r="M193" s="49"/>
      <c r="N193" s="16" t="s">
        <v>1267</v>
      </c>
      <c r="O193" s="85" t="s">
        <v>628</v>
      </c>
      <c r="P193" s="85" t="s">
        <v>1095</v>
      </c>
      <c r="Q193" s="18"/>
      <c r="R193" s="16" t="s">
        <v>1262</v>
      </c>
      <c r="S193" s="16" t="s">
        <v>63</v>
      </c>
      <c r="T193" s="16"/>
      <c r="U193" s="16"/>
      <c r="V193" s="16"/>
      <c r="W193" s="16">
        <f>ROUND(IF(D193=Table!$C$3,Y193*Table!$C$4/8,Y193*Table!$D$4/8),3)</f>
        <v>32.5</v>
      </c>
      <c r="X193" s="16">
        <f t="shared" si="31"/>
        <v>32.5</v>
      </c>
      <c r="Y193" s="16">
        <v>2</v>
      </c>
      <c r="Z193" s="16">
        <v>1</v>
      </c>
      <c r="AA193" s="16" t="s">
        <v>21</v>
      </c>
      <c r="AB193" s="86"/>
      <c r="AC193" s="86">
        <v>44011</v>
      </c>
      <c r="AD193" s="86">
        <v>44015</v>
      </c>
      <c r="AE193" s="86">
        <v>44011</v>
      </c>
      <c r="AF193" s="86">
        <v>44011</v>
      </c>
      <c r="AG193" s="86" t="s">
        <v>164</v>
      </c>
      <c r="AH193" s="87">
        <v>0.85699999999999998</v>
      </c>
      <c r="AI193" s="87">
        <v>0.85699999999999998</v>
      </c>
      <c r="AJ193" s="87" t="s">
        <v>327</v>
      </c>
      <c r="AK193" s="99" t="s">
        <v>144</v>
      </c>
      <c r="AL193" s="14" t="s">
        <v>1283</v>
      </c>
      <c r="AM193" s="15"/>
      <c r="AN193" s="15"/>
    </row>
    <row r="194" spans="2:40" hidden="1" x14ac:dyDescent="0.25">
      <c r="B194" s="206">
        <f t="shared" si="30"/>
        <v>135</v>
      </c>
      <c r="C194" s="16">
        <v>20200629</v>
      </c>
      <c r="D194" s="16" t="s">
        <v>2</v>
      </c>
      <c r="E194" s="96" t="s">
        <v>1094</v>
      </c>
      <c r="F194" s="85" t="s">
        <v>1092</v>
      </c>
      <c r="G194" s="49"/>
      <c r="H194" s="16" t="s">
        <v>1215</v>
      </c>
      <c r="I194" s="16" t="s">
        <v>1129</v>
      </c>
      <c r="J194" s="16" t="s">
        <v>255</v>
      </c>
      <c r="K194" s="49"/>
      <c r="L194" s="85"/>
      <c r="M194" s="49"/>
      <c r="N194" s="16" t="s">
        <v>1267</v>
      </c>
      <c r="O194" s="85" t="s">
        <v>319</v>
      </c>
      <c r="P194" s="85" t="s">
        <v>1095</v>
      </c>
      <c r="Q194" s="18"/>
      <c r="R194" s="16" t="s">
        <v>1262</v>
      </c>
      <c r="S194" s="16" t="s">
        <v>63</v>
      </c>
      <c r="T194" s="16"/>
      <c r="U194" s="16"/>
      <c r="V194" s="16"/>
      <c r="W194" s="16">
        <f>ROUND(IF(D194=Table!$C$3,Y194*Table!$C$4/8,Y194*Table!$D$4/8),3)</f>
        <v>32.5</v>
      </c>
      <c r="X194" s="16">
        <f t="shared" si="31"/>
        <v>32.5</v>
      </c>
      <c r="Y194" s="16">
        <v>2</v>
      </c>
      <c r="Z194" s="16">
        <v>1</v>
      </c>
      <c r="AA194" s="16" t="s">
        <v>21</v>
      </c>
      <c r="AB194" s="86"/>
      <c r="AC194" s="86">
        <v>44011</v>
      </c>
      <c r="AD194" s="86">
        <v>44015</v>
      </c>
      <c r="AE194" s="86">
        <v>44011</v>
      </c>
      <c r="AF194" s="86">
        <v>44011</v>
      </c>
      <c r="AG194" s="86" t="s">
        <v>164</v>
      </c>
      <c r="AH194" s="87">
        <v>0.81</v>
      </c>
      <c r="AI194" s="87">
        <v>0.81</v>
      </c>
      <c r="AJ194" s="87">
        <v>1</v>
      </c>
      <c r="AK194" s="99" t="s">
        <v>144</v>
      </c>
      <c r="AL194" s="14" t="s">
        <v>1282</v>
      </c>
      <c r="AM194" s="15"/>
      <c r="AN194" s="15"/>
    </row>
    <row r="195" spans="2:40" hidden="1" x14ac:dyDescent="0.25">
      <c r="B195" s="206">
        <f t="shared" si="30"/>
        <v>136</v>
      </c>
      <c r="C195" s="16">
        <v>20200629</v>
      </c>
      <c r="D195" s="16" t="s">
        <v>2</v>
      </c>
      <c r="E195" s="96" t="s">
        <v>1094</v>
      </c>
      <c r="F195" s="85" t="s">
        <v>1092</v>
      </c>
      <c r="G195" s="49"/>
      <c r="H195" s="16" t="s">
        <v>1216</v>
      </c>
      <c r="I195" s="16" t="s">
        <v>1130</v>
      </c>
      <c r="J195" s="16" t="s">
        <v>255</v>
      </c>
      <c r="K195" s="49"/>
      <c r="L195" s="85"/>
      <c r="M195" s="49"/>
      <c r="N195" s="16" t="s">
        <v>1267</v>
      </c>
      <c r="O195" s="85" t="s">
        <v>319</v>
      </c>
      <c r="P195" s="85" t="s">
        <v>1095</v>
      </c>
      <c r="Q195" s="18"/>
      <c r="R195" s="16" t="s">
        <v>1262</v>
      </c>
      <c r="S195" s="16" t="s">
        <v>63</v>
      </c>
      <c r="T195" s="16"/>
      <c r="U195" s="16"/>
      <c r="V195" s="16"/>
      <c r="W195" s="16">
        <f>ROUND(IF(D195=Table!$C$3,Y195*Table!$C$4/8,Y195*Table!$D$4/8),3)</f>
        <v>32.5</v>
      </c>
      <c r="X195" s="16">
        <f t="shared" si="31"/>
        <v>32.5</v>
      </c>
      <c r="Y195" s="16">
        <v>2</v>
      </c>
      <c r="Z195" s="16">
        <v>1</v>
      </c>
      <c r="AA195" s="16" t="s">
        <v>21</v>
      </c>
      <c r="AB195" s="86"/>
      <c r="AC195" s="86">
        <v>44011</v>
      </c>
      <c r="AD195" s="86">
        <v>44015</v>
      </c>
      <c r="AE195" s="86">
        <v>44011</v>
      </c>
      <c r="AF195" s="86">
        <v>44011</v>
      </c>
      <c r="AG195" s="86" t="s">
        <v>164</v>
      </c>
      <c r="AH195" s="87">
        <v>0.84599999999999997</v>
      </c>
      <c r="AI195" s="87">
        <v>0.84599999999999997</v>
      </c>
      <c r="AJ195" s="87" t="s">
        <v>327</v>
      </c>
      <c r="AK195" s="99" t="s">
        <v>144</v>
      </c>
      <c r="AL195" s="14" t="s">
        <v>1281</v>
      </c>
      <c r="AM195" s="15"/>
      <c r="AN195" s="15"/>
    </row>
    <row r="196" spans="2:40" hidden="1" x14ac:dyDescent="0.25">
      <c r="B196" s="206">
        <f t="shared" si="30"/>
        <v>137</v>
      </c>
      <c r="C196" s="16">
        <v>20200629</v>
      </c>
      <c r="D196" s="16" t="s">
        <v>2</v>
      </c>
      <c r="E196" s="96" t="s">
        <v>1094</v>
      </c>
      <c r="F196" s="85" t="s">
        <v>1092</v>
      </c>
      <c r="G196" s="49"/>
      <c r="H196" s="16" t="s">
        <v>268</v>
      </c>
      <c r="I196" s="16" t="s">
        <v>1131</v>
      </c>
      <c r="J196" s="16" t="s">
        <v>255</v>
      </c>
      <c r="K196" s="49"/>
      <c r="L196" s="85"/>
      <c r="M196" s="49"/>
      <c r="N196" s="16" t="s">
        <v>1267</v>
      </c>
      <c r="O196" s="85" t="s">
        <v>625</v>
      </c>
      <c r="P196" s="85" t="s">
        <v>1095</v>
      </c>
      <c r="Q196" s="18"/>
      <c r="R196" s="16" t="s">
        <v>1262</v>
      </c>
      <c r="S196" s="16" t="s">
        <v>63</v>
      </c>
      <c r="T196" s="16"/>
      <c r="U196" s="16"/>
      <c r="V196" s="16"/>
      <c r="W196" s="16">
        <f>ROUND(IF(D196=Table!$C$3,Y196*Table!$C$4/8,Y196*Table!$D$4/8),3)</f>
        <v>32.5</v>
      </c>
      <c r="X196" s="16">
        <f t="shared" si="31"/>
        <v>32.5</v>
      </c>
      <c r="Y196" s="16">
        <v>2</v>
      </c>
      <c r="Z196" s="16">
        <v>1</v>
      </c>
      <c r="AA196" s="16" t="s">
        <v>21</v>
      </c>
      <c r="AB196" s="86"/>
      <c r="AC196" s="86">
        <v>44011</v>
      </c>
      <c r="AD196" s="86">
        <v>44015</v>
      </c>
      <c r="AE196" s="86">
        <v>44011</v>
      </c>
      <c r="AF196" s="86">
        <v>44011</v>
      </c>
      <c r="AG196" s="86" t="s">
        <v>164</v>
      </c>
      <c r="AH196" s="87">
        <v>0.81799999999999995</v>
      </c>
      <c r="AI196" s="87">
        <v>0.81799999999999995</v>
      </c>
      <c r="AJ196" s="87" t="s">
        <v>327</v>
      </c>
      <c r="AK196" s="99" t="s">
        <v>144</v>
      </c>
      <c r="AL196" s="94" t="s">
        <v>1280</v>
      </c>
      <c r="AM196" s="15"/>
      <c r="AN196" s="15"/>
    </row>
    <row r="197" spans="2:40" hidden="1" x14ac:dyDescent="0.25">
      <c r="B197" s="206">
        <f t="shared" si="30"/>
        <v>138</v>
      </c>
      <c r="C197" s="16">
        <v>20200629</v>
      </c>
      <c r="D197" s="16" t="s">
        <v>2</v>
      </c>
      <c r="E197" s="96" t="s">
        <v>1094</v>
      </c>
      <c r="F197" s="85" t="s">
        <v>1092</v>
      </c>
      <c r="G197" s="49"/>
      <c r="H197" s="16" t="s">
        <v>269</v>
      </c>
      <c r="I197" s="16" t="s">
        <v>1132</v>
      </c>
      <c r="J197" s="16" t="s">
        <v>255</v>
      </c>
      <c r="K197" s="49"/>
      <c r="L197" s="85"/>
      <c r="M197" s="49"/>
      <c r="N197" s="16" t="s">
        <v>1267</v>
      </c>
      <c r="O197" s="85" t="s">
        <v>319</v>
      </c>
      <c r="P197" s="85" t="s">
        <v>1095</v>
      </c>
      <c r="Q197" s="18"/>
      <c r="R197" s="16" t="s">
        <v>1262</v>
      </c>
      <c r="S197" s="16" t="s">
        <v>63</v>
      </c>
      <c r="T197" s="16"/>
      <c r="U197" s="16"/>
      <c r="V197" s="16"/>
      <c r="W197" s="16">
        <f>ROUND(IF(D197=Table!$C$3,Y197*Table!$C$4/8,Y197*Table!$D$4/8),3)</f>
        <v>32.5</v>
      </c>
      <c r="X197" s="16">
        <f t="shared" si="31"/>
        <v>32.5</v>
      </c>
      <c r="Y197" s="16">
        <v>2</v>
      </c>
      <c r="Z197" s="16">
        <v>1</v>
      </c>
      <c r="AA197" s="16" t="s">
        <v>21</v>
      </c>
      <c r="AB197" s="86"/>
      <c r="AC197" s="86">
        <v>44011</v>
      </c>
      <c r="AD197" s="86">
        <v>44015</v>
      </c>
      <c r="AE197" s="86">
        <v>44011</v>
      </c>
      <c r="AF197" s="86">
        <v>44011</v>
      </c>
      <c r="AG197" s="86" t="s">
        <v>164</v>
      </c>
      <c r="AH197" s="87">
        <v>1</v>
      </c>
      <c r="AI197" s="87">
        <v>1</v>
      </c>
      <c r="AJ197" s="87">
        <v>1</v>
      </c>
      <c r="AK197" s="99" t="s">
        <v>144</v>
      </c>
      <c r="AL197" s="94"/>
      <c r="AM197" s="15"/>
      <c r="AN197" s="15"/>
    </row>
    <row r="198" spans="2:40" hidden="1" x14ac:dyDescent="0.25">
      <c r="B198" s="206">
        <f t="shared" si="30"/>
        <v>139</v>
      </c>
      <c r="C198" s="16">
        <v>20200629</v>
      </c>
      <c r="D198" s="16" t="s">
        <v>2</v>
      </c>
      <c r="E198" s="96" t="s">
        <v>1094</v>
      </c>
      <c r="F198" s="85" t="s">
        <v>1092</v>
      </c>
      <c r="G198" s="49"/>
      <c r="H198" s="16" t="s">
        <v>1217</v>
      </c>
      <c r="I198" s="16" t="s">
        <v>1133</v>
      </c>
      <c r="J198" s="16" t="s">
        <v>255</v>
      </c>
      <c r="K198" s="49"/>
      <c r="L198" s="85"/>
      <c r="M198" s="49"/>
      <c r="N198" s="16" t="s">
        <v>1267</v>
      </c>
      <c r="O198" s="85" t="s">
        <v>625</v>
      </c>
      <c r="P198" s="85" t="s">
        <v>1095</v>
      </c>
      <c r="Q198" s="18"/>
      <c r="R198" s="16" t="s">
        <v>1262</v>
      </c>
      <c r="S198" s="16" t="s">
        <v>63</v>
      </c>
      <c r="T198" s="16"/>
      <c r="U198" s="16"/>
      <c r="V198" s="16"/>
      <c r="W198" s="16">
        <f>ROUND(IF(D198=Table!$C$3,Y198*Table!$C$4/8,Y198*Table!$D$4/8),3)</f>
        <v>32.5</v>
      </c>
      <c r="X198" s="16">
        <f t="shared" si="31"/>
        <v>32.5</v>
      </c>
      <c r="Y198" s="16">
        <v>2</v>
      </c>
      <c r="Z198" s="16">
        <v>1</v>
      </c>
      <c r="AA198" s="16" t="s">
        <v>21</v>
      </c>
      <c r="AB198" s="86"/>
      <c r="AC198" s="86">
        <v>44011</v>
      </c>
      <c r="AD198" s="86">
        <v>44015</v>
      </c>
      <c r="AE198" s="86">
        <v>44011</v>
      </c>
      <c r="AF198" s="86">
        <v>44011</v>
      </c>
      <c r="AG198" s="86" t="s">
        <v>164</v>
      </c>
      <c r="AH198" s="87">
        <v>0.86699999999999999</v>
      </c>
      <c r="AI198" s="87">
        <v>0.86699999999999999</v>
      </c>
      <c r="AJ198" s="87">
        <v>1</v>
      </c>
      <c r="AK198" s="99" t="s">
        <v>144</v>
      </c>
      <c r="AL198" s="94" t="s">
        <v>1271</v>
      </c>
      <c r="AM198" s="15"/>
      <c r="AN198" s="15"/>
    </row>
    <row r="199" spans="2:40" hidden="1" x14ac:dyDescent="0.25">
      <c r="B199" s="206">
        <f t="shared" si="30"/>
        <v>140</v>
      </c>
      <c r="C199" s="16">
        <v>20200629</v>
      </c>
      <c r="D199" s="16" t="s">
        <v>2</v>
      </c>
      <c r="E199" s="96" t="s">
        <v>1094</v>
      </c>
      <c r="F199" s="85" t="s">
        <v>1092</v>
      </c>
      <c r="G199" s="49"/>
      <c r="H199" s="16" t="s">
        <v>1218</v>
      </c>
      <c r="I199" s="16" t="s">
        <v>1134</v>
      </c>
      <c r="J199" s="16" t="s">
        <v>255</v>
      </c>
      <c r="K199" s="49"/>
      <c r="L199" s="85"/>
      <c r="M199" s="49"/>
      <c r="N199" s="16" t="s">
        <v>1267</v>
      </c>
      <c r="O199" s="85" t="s">
        <v>1185</v>
      </c>
      <c r="P199" s="85" t="s">
        <v>1095</v>
      </c>
      <c r="Q199" s="18"/>
      <c r="R199" s="16" t="s">
        <v>1262</v>
      </c>
      <c r="S199" s="16" t="s">
        <v>63</v>
      </c>
      <c r="T199" s="16"/>
      <c r="U199" s="16"/>
      <c r="V199" s="16"/>
      <c r="W199" s="16">
        <f>ROUND(IF(D199=Table!$C$3,Y199*Table!$C$4/8,Y199*Table!$D$4/8),3)</f>
        <v>32.5</v>
      </c>
      <c r="X199" s="16">
        <f t="shared" si="31"/>
        <v>32.5</v>
      </c>
      <c r="Y199" s="16">
        <v>2</v>
      </c>
      <c r="Z199" s="16">
        <v>1</v>
      </c>
      <c r="AA199" s="16" t="s">
        <v>21</v>
      </c>
      <c r="AB199" s="86"/>
      <c r="AC199" s="86">
        <v>44011</v>
      </c>
      <c r="AD199" s="86">
        <v>44015</v>
      </c>
      <c r="AE199" s="86">
        <v>44011</v>
      </c>
      <c r="AF199" s="86">
        <v>44011</v>
      </c>
      <c r="AG199" s="86" t="s">
        <v>164</v>
      </c>
      <c r="AH199" s="87">
        <v>0.9</v>
      </c>
      <c r="AI199" s="87">
        <v>0.9</v>
      </c>
      <c r="AJ199" s="87">
        <v>1</v>
      </c>
      <c r="AK199" s="99" t="s">
        <v>144</v>
      </c>
      <c r="AL199" s="14" t="s">
        <v>1270</v>
      </c>
      <c r="AM199" s="15"/>
      <c r="AN199" s="15"/>
    </row>
    <row r="200" spans="2:40" hidden="1" x14ac:dyDescent="0.25">
      <c r="B200" s="206">
        <f t="shared" si="30"/>
        <v>141</v>
      </c>
      <c r="C200" s="16">
        <v>20200629</v>
      </c>
      <c r="D200" s="16" t="s">
        <v>2</v>
      </c>
      <c r="E200" s="96" t="s">
        <v>1094</v>
      </c>
      <c r="F200" s="85" t="s">
        <v>1092</v>
      </c>
      <c r="G200" s="49"/>
      <c r="H200" s="16" t="s">
        <v>1219</v>
      </c>
      <c r="I200" s="16" t="s">
        <v>1135</v>
      </c>
      <c r="J200" s="16" t="s">
        <v>255</v>
      </c>
      <c r="K200" s="49"/>
      <c r="L200" s="85"/>
      <c r="M200" s="49"/>
      <c r="N200" s="16" t="s">
        <v>1267</v>
      </c>
      <c r="O200" s="85" t="s">
        <v>319</v>
      </c>
      <c r="P200" s="85" t="s">
        <v>1095</v>
      </c>
      <c r="Q200" s="18"/>
      <c r="R200" s="16" t="s">
        <v>1262</v>
      </c>
      <c r="S200" s="16" t="s">
        <v>63</v>
      </c>
      <c r="T200" s="16"/>
      <c r="U200" s="16"/>
      <c r="V200" s="16"/>
      <c r="W200" s="16">
        <f>ROUND(IF(D200=Table!$C$3,Y200*Table!$C$4/8,Y200*Table!$D$4/8),3)</f>
        <v>52</v>
      </c>
      <c r="X200" s="16">
        <f t="shared" si="31"/>
        <v>52</v>
      </c>
      <c r="Y200" s="16">
        <v>3.2</v>
      </c>
      <c r="Z200" s="16">
        <v>1</v>
      </c>
      <c r="AA200" s="16" t="s">
        <v>21</v>
      </c>
      <c r="AB200" s="86"/>
      <c r="AC200" s="86">
        <v>44011</v>
      </c>
      <c r="AD200" s="86">
        <v>44015</v>
      </c>
      <c r="AE200" s="86">
        <v>44011</v>
      </c>
      <c r="AF200" s="86">
        <v>44011</v>
      </c>
      <c r="AG200" s="86" t="s">
        <v>164</v>
      </c>
      <c r="AH200" s="87">
        <v>1</v>
      </c>
      <c r="AI200" s="87">
        <v>1</v>
      </c>
      <c r="AJ200" s="87">
        <v>1</v>
      </c>
      <c r="AK200" s="99" t="s">
        <v>144</v>
      </c>
      <c r="AL200" s="94"/>
      <c r="AM200" s="15"/>
      <c r="AN200" s="15"/>
    </row>
    <row r="201" spans="2:40" hidden="1" x14ac:dyDescent="0.25">
      <c r="B201" s="206">
        <f t="shared" si="30"/>
        <v>142</v>
      </c>
      <c r="C201" s="16">
        <v>20200629</v>
      </c>
      <c r="D201" s="16" t="s">
        <v>2</v>
      </c>
      <c r="E201" s="96" t="s">
        <v>1094</v>
      </c>
      <c r="F201" s="85" t="s">
        <v>1092</v>
      </c>
      <c r="G201" s="49"/>
      <c r="H201" s="16" t="s">
        <v>1220</v>
      </c>
      <c r="I201" s="16" t="s">
        <v>1136</v>
      </c>
      <c r="J201" s="16" t="s">
        <v>255</v>
      </c>
      <c r="K201" s="49"/>
      <c r="L201" s="85"/>
      <c r="M201" s="49"/>
      <c r="N201" s="16" t="s">
        <v>1267</v>
      </c>
      <c r="O201" s="85" t="s">
        <v>625</v>
      </c>
      <c r="P201" s="85" t="s">
        <v>1095</v>
      </c>
      <c r="Q201" s="18"/>
      <c r="R201" s="16" t="s">
        <v>1262</v>
      </c>
      <c r="S201" s="16" t="s">
        <v>63</v>
      </c>
      <c r="T201" s="16"/>
      <c r="U201" s="16"/>
      <c r="V201" s="16"/>
      <c r="W201" s="16">
        <f>ROUND(IF(D201=Table!$C$3,Y201*Table!$C$4/8,Y201*Table!$D$4/8),3)</f>
        <v>39</v>
      </c>
      <c r="X201" s="16">
        <f t="shared" si="31"/>
        <v>39</v>
      </c>
      <c r="Y201" s="16">
        <v>2.4</v>
      </c>
      <c r="Z201" s="16">
        <v>1</v>
      </c>
      <c r="AA201" s="16" t="s">
        <v>21</v>
      </c>
      <c r="AB201" s="86"/>
      <c r="AC201" s="86">
        <v>44011</v>
      </c>
      <c r="AD201" s="86">
        <v>44015</v>
      </c>
      <c r="AE201" s="86">
        <v>44011</v>
      </c>
      <c r="AF201" s="86">
        <v>44011</v>
      </c>
      <c r="AG201" s="86" t="s">
        <v>164</v>
      </c>
      <c r="AH201" s="87">
        <v>1</v>
      </c>
      <c r="AI201" s="87">
        <v>1</v>
      </c>
      <c r="AJ201" s="87" t="s">
        <v>327</v>
      </c>
      <c r="AK201" s="99" t="s">
        <v>144</v>
      </c>
      <c r="AL201" s="94"/>
      <c r="AM201" s="15"/>
      <c r="AN201" s="15"/>
    </row>
    <row r="202" spans="2:40" hidden="1" x14ac:dyDescent="0.25">
      <c r="B202" s="206">
        <f t="shared" si="30"/>
        <v>143</v>
      </c>
      <c r="C202" s="16">
        <v>20200629</v>
      </c>
      <c r="D202" s="16" t="s">
        <v>2</v>
      </c>
      <c r="E202" s="96" t="s">
        <v>1094</v>
      </c>
      <c r="F202" s="85" t="s">
        <v>1092</v>
      </c>
      <c r="G202" s="49"/>
      <c r="H202" s="16" t="s">
        <v>1221</v>
      </c>
      <c r="I202" s="16" t="s">
        <v>1137</v>
      </c>
      <c r="J202" s="16" t="s">
        <v>255</v>
      </c>
      <c r="K202" s="49"/>
      <c r="L202" s="85"/>
      <c r="M202" s="49"/>
      <c r="N202" s="16" t="s">
        <v>1267</v>
      </c>
      <c r="O202" s="85" t="s">
        <v>282</v>
      </c>
      <c r="P202" s="85" t="s">
        <v>1095</v>
      </c>
      <c r="Q202" s="18"/>
      <c r="R202" s="16" t="s">
        <v>1262</v>
      </c>
      <c r="S202" s="16" t="s">
        <v>63</v>
      </c>
      <c r="T202" s="16"/>
      <c r="U202" s="16"/>
      <c r="V202" s="16"/>
      <c r="W202" s="16">
        <f>ROUND(IF(D202=Table!$C$3,Y202*Table!$C$4/8,Y202*Table!$D$4/8),3)</f>
        <v>32.5</v>
      </c>
      <c r="X202" s="16">
        <f t="shared" si="31"/>
        <v>32.5</v>
      </c>
      <c r="Y202" s="16">
        <v>2</v>
      </c>
      <c r="Z202" s="16">
        <v>1</v>
      </c>
      <c r="AA202" s="16" t="s">
        <v>21</v>
      </c>
      <c r="AB202" s="86"/>
      <c r="AC202" s="86">
        <v>44011</v>
      </c>
      <c r="AD202" s="86">
        <v>44015</v>
      </c>
      <c r="AE202" s="86">
        <v>44011</v>
      </c>
      <c r="AF202" s="86">
        <v>44011</v>
      </c>
      <c r="AG202" s="86" t="s">
        <v>164</v>
      </c>
      <c r="AH202" s="87">
        <v>0.81799999999999995</v>
      </c>
      <c r="AI202" s="87">
        <v>0.81799999999999995</v>
      </c>
      <c r="AJ202" s="87">
        <v>1</v>
      </c>
      <c r="AK202" s="99" t="s">
        <v>144</v>
      </c>
      <c r="AL202" s="14" t="s">
        <v>1268</v>
      </c>
      <c r="AM202" s="15"/>
      <c r="AN202" s="15"/>
    </row>
    <row r="203" spans="2:40" hidden="1" x14ac:dyDescent="0.25">
      <c r="B203" s="206">
        <f t="shared" si="30"/>
        <v>144</v>
      </c>
      <c r="C203" s="16">
        <v>20200629</v>
      </c>
      <c r="D203" s="16" t="s">
        <v>2</v>
      </c>
      <c r="E203" s="96" t="s">
        <v>1094</v>
      </c>
      <c r="F203" s="85" t="s">
        <v>1092</v>
      </c>
      <c r="G203" s="49"/>
      <c r="H203" s="16" t="s">
        <v>1222</v>
      </c>
      <c r="I203" s="16" t="s">
        <v>1138</v>
      </c>
      <c r="J203" s="16" t="s">
        <v>255</v>
      </c>
      <c r="K203" s="49"/>
      <c r="L203" s="85"/>
      <c r="M203" s="49"/>
      <c r="N203" s="16" t="s">
        <v>1267</v>
      </c>
      <c r="O203" s="85" t="s">
        <v>282</v>
      </c>
      <c r="P203" s="85" t="s">
        <v>1095</v>
      </c>
      <c r="Q203" s="18"/>
      <c r="R203" s="16" t="s">
        <v>1263</v>
      </c>
      <c r="S203" s="16" t="s">
        <v>62</v>
      </c>
      <c r="T203" s="16"/>
      <c r="U203" s="16"/>
      <c r="V203" s="16"/>
      <c r="W203" s="16">
        <f>ROUND(IF(D203=Table!$C$3,Y203*Table!$C$4/8,Y203*Table!$D$4/8),3)</f>
        <v>32.5</v>
      </c>
      <c r="X203" s="16">
        <f t="shared" ref="X203:X209" si="32">W203</f>
        <v>32.5</v>
      </c>
      <c r="Y203" s="16">
        <v>2</v>
      </c>
      <c r="Z203" s="16">
        <v>1</v>
      </c>
      <c r="AA203" s="16" t="s">
        <v>21</v>
      </c>
      <c r="AB203" s="86"/>
      <c r="AC203" s="86">
        <v>44011</v>
      </c>
      <c r="AD203" s="86">
        <v>44015</v>
      </c>
      <c r="AE203" s="86">
        <v>44012</v>
      </c>
      <c r="AF203" s="86">
        <v>44012</v>
      </c>
      <c r="AG203" s="86" t="s">
        <v>164</v>
      </c>
      <c r="AH203" s="87">
        <v>0.875</v>
      </c>
      <c r="AI203" s="87">
        <v>0.88200000000000001</v>
      </c>
      <c r="AJ203" s="87">
        <v>1</v>
      </c>
      <c r="AK203" s="99"/>
      <c r="AL203" s="94" t="s">
        <v>1449</v>
      </c>
      <c r="AM203" s="15"/>
      <c r="AN203" s="15"/>
    </row>
    <row r="204" spans="2:40" hidden="1" x14ac:dyDescent="0.25">
      <c r="B204" s="206">
        <f t="shared" si="30"/>
        <v>145</v>
      </c>
      <c r="C204" s="16">
        <v>20200629</v>
      </c>
      <c r="D204" s="16" t="s">
        <v>2</v>
      </c>
      <c r="E204" s="96" t="s">
        <v>1094</v>
      </c>
      <c r="F204" s="85" t="s">
        <v>1092</v>
      </c>
      <c r="G204" s="49"/>
      <c r="H204" s="16" t="s">
        <v>242</v>
      </c>
      <c r="I204" s="16" t="s">
        <v>1139</v>
      </c>
      <c r="J204" s="16" t="s">
        <v>255</v>
      </c>
      <c r="K204" s="49"/>
      <c r="L204" s="85"/>
      <c r="M204" s="49"/>
      <c r="N204" s="16" t="s">
        <v>1267</v>
      </c>
      <c r="O204" s="85" t="s">
        <v>627</v>
      </c>
      <c r="P204" s="85" t="s">
        <v>1095</v>
      </c>
      <c r="Q204" s="18"/>
      <c r="R204" s="16" t="s">
        <v>1263</v>
      </c>
      <c r="S204" s="16" t="s">
        <v>62</v>
      </c>
      <c r="T204" s="16"/>
      <c r="U204" s="16"/>
      <c r="V204" s="16"/>
      <c r="W204" s="16">
        <f>ROUND(IF(D204=Table!$C$3,Y204*Table!$C$4/8,Y204*Table!$D$4/8),3)</f>
        <v>35.1</v>
      </c>
      <c r="X204" s="16">
        <f t="shared" si="32"/>
        <v>35.1</v>
      </c>
      <c r="Y204" s="16">
        <v>2.16</v>
      </c>
      <c r="Z204" s="16">
        <v>1</v>
      </c>
      <c r="AA204" s="16" t="s">
        <v>21</v>
      </c>
      <c r="AB204" s="86"/>
      <c r="AC204" s="86">
        <v>44011</v>
      </c>
      <c r="AD204" s="86">
        <v>44015</v>
      </c>
      <c r="AE204" s="86">
        <v>44012</v>
      </c>
      <c r="AF204" s="86">
        <v>44012</v>
      </c>
      <c r="AG204" s="86" t="s">
        <v>164</v>
      </c>
      <c r="AH204" s="87">
        <v>0.85199999999999998</v>
      </c>
      <c r="AI204" s="87">
        <v>0.85199999999999998</v>
      </c>
      <c r="AJ204" s="87">
        <v>1</v>
      </c>
      <c r="AK204" s="99"/>
      <c r="AL204" s="94" t="s">
        <v>1447</v>
      </c>
      <c r="AM204" s="15"/>
      <c r="AN204" s="15"/>
    </row>
    <row r="205" spans="2:40" hidden="1" x14ac:dyDescent="0.25">
      <c r="B205" s="206">
        <f t="shared" si="30"/>
        <v>146</v>
      </c>
      <c r="C205" s="16">
        <v>20200629</v>
      </c>
      <c r="D205" s="16" t="s">
        <v>2</v>
      </c>
      <c r="E205" s="96" t="s">
        <v>1094</v>
      </c>
      <c r="F205" s="85" t="s">
        <v>1092</v>
      </c>
      <c r="G205" s="49"/>
      <c r="H205" s="16" t="s">
        <v>243</v>
      </c>
      <c r="I205" s="16" t="s">
        <v>1140</v>
      </c>
      <c r="J205" s="16" t="s">
        <v>255</v>
      </c>
      <c r="K205" s="49"/>
      <c r="L205" s="85"/>
      <c r="M205" s="49"/>
      <c r="N205" s="16" t="s">
        <v>1267</v>
      </c>
      <c r="O205" s="85" t="s">
        <v>625</v>
      </c>
      <c r="P205" s="85" t="s">
        <v>1095</v>
      </c>
      <c r="Q205" s="18"/>
      <c r="R205" s="16" t="s">
        <v>1263</v>
      </c>
      <c r="S205" s="16" t="s">
        <v>62</v>
      </c>
      <c r="T205" s="16"/>
      <c r="U205" s="16"/>
      <c r="V205" s="16"/>
      <c r="W205" s="16">
        <f>ROUND(IF(D205=Table!$C$3,Y205*Table!$C$4/8,Y205*Table!$D$4/8),3)</f>
        <v>32.5</v>
      </c>
      <c r="X205" s="16">
        <f t="shared" si="32"/>
        <v>32.5</v>
      </c>
      <c r="Y205" s="16">
        <v>2</v>
      </c>
      <c r="Z205" s="16">
        <v>1</v>
      </c>
      <c r="AA205" s="16" t="s">
        <v>21</v>
      </c>
      <c r="AB205" s="86"/>
      <c r="AC205" s="86">
        <v>44011</v>
      </c>
      <c r="AD205" s="86">
        <v>44015</v>
      </c>
      <c r="AE205" s="86">
        <v>44012</v>
      </c>
      <c r="AF205" s="86">
        <v>44012</v>
      </c>
      <c r="AG205" s="86" t="s">
        <v>164</v>
      </c>
      <c r="AH205" s="87">
        <v>1</v>
      </c>
      <c r="AI205" s="87">
        <v>1</v>
      </c>
      <c r="AJ205" s="87" t="s">
        <v>327</v>
      </c>
      <c r="AK205" s="99"/>
      <c r="AL205" s="94"/>
      <c r="AM205" s="15"/>
      <c r="AN205" s="15"/>
    </row>
    <row r="206" spans="2:40" hidden="1" x14ac:dyDescent="0.25">
      <c r="B206" s="206">
        <f t="shared" si="30"/>
        <v>147</v>
      </c>
      <c r="C206" s="16">
        <v>20200629</v>
      </c>
      <c r="D206" s="16" t="s">
        <v>2</v>
      </c>
      <c r="E206" s="96" t="s">
        <v>1094</v>
      </c>
      <c r="F206" s="85" t="s">
        <v>1092</v>
      </c>
      <c r="G206" s="49"/>
      <c r="H206" s="16" t="s">
        <v>244</v>
      </c>
      <c r="I206" s="16" t="s">
        <v>1141</v>
      </c>
      <c r="J206" s="16" t="s">
        <v>256</v>
      </c>
      <c r="K206" s="49"/>
      <c r="L206" s="85"/>
      <c r="M206" s="49"/>
      <c r="N206" s="16" t="s">
        <v>1267</v>
      </c>
      <c r="O206" s="85" t="s">
        <v>625</v>
      </c>
      <c r="P206" s="85" t="s">
        <v>1095</v>
      </c>
      <c r="Q206" s="18"/>
      <c r="R206" s="16" t="s">
        <v>1263</v>
      </c>
      <c r="S206" s="16" t="s">
        <v>62</v>
      </c>
      <c r="T206" s="16"/>
      <c r="U206" s="16"/>
      <c r="V206" s="16"/>
      <c r="W206" s="16">
        <f>ROUND(IF(D206=Table!$C$3,Y206*Table!$C$4/8,Y206*Table!$D$4/8),3)</f>
        <v>35.1</v>
      </c>
      <c r="X206" s="16">
        <f t="shared" si="32"/>
        <v>35.1</v>
      </c>
      <c r="Y206" s="16">
        <v>2.16</v>
      </c>
      <c r="Z206" s="16">
        <v>1</v>
      </c>
      <c r="AA206" s="16" t="s">
        <v>21</v>
      </c>
      <c r="AB206" s="86"/>
      <c r="AC206" s="86">
        <v>44011</v>
      </c>
      <c r="AD206" s="86">
        <v>44015</v>
      </c>
      <c r="AE206" s="86">
        <v>44012</v>
      </c>
      <c r="AF206" s="86">
        <v>44012</v>
      </c>
      <c r="AG206" s="86" t="s">
        <v>164</v>
      </c>
      <c r="AH206" s="87">
        <v>1</v>
      </c>
      <c r="AI206" s="87">
        <v>1</v>
      </c>
      <c r="AJ206" s="87">
        <v>1</v>
      </c>
      <c r="AK206" s="99"/>
      <c r="AL206" s="94"/>
      <c r="AM206" s="15"/>
      <c r="AN206" s="15"/>
    </row>
    <row r="207" spans="2:40" hidden="1" x14ac:dyDescent="0.25">
      <c r="B207" s="206">
        <f t="shared" si="30"/>
        <v>148</v>
      </c>
      <c r="C207" s="16">
        <v>20200629</v>
      </c>
      <c r="D207" s="16" t="s">
        <v>2</v>
      </c>
      <c r="E207" s="96" t="s">
        <v>1094</v>
      </c>
      <c r="F207" s="85" t="s">
        <v>1092</v>
      </c>
      <c r="G207" s="49"/>
      <c r="H207" s="16" t="s">
        <v>318</v>
      </c>
      <c r="I207" s="16" t="s">
        <v>1142</v>
      </c>
      <c r="J207" s="16" t="s">
        <v>256</v>
      </c>
      <c r="K207" s="49"/>
      <c r="L207" s="85"/>
      <c r="M207" s="49"/>
      <c r="N207" s="16" t="s">
        <v>1267</v>
      </c>
      <c r="O207" s="85" t="s">
        <v>628</v>
      </c>
      <c r="P207" s="85" t="s">
        <v>1095</v>
      </c>
      <c r="Q207" s="18"/>
      <c r="R207" s="16" t="s">
        <v>1263</v>
      </c>
      <c r="S207" s="16" t="s">
        <v>62</v>
      </c>
      <c r="T207" s="16"/>
      <c r="U207" s="16"/>
      <c r="V207" s="16"/>
      <c r="W207" s="16">
        <f>ROUND(IF(D207=Table!$C$3,Y207*Table!$C$4/8,Y207*Table!$D$4/8),3)</f>
        <v>32.5</v>
      </c>
      <c r="X207" s="16">
        <f t="shared" si="32"/>
        <v>32.5</v>
      </c>
      <c r="Y207" s="16">
        <v>2</v>
      </c>
      <c r="Z207" s="16">
        <v>1</v>
      </c>
      <c r="AA207" s="16" t="s">
        <v>21</v>
      </c>
      <c r="AB207" s="86"/>
      <c r="AC207" s="86">
        <v>44011</v>
      </c>
      <c r="AD207" s="86">
        <v>44015</v>
      </c>
      <c r="AE207" s="86">
        <v>44012</v>
      </c>
      <c r="AF207" s="86">
        <v>44012</v>
      </c>
      <c r="AG207" s="86" t="s">
        <v>164</v>
      </c>
      <c r="AH207" s="87">
        <v>1</v>
      </c>
      <c r="AI207" s="87">
        <v>1</v>
      </c>
      <c r="AJ207" s="87">
        <v>1</v>
      </c>
      <c r="AK207" s="99"/>
      <c r="AL207" s="94"/>
      <c r="AM207" s="15"/>
      <c r="AN207" s="15"/>
    </row>
    <row r="208" spans="2:40" hidden="1" x14ac:dyDescent="0.25">
      <c r="B208" s="206">
        <f t="shared" si="30"/>
        <v>149</v>
      </c>
      <c r="C208" s="16">
        <v>20200629</v>
      </c>
      <c r="D208" s="16" t="s">
        <v>2</v>
      </c>
      <c r="E208" s="96" t="s">
        <v>1094</v>
      </c>
      <c r="F208" s="85" t="s">
        <v>1092</v>
      </c>
      <c r="G208" s="49"/>
      <c r="H208" s="16" t="s">
        <v>245</v>
      </c>
      <c r="I208" s="16" t="s">
        <v>1143</v>
      </c>
      <c r="J208" s="16" t="s">
        <v>255</v>
      </c>
      <c r="K208" s="49"/>
      <c r="L208" s="85"/>
      <c r="M208" s="49"/>
      <c r="N208" s="16" t="s">
        <v>1267</v>
      </c>
      <c r="O208" s="85" t="s">
        <v>628</v>
      </c>
      <c r="P208" s="85" t="s">
        <v>1095</v>
      </c>
      <c r="Q208" s="18"/>
      <c r="R208" s="16" t="s">
        <v>1263</v>
      </c>
      <c r="S208" s="16" t="s">
        <v>62</v>
      </c>
      <c r="T208" s="16"/>
      <c r="U208" s="16"/>
      <c r="V208" s="16"/>
      <c r="W208" s="16">
        <f>ROUND(IF(D208=Table!$C$3,Y208*Table!$C$4/8,Y208*Table!$D$4/8),3)</f>
        <v>39</v>
      </c>
      <c r="X208" s="16">
        <f t="shared" si="32"/>
        <v>39</v>
      </c>
      <c r="Y208" s="16">
        <v>2.4</v>
      </c>
      <c r="Z208" s="16">
        <v>1</v>
      </c>
      <c r="AA208" s="16" t="s">
        <v>21</v>
      </c>
      <c r="AB208" s="86"/>
      <c r="AC208" s="86">
        <v>44011</v>
      </c>
      <c r="AD208" s="86">
        <v>44015</v>
      </c>
      <c r="AE208" s="86">
        <v>44012</v>
      </c>
      <c r="AF208" s="86">
        <v>44012</v>
      </c>
      <c r="AG208" s="86" t="s">
        <v>164</v>
      </c>
      <c r="AH208" s="87">
        <v>1</v>
      </c>
      <c r="AI208" s="87">
        <v>1</v>
      </c>
      <c r="AJ208" s="87">
        <v>1</v>
      </c>
      <c r="AK208" s="99"/>
      <c r="AL208" s="94"/>
      <c r="AM208" s="15"/>
      <c r="AN208" s="15"/>
    </row>
    <row r="209" spans="2:40" hidden="1" x14ac:dyDescent="0.25">
      <c r="B209" s="206">
        <f t="shared" si="30"/>
        <v>150</v>
      </c>
      <c r="C209" s="16">
        <v>20200629</v>
      </c>
      <c r="D209" s="16" t="s">
        <v>2</v>
      </c>
      <c r="E209" s="96" t="s">
        <v>1094</v>
      </c>
      <c r="F209" s="85" t="s">
        <v>1092</v>
      </c>
      <c r="G209" s="49"/>
      <c r="H209" s="16" t="s">
        <v>1223</v>
      </c>
      <c r="I209" s="18" t="s">
        <v>1144</v>
      </c>
      <c r="J209" s="16" t="s">
        <v>255</v>
      </c>
      <c r="K209" s="49"/>
      <c r="L209" s="85"/>
      <c r="M209" s="49"/>
      <c r="N209" s="16" t="s">
        <v>1267</v>
      </c>
      <c r="O209" s="85" t="s">
        <v>626</v>
      </c>
      <c r="P209" s="85" t="s">
        <v>1095</v>
      </c>
      <c r="Q209" s="18"/>
      <c r="R209" s="16" t="s">
        <v>1263</v>
      </c>
      <c r="S209" s="16" t="s">
        <v>62</v>
      </c>
      <c r="T209" s="16"/>
      <c r="U209" s="16"/>
      <c r="V209" s="16"/>
      <c r="W209" s="16">
        <f>ROUND(IF(D209=Table!$C$3,Y209*Table!$C$4/8,Y209*Table!$D$4/8),3)</f>
        <v>149.5</v>
      </c>
      <c r="X209" s="16">
        <f t="shared" si="32"/>
        <v>149.5</v>
      </c>
      <c r="Y209" s="16">
        <v>9.1999999999999993</v>
      </c>
      <c r="Z209" s="16">
        <v>1</v>
      </c>
      <c r="AA209" s="16" t="s">
        <v>21</v>
      </c>
      <c r="AB209" s="86"/>
      <c r="AC209" s="86">
        <v>44011</v>
      </c>
      <c r="AD209" s="86">
        <v>44015</v>
      </c>
      <c r="AE209" s="86">
        <v>44012</v>
      </c>
      <c r="AF209" s="86">
        <v>44012</v>
      </c>
      <c r="AG209" s="86" t="s">
        <v>164</v>
      </c>
      <c r="AH209" s="87">
        <v>0.94199999999999995</v>
      </c>
      <c r="AI209" s="87">
        <v>0.94399999999999995</v>
      </c>
      <c r="AJ209" s="87">
        <v>1</v>
      </c>
      <c r="AK209" s="99"/>
      <c r="AL209" s="94" t="s">
        <v>1448</v>
      </c>
      <c r="AM209" s="15"/>
      <c r="AN209" s="15"/>
    </row>
    <row r="210" spans="2:40" hidden="1" x14ac:dyDescent="0.25">
      <c r="B210" s="206">
        <f t="shared" si="30"/>
        <v>151</v>
      </c>
      <c r="C210" s="16">
        <v>20200629</v>
      </c>
      <c r="D210" s="16" t="s">
        <v>2</v>
      </c>
      <c r="E210" s="96" t="s">
        <v>1094</v>
      </c>
      <c r="F210" s="85" t="s">
        <v>1092</v>
      </c>
      <c r="G210" s="49"/>
      <c r="H210" s="16" t="s">
        <v>246</v>
      </c>
      <c r="I210" s="16" t="s">
        <v>1145</v>
      </c>
      <c r="J210" s="16" t="s">
        <v>256</v>
      </c>
      <c r="K210" s="49"/>
      <c r="L210" s="85"/>
      <c r="M210" s="49"/>
      <c r="N210" s="16" t="s">
        <v>1267</v>
      </c>
      <c r="O210" s="85" t="s">
        <v>627</v>
      </c>
      <c r="P210" s="85" t="s">
        <v>1095</v>
      </c>
      <c r="Q210" s="18"/>
      <c r="R210" s="16" t="s">
        <v>1263</v>
      </c>
      <c r="S210" s="16" t="s">
        <v>62</v>
      </c>
      <c r="T210" s="16"/>
      <c r="U210" s="16"/>
      <c r="V210" s="16"/>
      <c r="W210" s="16">
        <f>ROUND(IF(D210=Table!$C$3,Y210*Table!$C$4/8,Y210*Table!$D$4/8),3)</f>
        <v>39</v>
      </c>
      <c r="X210" s="16">
        <f>W210</f>
        <v>39</v>
      </c>
      <c r="Y210" s="16">
        <v>2.4</v>
      </c>
      <c r="Z210" s="16">
        <v>1</v>
      </c>
      <c r="AA210" s="16" t="s">
        <v>21</v>
      </c>
      <c r="AB210" s="86"/>
      <c r="AC210" s="86">
        <v>44011</v>
      </c>
      <c r="AD210" s="86">
        <v>44015</v>
      </c>
      <c r="AE210" s="86">
        <v>44012</v>
      </c>
      <c r="AF210" s="86">
        <v>44012</v>
      </c>
      <c r="AG210" s="86" t="s">
        <v>164</v>
      </c>
      <c r="AH210" s="87">
        <v>0.88200000000000001</v>
      </c>
      <c r="AI210" s="87">
        <v>0.88200000000000001</v>
      </c>
      <c r="AJ210" s="87">
        <v>1</v>
      </c>
      <c r="AK210" s="99"/>
      <c r="AL210" s="94" t="s">
        <v>1449</v>
      </c>
      <c r="AM210" s="15"/>
      <c r="AN210" s="15"/>
    </row>
    <row r="211" spans="2:40" hidden="1" x14ac:dyDescent="0.25">
      <c r="B211" s="206">
        <f t="shared" si="30"/>
        <v>152</v>
      </c>
      <c r="C211" s="16">
        <v>20200629</v>
      </c>
      <c r="D211" s="16" t="s">
        <v>2</v>
      </c>
      <c r="E211" s="96" t="s">
        <v>1094</v>
      </c>
      <c r="F211" s="85" t="s">
        <v>1092</v>
      </c>
      <c r="G211" s="49"/>
      <c r="H211" s="16" t="s">
        <v>225</v>
      </c>
      <c r="I211" s="16" t="s">
        <v>1146</v>
      </c>
      <c r="J211" s="16" t="s">
        <v>255</v>
      </c>
      <c r="K211" s="49"/>
      <c r="L211" s="85"/>
      <c r="M211" s="49"/>
      <c r="N211" s="16" t="s">
        <v>1267</v>
      </c>
      <c r="O211" s="85" t="s">
        <v>627</v>
      </c>
      <c r="P211" s="85" t="s">
        <v>1095</v>
      </c>
      <c r="Q211" s="18"/>
      <c r="R211" s="16" t="s">
        <v>1263</v>
      </c>
      <c r="S211" s="16" t="s">
        <v>62</v>
      </c>
      <c r="T211" s="16"/>
      <c r="U211" s="16"/>
      <c r="V211" s="16"/>
      <c r="W211" s="16">
        <f>ROUND(IF(D211=Table!$C$3,Y211*Table!$C$4/8,Y211*Table!$D$4/8),3)</f>
        <v>49.4</v>
      </c>
      <c r="X211" s="16">
        <f>W211</f>
        <v>49.4</v>
      </c>
      <c r="Y211" s="16">
        <v>3.04</v>
      </c>
      <c r="Z211" s="16">
        <v>1</v>
      </c>
      <c r="AA211" s="16" t="s">
        <v>21</v>
      </c>
      <c r="AB211" s="86"/>
      <c r="AC211" s="86">
        <v>44011</v>
      </c>
      <c r="AD211" s="86">
        <v>44015</v>
      </c>
      <c r="AE211" s="86">
        <v>44012</v>
      </c>
      <c r="AF211" s="86">
        <v>44012</v>
      </c>
      <c r="AG211" s="86" t="s">
        <v>164</v>
      </c>
      <c r="AH211" s="87">
        <v>0.97099999999999997</v>
      </c>
      <c r="AI211" s="87">
        <v>0.97199999999999998</v>
      </c>
      <c r="AJ211" s="87">
        <v>1</v>
      </c>
      <c r="AK211" s="99"/>
      <c r="AL211" s="94" t="s">
        <v>1450</v>
      </c>
      <c r="AM211" s="15"/>
      <c r="AN211" s="15"/>
    </row>
    <row r="212" spans="2:40" hidden="1" x14ac:dyDescent="0.25">
      <c r="B212" s="206">
        <f t="shared" si="30"/>
        <v>153</v>
      </c>
      <c r="C212" s="16">
        <v>20200629</v>
      </c>
      <c r="D212" s="16" t="s">
        <v>2</v>
      </c>
      <c r="E212" s="96" t="s">
        <v>1094</v>
      </c>
      <c r="F212" s="85" t="s">
        <v>1092</v>
      </c>
      <c r="G212" s="49"/>
      <c r="H212" s="16" t="s">
        <v>247</v>
      </c>
      <c r="I212" s="16" t="s">
        <v>1147</v>
      </c>
      <c r="J212" s="16" t="s">
        <v>255</v>
      </c>
      <c r="K212" s="49"/>
      <c r="L212" s="85"/>
      <c r="M212" s="49"/>
      <c r="N212" s="16" t="s">
        <v>1267</v>
      </c>
      <c r="O212" s="85" t="s">
        <v>628</v>
      </c>
      <c r="P212" s="85" t="s">
        <v>1095</v>
      </c>
      <c r="Q212" s="18"/>
      <c r="R212" s="16" t="s">
        <v>1263</v>
      </c>
      <c r="S212" s="16" t="s">
        <v>62</v>
      </c>
      <c r="T212" s="16"/>
      <c r="U212" s="16"/>
      <c r="V212" s="16"/>
      <c r="W212" s="16">
        <f>ROUND(IF(D212=Table!$C$3,Y212*Table!$C$4/8,Y212*Table!$D$4/8),3)</f>
        <v>35.1</v>
      </c>
      <c r="X212" s="16">
        <f>W212</f>
        <v>35.1</v>
      </c>
      <c r="Y212" s="16">
        <v>2.16</v>
      </c>
      <c r="Z212" s="16">
        <v>1</v>
      </c>
      <c r="AA212" s="16" t="s">
        <v>21</v>
      </c>
      <c r="AB212" s="86"/>
      <c r="AC212" s="86">
        <v>44011</v>
      </c>
      <c r="AD212" s="86">
        <v>44015</v>
      </c>
      <c r="AE212" s="86">
        <v>44012</v>
      </c>
      <c r="AF212" s="86">
        <v>44012</v>
      </c>
      <c r="AG212" s="86" t="s">
        <v>164</v>
      </c>
      <c r="AH212" s="87">
        <v>0.81799999999999995</v>
      </c>
      <c r="AI212" s="87">
        <v>0.81799999999999995</v>
      </c>
      <c r="AJ212" s="87">
        <v>1</v>
      </c>
      <c r="AK212" s="99"/>
      <c r="AL212" s="94" t="s">
        <v>1449</v>
      </c>
      <c r="AM212" s="15"/>
      <c r="AN212" s="15"/>
    </row>
    <row r="213" spans="2:40" hidden="1" x14ac:dyDescent="0.25">
      <c r="B213" s="206">
        <f t="shared" si="30"/>
        <v>154</v>
      </c>
      <c r="C213" s="16">
        <v>20200629</v>
      </c>
      <c r="D213" s="16" t="s">
        <v>2</v>
      </c>
      <c r="E213" s="96" t="s">
        <v>1094</v>
      </c>
      <c r="F213" s="85" t="s">
        <v>1092</v>
      </c>
      <c r="G213" s="49"/>
      <c r="H213" s="16" t="s">
        <v>248</v>
      </c>
      <c r="I213" s="16" t="s">
        <v>1148</v>
      </c>
      <c r="J213" s="16" t="s">
        <v>255</v>
      </c>
      <c r="K213" s="49"/>
      <c r="L213" s="85"/>
      <c r="M213" s="49"/>
      <c r="N213" s="16" t="s">
        <v>1267</v>
      </c>
      <c r="O213" s="85" t="s">
        <v>628</v>
      </c>
      <c r="P213" s="85" t="s">
        <v>1095</v>
      </c>
      <c r="Q213" s="18"/>
      <c r="R213" s="16" t="s">
        <v>1263</v>
      </c>
      <c r="S213" s="16" t="s">
        <v>62</v>
      </c>
      <c r="T213" s="16"/>
      <c r="U213" s="16"/>
      <c r="V213" s="16"/>
      <c r="W213" s="16">
        <f>ROUND(IF(D213=Table!$C$3,Y213*Table!$C$4/8,Y213*Table!$D$4/8),3)</f>
        <v>39</v>
      </c>
      <c r="X213" s="16">
        <f>W213</f>
        <v>39</v>
      </c>
      <c r="Y213" s="16">
        <v>2.4</v>
      </c>
      <c r="Z213" s="16">
        <v>1</v>
      </c>
      <c r="AA213" s="16" t="s">
        <v>21</v>
      </c>
      <c r="AB213" s="86"/>
      <c r="AC213" s="86">
        <v>44011</v>
      </c>
      <c r="AD213" s="86">
        <v>44015</v>
      </c>
      <c r="AE213" s="86">
        <v>44012</v>
      </c>
      <c r="AF213" s="86">
        <v>44012</v>
      </c>
      <c r="AG213" s="86" t="s">
        <v>164</v>
      </c>
      <c r="AH213" s="87">
        <v>0.88200000000000001</v>
      </c>
      <c r="AI213" s="87">
        <v>0.88600000000000001</v>
      </c>
      <c r="AJ213" s="87">
        <v>1</v>
      </c>
      <c r="AK213" s="99"/>
      <c r="AL213" s="94" t="s">
        <v>1449</v>
      </c>
      <c r="AM213" s="15"/>
      <c r="AN213" s="15"/>
    </row>
    <row r="214" spans="2:40" hidden="1" x14ac:dyDescent="0.25">
      <c r="B214" s="206">
        <f t="shared" si="30"/>
        <v>155</v>
      </c>
      <c r="C214" s="16">
        <v>20200629</v>
      </c>
      <c r="D214" s="16" t="s">
        <v>2</v>
      </c>
      <c r="E214" s="96" t="s">
        <v>1094</v>
      </c>
      <c r="F214" s="85" t="s">
        <v>1092</v>
      </c>
      <c r="G214" s="49"/>
      <c r="H214" s="16" t="s">
        <v>249</v>
      </c>
      <c r="I214" s="16" t="s">
        <v>1149</v>
      </c>
      <c r="J214" s="16" t="s">
        <v>256</v>
      </c>
      <c r="K214" s="49"/>
      <c r="L214" s="85"/>
      <c r="M214" s="49"/>
      <c r="N214" s="16" t="s">
        <v>1267</v>
      </c>
      <c r="O214" s="85" t="s">
        <v>628</v>
      </c>
      <c r="P214" s="85" t="s">
        <v>1095</v>
      </c>
      <c r="Q214" s="18"/>
      <c r="R214" s="16" t="s">
        <v>1263</v>
      </c>
      <c r="S214" s="16" t="s">
        <v>62</v>
      </c>
      <c r="T214" s="16"/>
      <c r="U214" s="16"/>
      <c r="V214" s="16"/>
      <c r="W214" s="16">
        <f>ROUND(IF(D214=Table!$C$3,Y214*Table!$C$4/8,Y214*Table!$D$4/8),3)</f>
        <v>65</v>
      </c>
      <c r="X214" s="16">
        <f>W214</f>
        <v>65</v>
      </c>
      <c r="Y214" s="16">
        <v>4</v>
      </c>
      <c r="Z214" s="16">
        <v>1</v>
      </c>
      <c r="AA214" s="16" t="s">
        <v>21</v>
      </c>
      <c r="AB214" s="86"/>
      <c r="AC214" s="86">
        <v>44011</v>
      </c>
      <c r="AD214" s="86">
        <v>44015</v>
      </c>
      <c r="AE214" s="86">
        <v>44012</v>
      </c>
      <c r="AF214" s="86">
        <v>44012</v>
      </c>
      <c r="AG214" s="86" t="s">
        <v>164</v>
      </c>
      <c r="AH214" s="87">
        <v>0.88200000000000001</v>
      </c>
      <c r="AI214" s="87">
        <v>0.89500000000000002</v>
      </c>
      <c r="AJ214" s="87">
        <v>1</v>
      </c>
      <c r="AK214" s="99"/>
      <c r="AL214" s="94" t="s">
        <v>1449</v>
      </c>
      <c r="AM214" s="15"/>
      <c r="AN214" s="15"/>
    </row>
    <row r="215" spans="2:40" hidden="1" x14ac:dyDescent="0.25">
      <c r="B215" s="206">
        <f t="shared" si="30"/>
        <v>156</v>
      </c>
      <c r="C215" s="16">
        <v>20200629</v>
      </c>
      <c r="D215" s="16" t="s">
        <v>2</v>
      </c>
      <c r="E215" s="96" t="s">
        <v>1094</v>
      </c>
      <c r="F215" s="85" t="s">
        <v>1092</v>
      </c>
      <c r="G215" s="49"/>
      <c r="H215" s="16" t="s">
        <v>270</v>
      </c>
      <c r="I215" s="16" t="s">
        <v>1150</v>
      </c>
      <c r="J215" s="16" t="s">
        <v>255</v>
      </c>
      <c r="K215" s="49"/>
      <c r="L215" s="85"/>
      <c r="M215" s="49"/>
      <c r="N215" s="16" t="s">
        <v>1267</v>
      </c>
      <c r="O215" s="85" t="s">
        <v>319</v>
      </c>
      <c r="P215" s="85" t="s">
        <v>1095</v>
      </c>
      <c r="Q215" s="18"/>
      <c r="R215" s="16" t="s">
        <v>1264</v>
      </c>
      <c r="S215" s="16" t="s">
        <v>137</v>
      </c>
      <c r="T215" s="16"/>
      <c r="U215" s="16"/>
      <c r="V215" s="16"/>
      <c r="W215" s="16">
        <f>ROUND(IF(D215=Table!$C$3,Y215*Table!$C$4/8,Y215*Table!$D$4/8),3)</f>
        <v>32.5</v>
      </c>
      <c r="X215" s="16">
        <v>32.5</v>
      </c>
      <c r="Y215" s="16">
        <v>2</v>
      </c>
      <c r="Z215" s="16">
        <v>2</v>
      </c>
      <c r="AA215" s="16" t="s">
        <v>21</v>
      </c>
      <c r="AB215" s="86"/>
      <c r="AC215" s="86">
        <v>44011</v>
      </c>
      <c r="AD215" s="86">
        <v>44015</v>
      </c>
      <c r="AE215" s="86">
        <v>44013</v>
      </c>
      <c r="AF215" s="86">
        <v>44013</v>
      </c>
      <c r="AG215" s="86" t="s">
        <v>164</v>
      </c>
      <c r="AH215" s="87">
        <v>0.84599999999999997</v>
      </c>
      <c r="AI215" s="87">
        <v>0.85699999999999998</v>
      </c>
      <c r="AJ215" s="87">
        <v>1</v>
      </c>
      <c r="AK215" s="99" t="s">
        <v>144</v>
      </c>
      <c r="AL215" s="14" t="s">
        <v>1401</v>
      </c>
      <c r="AM215" s="15"/>
      <c r="AN215" s="15"/>
    </row>
    <row r="216" spans="2:40" hidden="1" x14ac:dyDescent="0.25">
      <c r="B216" s="206">
        <f t="shared" si="30"/>
        <v>157</v>
      </c>
      <c r="C216" s="16">
        <v>20200629</v>
      </c>
      <c r="D216" s="16" t="s">
        <v>2</v>
      </c>
      <c r="E216" s="96" t="s">
        <v>1094</v>
      </c>
      <c r="F216" s="85" t="s">
        <v>1092</v>
      </c>
      <c r="G216" s="49"/>
      <c r="H216" s="16" t="s">
        <v>271</v>
      </c>
      <c r="I216" s="16" t="s">
        <v>1151</v>
      </c>
      <c r="J216" s="16" t="s">
        <v>255</v>
      </c>
      <c r="K216" s="49"/>
      <c r="L216" s="85"/>
      <c r="M216" s="49"/>
      <c r="N216" s="16" t="s">
        <v>1267</v>
      </c>
      <c r="O216" s="85" t="s">
        <v>282</v>
      </c>
      <c r="P216" s="85" t="s">
        <v>1095</v>
      </c>
      <c r="Q216" s="18"/>
      <c r="R216" s="16" t="s">
        <v>1264</v>
      </c>
      <c r="S216" s="16" t="s">
        <v>137</v>
      </c>
      <c r="T216" s="16"/>
      <c r="U216" s="16"/>
      <c r="V216" s="16"/>
      <c r="W216" s="16">
        <f>ROUND(IF(D216=Table!$C$3,Y216*Table!$C$4/8,Y216*Table!$D$4/8),3)</f>
        <v>45.5</v>
      </c>
      <c r="X216" s="16">
        <v>45.5</v>
      </c>
      <c r="Y216" s="16">
        <v>2.8</v>
      </c>
      <c r="Z216" s="16">
        <v>2.5</v>
      </c>
      <c r="AA216" s="16" t="s">
        <v>21</v>
      </c>
      <c r="AB216" s="86"/>
      <c r="AC216" s="86">
        <v>44011</v>
      </c>
      <c r="AD216" s="86">
        <v>44015</v>
      </c>
      <c r="AE216" s="86">
        <v>44013</v>
      </c>
      <c r="AF216" s="86">
        <v>44013</v>
      </c>
      <c r="AG216" s="86" t="s">
        <v>164</v>
      </c>
      <c r="AH216" s="87">
        <v>1</v>
      </c>
      <c r="AI216" s="87">
        <v>1</v>
      </c>
      <c r="AJ216" s="87">
        <v>1</v>
      </c>
      <c r="AK216" s="99" t="s">
        <v>144</v>
      </c>
      <c r="AL216" s="94" t="s">
        <v>58</v>
      </c>
      <c r="AM216" s="215" t="s">
        <v>58</v>
      </c>
      <c r="AN216" s="215" t="s">
        <v>58</v>
      </c>
    </row>
    <row r="217" spans="2:40" hidden="1" x14ac:dyDescent="0.25">
      <c r="B217" s="206">
        <f t="shared" si="30"/>
        <v>158</v>
      </c>
      <c r="C217" s="16">
        <v>20200629</v>
      </c>
      <c r="D217" s="16" t="s">
        <v>2</v>
      </c>
      <c r="E217" s="96" t="s">
        <v>1094</v>
      </c>
      <c r="F217" s="85" t="s">
        <v>1092</v>
      </c>
      <c r="G217" s="49"/>
      <c r="H217" s="16" t="s">
        <v>272</v>
      </c>
      <c r="I217" s="16" t="s">
        <v>1152</v>
      </c>
      <c r="J217" s="16" t="s">
        <v>255</v>
      </c>
      <c r="K217" s="49"/>
      <c r="L217" s="85"/>
      <c r="M217" s="49"/>
      <c r="N217" s="16" t="s">
        <v>1267</v>
      </c>
      <c r="O217" s="85" t="s">
        <v>1186</v>
      </c>
      <c r="P217" s="85" t="s">
        <v>1095</v>
      </c>
      <c r="Q217" s="18"/>
      <c r="R217" s="16" t="s">
        <v>1264</v>
      </c>
      <c r="S217" s="16" t="s">
        <v>137</v>
      </c>
      <c r="T217" s="16"/>
      <c r="U217" s="16"/>
      <c r="V217" s="16"/>
      <c r="W217" s="16">
        <f>ROUND(IF(D217=Table!$C$3,Y217*Table!$C$4/8,Y217*Table!$D$4/8),3)</f>
        <v>88.4</v>
      </c>
      <c r="X217" s="16">
        <v>88.4</v>
      </c>
      <c r="Y217" s="16">
        <v>5.44</v>
      </c>
      <c r="Z217" s="16">
        <v>5</v>
      </c>
      <c r="AA217" s="16" t="s">
        <v>21</v>
      </c>
      <c r="AB217" s="86"/>
      <c r="AC217" s="86">
        <v>44011</v>
      </c>
      <c r="AD217" s="86">
        <v>44015</v>
      </c>
      <c r="AE217" s="86">
        <v>44012</v>
      </c>
      <c r="AF217" s="86">
        <v>44012</v>
      </c>
      <c r="AG217" s="86" t="s">
        <v>164</v>
      </c>
      <c r="AH217" s="87">
        <v>1</v>
      </c>
      <c r="AI217" s="87">
        <v>1</v>
      </c>
      <c r="AJ217" s="87">
        <v>1</v>
      </c>
      <c r="AK217" s="99" t="s">
        <v>144</v>
      </c>
      <c r="AL217" s="94" t="s">
        <v>58</v>
      </c>
      <c r="AM217" s="215" t="s">
        <v>58</v>
      </c>
      <c r="AN217" s="215" t="s">
        <v>58</v>
      </c>
    </row>
    <row r="218" spans="2:40" hidden="1" x14ac:dyDescent="0.25">
      <c r="B218" s="206">
        <f t="shared" si="30"/>
        <v>159</v>
      </c>
      <c r="C218" s="16">
        <v>20200629</v>
      </c>
      <c r="D218" s="16" t="s">
        <v>2</v>
      </c>
      <c r="E218" s="96" t="s">
        <v>1094</v>
      </c>
      <c r="F218" s="85" t="s">
        <v>1092</v>
      </c>
      <c r="G218" s="49"/>
      <c r="H218" s="16" t="s">
        <v>226</v>
      </c>
      <c r="I218" s="16" t="s">
        <v>1153</v>
      </c>
      <c r="J218" s="16" t="s">
        <v>255</v>
      </c>
      <c r="K218" s="49"/>
      <c r="L218" s="85"/>
      <c r="M218" s="49"/>
      <c r="N218" s="16" t="s">
        <v>1267</v>
      </c>
      <c r="O218" s="85" t="s">
        <v>628</v>
      </c>
      <c r="P218" s="85" t="s">
        <v>1095</v>
      </c>
      <c r="Q218" s="18"/>
      <c r="R218" s="16" t="s">
        <v>1264</v>
      </c>
      <c r="S218" s="16" t="s">
        <v>137</v>
      </c>
      <c r="T218" s="16"/>
      <c r="U218" s="16"/>
      <c r="V218" s="16"/>
      <c r="W218" s="16">
        <f>ROUND(IF(D218=Table!$C$3,Y218*Table!$C$4/8,Y218*Table!$D$4/8),3)</f>
        <v>32.5</v>
      </c>
      <c r="X218" s="16">
        <v>32.5</v>
      </c>
      <c r="Y218" s="16">
        <v>2</v>
      </c>
      <c r="Z218" s="16">
        <v>3</v>
      </c>
      <c r="AA218" s="16" t="s">
        <v>21</v>
      </c>
      <c r="AB218" s="86"/>
      <c r="AC218" s="86">
        <v>44011</v>
      </c>
      <c r="AD218" s="86">
        <v>44015</v>
      </c>
      <c r="AE218" s="86">
        <v>44011</v>
      </c>
      <c r="AF218" s="86">
        <v>44012</v>
      </c>
      <c r="AG218" s="86" t="s">
        <v>164</v>
      </c>
      <c r="AH218" s="87">
        <v>1</v>
      </c>
      <c r="AI218" s="87">
        <v>1</v>
      </c>
      <c r="AJ218" s="87">
        <v>1</v>
      </c>
      <c r="AK218" s="99" t="s">
        <v>144</v>
      </c>
      <c r="AL218" s="94" t="s">
        <v>58</v>
      </c>
      <c r="AM218" s="215" t="s">
        <v>58</v>
      </c>
      <c r="AN218" s="215" t="s">
        <v>58</v>
      </c>
    </row>
    <row r="219" spans="2:40" hidden="1" x14ac:dyDescent="0.25">
      <c r="B219" s="206">
        <f t="shared" si="30"/>
        <v>160</v>
      </c>
      <c r="C219" s="16">
        <v>20200629</v>
      </c>
      <c r="D219" s="16" t="s">
        <v>2</v>
      </c>
      <c r="E219" s="96" t="s">
        <v>1094</v>
      </c>
      <c r="F219" s="85" t="s">
        <v>1092</v>
      </c>
      <c r="G219" s="49"/>
      <c r="H219" s="16" t="s">
        <v>250</v>
      </c>
      <c r="I219" s="16" t="s">
        <v>1154</v>
      </c>
      <c r="J219" s="16" t="s">
        <v>256</v>
      </c>
      <c r="K219" s="49"/>
      <c r="L219" s="85"/>
      <c r="M219" s="49"/>
      <c r="N219" s="16" t="s">
        <v>1267</v>
      </c>
      <c r="O219" s="85" t="s">
        <v>1187</v>
      </c>
      <c r="P219" s="85" t="s">
        <v>1095</v>
      </c>
      <c r="Q219" s="18"/>
      <c r="R219" s="16" t="s">
        <v>1264</v>
      </c>
      <c r="S219" s="16" t="s">
        <v>137</v>
      </c>
      <c r="T219" s="16"/>
      <c r="U219" s="16"/>
      <c r="V219" s="16"/>
      <c r="W219" s="16">
        <f>ROUND(IF(D219=Table!$C$3,Y219*Table!$C$4/8,Y219*Table!$D$4/8),3)</f>
        <v>45.5</v>
      </c>
      <c r="X219" s="16">
        <v>45.5</v>
      </c>
      <c r="Y219" s="16">
        <v>2.8</v>
      </c>
      <c r="Z219" s="16">
        <v>2</v>
      </c>
      <c r="AA219" s="16" t="s">
        <v>21</v>
      </c>
      <c r="AB219" s="86"/>
      <c r="AC219" s="86">
        <v>44011</v>
      </c>
      <c r="AD219" s="86">
        <v>44015</v>
      </c>
      <c r="AE219" s="86">
        <v>44015</v>
      </c>
      <c r="AF219" s="86">
        <v>44015</v>
      </c>
      <c r="AG219" s="86" t="s">
        <v>164</v>
      </c>
      <c r="AH219" s="87">
        <v>0.91300000000000003</v>
      </c>
      <c r="AI219" s="87">
        <v>0.91700000000000004</v>
      </c>
      <c r="AJ219" s="87">
        <v>0.93799999999999994</v>
      </c>
      <c r="AK219" s="99" t="s">
        <v>144</v>
      </c>
      <c r="AL219" s="157" t="s">
        <v>1831</v>
      </c>
      <c r="AM219" s="15"/>
      <c r="AN219" s="15"/>
    </row>
    <row r="220" spans="2:40" hidden="1" x14ac:dyDescent="0.25">
      <c r="B220" s="206">
        <f t="shared" si="30"/>
        <v>161</v>
      </c>
      <c r="C220" s="16">
        <v>20200629</v>
      </c>
      <c r="D220" s="16" t="s">
        <v>2</v>
      </c>
      <c r="E220" s="96" t="s">
        <v>1094</v>
      </c>
      <c r="F220" s="85" t="s">
        <v>1092</v>
      </c>
      <c r="G220" s="49"/>
      <c r="H220" s="16" t="s">
        <v>273</v>
      </c>
      <c r="I220" s="16" t="s">
        <v>1155</v>
      </c>
      <c r="J220" s="16" t="s">
        <v>256</v>
      </c>
      <c r="K220" s="49"/>
      <c r="L220" s="85"/>
      <c r="M220" s="49"/>
      <c r="N220" s="16" t="s">
        <v>1267</v>
      </c>
      <c r="O220" s="85" t="s">
        <v>1188</v>
      </c>
      <c r="P220" s="85" t="s">
        <v>1095</v>
      </c>
      <c r="Q220" s="18"/>
      <c r="R220" s="16" t="s">
        <v>1264</v>
      </c>
      <c r="S220" s="16" t="s">
        <v>137</v>
      </c>
      <c r="T220" s="16"/>
      <c r="U220" s="16"/>
      <c r="V220" s="16"/>
      <c r="W220" s="16">
        <f>ROUND(IF(D220=Table!$C$3,Y220*Table!$C$4/8,Y220*Table!$D$4/8),3)</f>
        <v>78</v>
      </c>
      <c r="X220" s="16">
        <v>78</v>
      </c>
      <c r="Y220" s="16">
        <v>4.8</v>
      </c>
      <c r="Z220" s="16">
        <v>4.8</v>
      </c>
      <c r="AA220" s="16" t="s">
        <v>21</v>
      </c>
      <c r="AB220" s="86"/>
      <c r="AC220" s="86">
        <v>44011</v>
      </c>
      <c r="AD220" s="86">
        <v>44015</v>
      </c>
      <c r="AE220" s="86">
        <v>44015</v>
      </c>
      <c r="AF220" s="86">
        <v>44015</v>
      </c>
      <c r="AG220" s="86" t="s">
        <v>164</v>
      </c>
      <c r="AH220" s="101">
        <v>0.93300000000000005</v>
      </c>
      <c r="AI220" s="101">
        <v>0.93300000000000005</v>
      </c>
      <c r="AJ220" s="87">
        <v>0.9</v>
      </c>
      <c r="AK220" s="99" t="s">
        <v>144</v>
      </c>
      <c r="AL220" s="157" t="s">
        <v>1832</v>
      </c>
      <c r="AM220" s="15"/>
      <c r="AN220" s="15"/>
    </row>
    <row r="221" spans="2:40" hidden="1" x14ac:dyDescent="0.25">
      <c r="B221" s="206">
        <f t="shared" si="30"/>
        <v>162</v>
      </c>
      <c r="C221" s="16">
        <v>20200629</v>
      </c>
      <c r="D221" s="16" t="s">
        <v>2</v>
      </c>
      <c r="E221" s="96" t="s">
        <v>1094</v>
      </c>
      <c r="F221" s="85" t="s">
        <v>1092</v>
      </c>
      <c r="G221" s="49"/>
      <c r="H221" s="16" t="s">
        <v>274</v>
      </c>
      <c r="I221" s="16" t="s">
        <v>1156</v>
      </c>
      <c r="J221" s="16" t="s">
        <v>256</v>
      </c>
      <c r="K221" s="49"/>
      <c r="L221" s="85"/>
      <c r="M221" s="49"/>
      <c r="N221" s="16" t="s">
        <v>1267</v>
      </c>
      <c r="O221" s="85" t="s">
        <v>1185</v>
      </c>
      <c r="P221" s="85" t="s">
        <v>1095</v>
      </c>
      <c r="Q221" s="18"/>
      <c r="R221" s="16" t="s">
        <v>1264</v>
      </c>
      <c r="S221" s="16" t="s">
        <v>137</v>
      </c>
      <c r="T221" s="16"/>
      <c r="U221" s="16"/>
      <c r="V221" s="16"/>
      <c r="W221" s="16">
        <f>ROUND(IF(D221=Table!$C$3,Y221*Table!$C$4/8,Y221*Table!$D$4/8),3)</f>
        <v>35.1</v>
      </c>
      <c r="X221" s="16">
        <v>35.1</v>
      </c>
      <c r="Y221" s="16">
        <v>2.16</v>
      </c>
      <c r="Z221" s="16">
        <v>2</v>
      </c>
      <c r="AA221" s="16" t="s">
        <v>21</v>
      </c>
      <c r="AB221" s="86"/>
      <c r="AC221" s="86">
        <v>44011</v>
      </c>
      <c r="AD221" s="86">
        <v>44015</v>
      </c>
      <c r="AE221" s="86">
        <v>44014</v>
      </c>
      <c r="AF221" s="86">
        <v>44014</v>
      </c>
      <c r="AG221" s="86" t="s">
        <v>164</v>
      </c>
      <c r="AH221" s="87">
        <v>0.95799999999999996</v>
      </c>
      <c r="AI221" s="87">
        <v>0.96399999999999997</v>
      </c>
      <c r="AJ221" s="87">
        <v>1</v>
      </c>
      <c r="AK221" s="99" t="s">
        <v>144</v>
      </c>
      <c r="AL221" s="94" t="s">
        <v>1833</v>
      </c>
      <c r="AM221" s="15" t="s">
        <v>58</v>
      </c>
      <c r="AN221" s="15" t="s">
        <v>58</v>
      </c>
    </row>
    <row r="222" spans="2:40" hidden="1" x14ac:dyDescent="0.25">
      <c r="B222" s="206">
        <f t="shared" si="30"/>
        <v>163</v>
      </c>
      <c r="C222" s="16">
        <v>20200629</v>
      </c>
      <c r="D222" s="16" t="s">
        <v>2</v>
      </c>
      <c r="E222" s="96" t="s">
        <v>1094</v>
      </c>
      <c r="F222" s="85" t="s">
        <v>1092</v>
      </c>
      <c r="G222" s="49"/>
      <c r="H222" s="16" t="s">
        <v>275</v>
      </c>
      <c r="I222" s="16" t="s">
        <v>1157</v>
      </c>
      <c r="J222" s="16" t="s">
        <v>256</v>
      </c>
      <c r="K222" s="49"/>
      <c r="L222" s="85"/>
      <c r="M222" s="49"/>
      <c r="N222" s="16" t="s">
        <v>1267</v>
      </c>
      <c r="O222" s="85" t="s">
        <v>1185</v>
      </c>
      <c r="P222" s="85" t="s">
        <v>1095</v>
      </c>
      <c r="Q222" s="18"/>
      <c r="R222" s="16" t="s">
        <v>1264</v>
      </c>
      <c r="S222" s="16" t="s">
        <v>137</v>
      </c>
      <c r="T222" s="16"/>
      <c r="U222" s="16"/>
      <c r="V222" s="16"/>
      <c r="W222" s="16">
        <f>ROUND(IF(D222=Table!$C$3,Y222*Table!$C$4/8,Y222*Table!$D$4/8),3)</f>
        <v>35.1</v>
      </c>
      <c r="X222" s="16">
        <v>35.1</v>
      </c>
      <c r="Y222" s="16">
        <v>2.16</v>
      </c>
      <c r="Z222" s="16">
        <v>2</v>
      </c>
      <c r="AA222" s="16" t="s">
        <v>21</v>
      </c>
      <c r="AB222" s="86"/>
      <c r="AC222" s="86">
        <v>44011</v>
      </c>
      <c r="AD222" s="86">
        <v>44015</v>
      </c>
      <c r="AE222" s="86">
        <v>44014</v>
      </c>
      <c r="AF222" s="86">
        <v>44014</v>
      </c>
      <c r="AG222" s="86" t="s">
        <v>164</v>
      </c>
      <c r="AH222" s="87">
        <v>1</v>
      </c>
      <c r="AI222" s="87">
        <v>1</v>
      </c>
      <c r="AJ222" s="87">
        <v>1</v>
      </c>
      <c r="AK222" s="99" t="s">
        <v>144</v>
      </c>
      <c r="AL222" s="14" t="s">
        <v>58</v>
      </c>
      <c r="AM222" s="215" t="s">
        <v>58</v>
      </c>
      <c r="AN222" s="215" t="s">
        <v>58</v>
      </c>
    </row>
    <row r="223" spans="2:40" hidden="1" x14ac:dyDescent="0.25">
      <c r="B223" s="206">
        <f t="shared" si="30"/>
        <v>164</v>
      </c>
      <c r="C223" s="16">
        <v>20200629</v>
      </c>
      <c r="D223" s="16" t="s">
        <v>2</v>
      </c>
      <c r="E223" s="96" t="s">
        <v>1094</v>
      </c>
      <c r="F223" s="85" t="s">
        <v>1092</v>
      </c>
      <c r="G223" s="49"/>
      <c r="H223" s="16" t="s">
        <v>276</v>
      </c>
      <c r="I223" s="16" t="s">
        <v>1158</v>
      </c>
      <c r="J223" s="16" t="s">
        <v>256</v>
      </c>
      <c r="K223" s="49"/>
      <c r="L223" s="85"/>
      <c r="M223" s="49"/>
      <c r="N223" s="16" t="s">
        <v>1267</v>
      </c>
      <c r="O223" s="85" t="s">
        <v>1185</v>
      </c>
      <c r="P223" s="85" t="s">
        <v>1095</v>
      </c>
      <c r="Q223" s="18"/>
      <c r="R223" s="16" t="s">
        <v>1264</v>
      </c>
      <c r="S223" s="16" t="s">
        <v>137</v>
      </c>
      <c r="T223" s="16"/>
      <c r="U223" s="16"/>
      <c r="V223" s="16"/>
      <c r="W223" s="16">
        <f>ROUND(IF(D223=Table!$C$3,Y223*Table!$C$4/8,Y223*Table!$D$4/8),3)</f>
        <v>65</v>
      </c>
      <c r="X223" s="16">
        <v>65</v>
      </c>
      <c r="Y223" s="16">
        <v>4</v>
      </c>
      <c r="Z223" s="16">
        <v>3</v>
      </c>
      <c r="AA223" s="16" t="s">
        <v>21</v>
      </c>
      <c r="AB223" s="86"/>
      <c r="AC223" s="86">
        <v>44011</v>
      </c>
      <c r="AD223" s="86">
        <v>44015</v>
      </c>
      <c r="AE223" s="86">
        <v>44013</v>
      </c>
      <c r="AF223" s="86">
        <v>44013</v>
      </c>
      <c r="AG223" s="86" t="s">
        <v>164</v>
      </c>
      <c r="AH223" s="87">
        <v>0.84399999999999997</v>
      </c>
      <c r="AI223" s="87">
        <v>0.86099999999999999</v>
      </c>
      <c r="AJ223" s="87">
        <v>1</v>
      </c>
      <c r="AK223" s="99" t="s">
        <v>144</v>
      </c>
      <c r="AL223" s="94" t="s">
        <v>1836</v>
      </c>
      <c r="AM223" s="15"/>
      <c r="AN223" s="15"/>
    </row>
    <row r="224" spans="2:40" hidden="1" x14ac:dyDescent="0.25">
      <c r="B224" s="206">
        <f t="shared" si="30"/>
        <v>165</v>
      </c>
      <c r="C224" s="16">
        <v>20200629</v>
      </c>
      <c r="D224" s="16" t="s">
        <v>2</v>
      </c>
      <c r="E224" s="96" t="s">
        <v>1094</v>
      </c>
      <c r="F224" s="85" t="s">
        <v>1092</v>
      </c>
      <c r="G224" s="49"/>
      <c r="H224" s="16" t="s">
        <v>227</v>
      </c>
      <c r="I224" s="16" t="s">
        <v>1159</v>
      </c>
      <c r="J224" s="16" t="s">
        <v>256</v>
      </c>
      <c r="K224" s="49"/>
      <c r="L224" s="85"/>
      <c r="M224" s="49"/>
      <c r="N224" s="16" t="s">
        <v>1267</v>
      </c>
      <c r="O224" s="85" t="s">
        <v>319</v>
      </c>
      <c r="P224" s="85" t="s">
        <v>1095</v>
      </c>
      <c r="Q224" s="18"/>
      <c r="R224" s="16" t="s">
        <v>1264</v>
      </c>
      <c r="S224" s="16" t="s">
        <v>137</v>
      </c>
      <c r="T224" s="16"/>
      <c r="U224" s="16"/>
      <c r="V224" s="16"/>
      <c r="W224" s="16">
        <f>ROUND(IF(D224=Table!$C$3,Y224*Table!$C$4/8,Y224*Table!$D$4/8),3)</f>
        <v>32.5</v>
      </c>
      <c r="X224" s="16">
        <v>32.5</v>
      </c>
      <c r="Y224" s="16">
        <v>2</v>
      </c>
      <c r="Z224" s="16">
        <v>2</v>
      </c>
      <c r="AA224" s="16" t="s">
        <v>21</v>
      </c>
      <c r="AB224" s="86"/>
      <c r="AC224" s="86">
        <v>44011</v>
      </c>
      <c r="AD224" s="86">
        <v>44015</v>
      </c>
      <c r="AE224" s="86">
        <v>44014</v>
      </c>
      <c r="AF224" s="86">
        <v>44014</v>
      </c>
      <c r="AG224" s="86" t="s">
        <v>164</v>
      </c>
      <c r="AH224" s="87">
        <v>0.85699999999999998</v>
      </c>
      <c r="AI224" s="87">
        <v>0.85699999999999998</v>
      </c>
      <c r="AJ224" s="87" t="s">
        <v>20</v>
      </c>
      <c r="AK224" s="99" t="s">
        <v>144</v>
      </c>
      <c r="AL224" s="224" t="s">
        <v>1847</v>
      </c>
      <c r="AM224" s="215" t="s">
        <v>58</v>
      </c>
      <c r="AN224" s="215" t="s">
        <v>58</v>
      </c>
    </row>
    <row r="225" spans="2:40" hidden="1" x14ac:dyDescent="0.25">
      <c r="B225" s="206">
        <f t="shared" si="30"/>
        <v>166</v>
      </c>
      <c r="C225" s="16">
        <v>20200629</v>
      </c>
      <c r="D225" s="16" t="s">
        <v>2</v>
      </c>
      <c r="E225" s="96" t="s">
        <v>1094</v>
      </c>
      <c r="F225" s="85" t="s">
        <v>1092</v>
      </c>
      <c r="G225" s="49"/>
      <c r="H225" s="16" t="s">
        <v>251</v>
      </c>
      <c r="I225" s="16" t="s">
        <v>1160</v>
      </c>
      <c r="J225" s="16" t="s">
        <v>255</v>
      </c>
      <c r="K225" s="49"/>
      <c r="L225" s="85"/>
      <c r="M225" s="49"/>
      <c r="N225" s="16" t="s">
        <v>1267</v>
      </c>
      <c r="O225" s="85" t="s">
        <v>282</v>
      </c>
      <c r="P225" s="85" t="s">
        <v>1095</v>
      </c>
      <c r="Q225" s="18"/>
      <c r="R225" s="16" t="s">
        <v>1265</v>
      </c>
      <c r="S225" s="16" t="s">
        <v>328</v>
      </c>
      <c r="T225" s="16"/>
      <c r="U225" s="16"/>
      <c r="V225" s="16"/>
      <c r="W225" s="16">
        <f>ROUND(IF(D225=Table!$C$3,Y225*Table!$C$4/8,Y225*Table!$D$4/8),3)</f>
        <v>32.5</v>
      </c>
      <c r="X225" s="16">
        <f>W225</f>
        <v>32.5</v>
      </c>
      <c r="Y225" s="16">
        <v>2</v>
      </c>
      <c r="Z225" s="16">
        <f>Y225</f>
        <v>2</v>
      </c>
      <c r="AA225" s="16" t="s">
        <v>21</v>
      </c>
      <c r="AB225" s="86"/>
      <c r="AC225" s="86">
        <v>44011</v>
      </c>
      <c r="AD225" s="86">
        <v>44015</v>
      </c>
      <c r="AE225" s="86">
        <v>44011</v>
      </c>
      <c r="AF225" s="86">
        <v>44011</v>
      </c>
      <c r="AG225" s="86" t="s">
        <v>164</v>
      </c>
      <c r="AH225" s="87">
        <v>1</v>
      </c>
      <c r="AI225" s="87">
        <v>1</v>
      </c>
      <c r="AJ225" s="87">
        <v>1</v>
      </c>
      <c r="AK225" s="99" t="s">
        <v>144</v>
      </c>
      <c r="AL225" s="94"/>
      <c r="AM225" s="15"/>
      <c r="AN225" s="15"/>
    </row>
    <row r="226" spans="2:40" hidden="1" x14ac:dyDescent="0.25">
      <c r="B226" s="206">
        <f t="shared" si="30"/>
        <v>167</v>
      </c>
      <c r="C226" s="16">
        <v>20200629</v>
      </c>
      <c r="D226" s="16" t="s">
        <v>2</v>
      </c>
      <c r="E226" s="96" t="s">
        <v>1094</v>
      </c>
      <c r="F226" s="85" t="s">
        <v>1092</v>
      </c>
      <c r="G226" s="49"/>
      <c r="H226" s="16" t="s">
        <v>1224</v>
      </c>
      <c r="I226" s="16" t="s">
        <v>1161</v>
      </c>
      <c r="J226" s="16" t="s">
        <v>255</v>
      </c>
      <c r="K226" s="49"/>
      <c r="L226" s="85"/>
      <c r="M226" s="49"/>
      <c r="N226" s="16" t="s">
        <v>1267</v>
      </c>
      <c r="O226" s="85" t="s">
        <v>627</v>
      </c>
      <c r="P226" s="85" t="s">
        <v>1095</v>
      </c>
      <c r="Q226" s="18"/>
      <c r="R226" s="16" t="s">
        <v>1265</v>
      </c>
      <c r="S226" s="16" t="s">
        <v>328</v>
      </c>
      <c r="T226" s="16"/>
      <c r="U226" s="16"/>
      <c r="V226" s="16"/>
      <c r="W226" s="16">
        <f>ROUND(IF(D226=Table!$C$3,Y226*Table!$C$4/8,Y226*Table!$D$4/8),3)</f>
        <v>149.5</v>
      </c>
      <c r="X226" s="16">
        <f>W226</f>
        <v>149.5</v>
      </c>
      <c r="Y226" s="16">
        <v>9.1999999999999993</v>
      </c>
      <c r="Z226" s="16">
        <f t="shared" ref="Z226:Z233" si="33">Y226</f>
        <v>9.1999999999999993</v>
      </c>
      <c r="AA226" s="16" t="s">
        <v>21</v>
      </c>
      <c r="AB226" s="86"/>
      <c r="AC226" s="86">
        <v>44011</v>
      </c>
      <c r="AD226" s="86">
        <v>44015</v>
      </c>
      <c r="AE226" s="86">
        <v>44014</v>
      </c>
      <c r="AF226" s="86">
        <v>44014</v>
      </c>
      <c r="AG226" s="86" t="s">
        <v>164</v>
      </c>
      <c r="AH226" s="87">
        <v>1</v>
      </c>
      <c r="AI226" s="87">
        <v>1</v>
      </c>
      <c r="AJ226" s="87">
        <v>1</v>
      </c>
      <c r="AK226" s="99" t="s">
        <v>144</v>
      </c>
      <c r="AL226" s="94"/>
      <c r="AM226" s="15"/>
      <c r="AN226" s="15"/>
    </row>
    <row r="227" spans="2:40" hidden="1" x14ac:dyDescent="0.25">
      <c r="B227" s="206">
        <f t="shared" si="30"/>
        <v>168</v>
      </c>
      <c r="C227" s="16">
        <v>20200629</v>
      </c>
      <c r="D227" s="16" t="s">
        <v>2</v>
      </c>
      <c r="E227" s="96" t="s">
        <v>1094</v>
      </c>
      <c r="F227" s="85" t="s">
        <v>1092</v>
      </c>
      <c r="G227" s="49"/>
      <c r="H227" s="16" t="s">
        <v>818</v>
      </c>
      <c r="I227" s="16" t="s">
        <v>1162</v>
      </c>
      <c r="J227" s="16" t="s">
        <v>255</v>
      </c>
      <c r="K227" s="49"/>
      <c r="L227" s="85"/>
      <c r="M227" s="49"/>
      <c r="N227" s="16" t="s">
        <v>1267</v>
      </c>
      <c r="O227" s="85" t="s">
        <v>625</v>
      </c>
      <c r="P227" s="85" t="s">
        <v>1095</v>
      </c>
      <c r="Q227" s="18"/>
      <c r="R227" s="16" t="s">
        <v>1265</v>
      </c>
      <c r="S227" s="16" t="s">
        <v>328</v>
      </c>
      <c r="T227" s="16"/>
      <c r="U227" s="16"/>
      <c r="V227" s="16"/>
      <c r="W227" s="16">
        <f>ROUND(IF(D227=Table!$C$3,Y227*Table!$C$4/8,Y227*Table!$D$4/8),3)</f>
        <v>35.1</v>
      </c>
      <c r="X227" s="16">
        <f t="shared" ref="X227:X245" si="34">W227</f>
        <v>35.1</v>
      </c>
      <c r="Y227" s="16">
        <v>2.16</v>
      </c>
      <c r="Z227" s="16">
        <f t="shared" si="33"/>
        <v>2.16</v>
      </c>
      <c r="AA227" s="16" t="s">
        <v>21</v>
      </c>
      <c r="AB227" s="86"/>
      <c r="AC227" s="86">
        <v>44011</v>
      </c>
      <c r="AD227" s="86">
        <v>44015</v>
      </c>
      <c r="AE227" s="86">
        <v>44012</v>
      </c>
      <c r="AF227" s="86">
        <v>44012</v>
      </c>
      <c r="AG227" s="86" t="s">
        <v>164</v>
      </c>
      <c r="AH227" s="87">
        <v>0.84599999999999997</v>
      </c>
      <c r="AI227" s="87">
        <v>0.84599999999999997</v>
      </c>
      <c r="AJ227" s="87">
        <v>1</v>
      </c>
      <c r="AK227" s="99" t="s">
        <v>144</v>
      </c>
      <c r="AL227" s="94" t="s">
        <v>1325</v>
      </c>
      <c r="AM227" s="15"/>
      <c r="AN227" s="15"/>
    </row>
    <row r="228" spans="2:40" hidden="1" x14ac:dyDescent="0.25">
      <c r="B228" s="206">
        <f t="shared" si="30"/>
        <v>169</v>
      </c>
      <c r="C228" s="16">
        <v>20200629</v>
      </c>
      <c r="D228" s="16" t="s">
        <v>2</v>
      </c>
      <c r="E228" s="96" t="s">
        <v>1094</v>
      </c>
      <c r="F228" s="85" t="s">
        <v>1092</v>
      </c>
      <c r="G228" s="49"/>
      <c r="H228" s="16" t="s">
        <v>277</v>
      </c>
      <c r="I228" s="16" t="s">
        <v>1163</v>
      </c>
      <c r="J228" s="16" t="s">
        <v>255</v>
      </c>
      <c r="K228" s="49"/>
      <c r="L228" s="85"/>
      <c r="M228" s="49"/>
      <c r="N228" s="16" t="s">
        <v>1267</v>
      </c>
      <c r="O228" s="85" t="s">
        <v>282</v>
      </c>
      <c r="P228" s="85" t="s">
        <v>1095</v>
      </c>
      <c r="Q228" s="18"/>
      <c r="R228" s="16" t="s">
        <v>1265</v>
      </c>
      <c r="S228" s="16" t="s">
        <v>328</v>
      </c>
      <c r="T228" s="16"/>
      <c r="U228" s="16"/>
      <c r="V228" s="16"/>
      <c r="W228" s="16">
        <f>ROUND(IF(D228=Table!$C$3,Y228*Table!$C$4/8,Y228*Table!$D$4/8),3)</f>
        <v>39</v>
      </c>
      <c r="X228" s="16">
        <f t="shared" si="34"/>
        <v>39</v>
      </c>
      <c r="Y228" s="16">
        <v>2.4</v>
      </c>
      <c r="Z228" s="16">
        <f t="shared" si="33"/>
        <v>2.4</v>
      </c>
      <c r="AA228" s="16" t="s">
        <v>21</v>
      </c>
      <c r="AB228" s="86"/>
      <c r="AC228" s="86">
        <v>44011</v>
      </c>
      <c r="AD228" s="86">
        <v>44015</v>
      </c>
      <c r="AE228" s="86">
        <v>44012</v>
      </c>
      <c r="AF228" s="86">
        <v>44012</v>
      </c>
      <c r="AG228" s="86" t="s">
        <v>164</v>
      </c>
      <c r="AH228" s="87">
        <v>1</v>
      </c>
      <c r="AI228" s="87">
        <v>1</v>
      </c>
      <c r="AJ228" s="87">
        <v>1</v>
      </c>
      <c r="AK228" s="99" t="s">
        <v>144</v>
      </c>
      <c r="AL228" s="94"/>
      <c r="AM228" s="15"/>
      <c r="AN228" s="15"/>
    </row>
    <row r="229" spans="2:40" hidden="1" x14ac:dyDescent="0.25">
      <c r="B229" s="206">
        <f t="shared" si="30"/>
        <v>170</v>
      </c>
      <c r="C229" s="16">
        <v>20200629</v>
      </c>
      <c r="D229" s="16" t="s">
        <v>2</v>
      </c>
      <c r="E229" s="96" t="s">
        <v>1094</v>
      </c>
      <c r="F229" s="85" t="s">
        <v>1092</v>
      </c>
      <c r="G229" s="49"/>
      <c r="H229" s="16" t="s">
        <v>819</v>
      </c>
      <c r="I229" s="16" t="s">
        <v>1164</v>
      </c>
      <c r="J229" s="16" t="s">
        <v>255</v>
      </c>
      <c r="K229" s="49"/>
      <c r="L229" s="85"/>
      <c r="M229" s="49"/>
      <c r="N229" s="16" t="s">
        <v>1267</v>
      </c>
      <c r="O229" s="85" t="s">
        <v>319</v>
      </c>
      <c r="P229" s="85" t="s">
        <v>1095</v>
      </c>
      <c r="Q229" s="18"/>
      <c r="R229" s="16" t="s">
        <v>1265</v>
      </c>
      <c r="S229" s="16" t="s">
        <v>328</v>
      </c>
      <c r="T229" s="16"/>
      <c r="U229" s="16"/>
      <c r="V229" s="16"/>
      <c r="W229" s="16">
        <f>ROUND(IF(D229=Table!$C$3,Y229*Table!$C$4/8,Y229*Table!$D$4/8),3)</f>
        <v>84.5</v>
      </c>
      <c r="X229" s="16">
        <f t="shared" si="34"/>
        <v>84.5</v>
      </c>
      <c r="Y229" s="16">
        <v>5.2</v>
      </c>
      <c r="Z229" s="16">
        <f t="shared" si="33"/>
        <v>5.2</v>
      </c>
      <c r="AA229" s="16" t="s">
        <v>21</v>
      </c>
      <c r="AB229" s="86"/>
      <c r="AC229" s="86">
        <v>44011</v>
      </c>
      <c r="AD229" s="86">
        <v>44015</v>
      </c>
      <c r="AE229" s="86">
        <v>44013</v>
      </c>
      <c r="AF229" s="86">
        <v>44013</v>
      </c>
      <c r="AG229" s="86" t="s">
        <v>164</v>
      </c>
      <c r="AH229" s="87">
        <v>1</v>
      </c>
      <c r="AI229" s="87">
        <v>1</v>
      </c>
      <c r="AJ229" s="87">
        <v>0.93300000000000005</v>
      </c>
      <c r="AK229" s="99" t="s">
        <v>144</v>
      </c>
      <c r="AL229" s="94" t="s">
        <v>1408</v>
      </c>
      <c r="AM229" s="15"/>
      <c r="AN229" s="15"/>
    </row>
    <row r="230" spans="2:40" hidden="1" x14ac:dyDescent="0.25">
      <c r="B230" s="206">
        <f t="shared" si="30"/>
        <v>171</v>
      </c>
      <c r="C230" s="16">
        <v>20200629</v>
      </c>
      <c r="D230" s="16" t="s">
        <v>2</v>
      </c>
      <c r="E230" s="96" t="s">
        <v>1094</v>
      </c>
      <c r="F230" s="85" t="s">
        <v>1092</v>
      </c>
      <c r="G230" s="49"/>
      <c r="H230" s="16" t="s">
        <v>819</v>
      </c>
      <c r="I230" s="16" t="s">
        <v>1165</v>
      </c>
      <c r="J230" s="16" t="s">
        <v>255</v>
      </c>
      <c r="K230" s="49"/>
      <c r="L230" s="85"/>
      <c r="M230" s="49"/>
      <c r="N230" s="16" t="s">
        <v>1267</v>
      </c>
      <c r="O230" s="85" t="s">
        <v>1189</v>
      </c>
      <c r="P230" s="85" t="s">
        <v>1095</v>
      </c>
      <c r="Q230" s="18"/>
      <c r="R230" s="16" t="s">
        <v>1265</v>
      </c>
      <c r="S230" s="16" t="s">
        <v>328</v>
      </c>
      <c r="T230" s="16"/>
      <c r="U230" s="16"/>
      <c r="V230" s="16"/>
      <c r="W230" s="16">
        <f>ROUND(IF(D230=Table!$C$3,Y230*Table!$C$4/8,Y230*Table!$D$4/8),3)</f>
        <v>35.1</v>
      </c>
      <c r="X230" s="16">
        <f t="shared" si="34"/>
        <v>35.1</v>
      </c>
      <c r="Y230" s="16">
        <v>2.16</v>
      </c>
      <c r="Z230" s="16">
        <f t="shared" si="33"/>
        <v>2.16</v>
      </c>
      <c r="AA230" s="16" t="s">
        <v>21</v>
      </c>
      <c r="AB230" s="86"/>
      <c r="AC230" s="86">
        <v>44011</v>
      </c>
      <c r="AD230" s="86">
        <v>44015</v>
      </c>
      <c r="AE230" s="86">
        <v>44012</v>
      </c>
      <c r="AF230" s="86">
        <v>44012</v>
      </c>
      <c r="AG230" s="86" t="s">
        <v>164</v>
      </c>
      <c r="AH230" s="87">
        <v>0.75</v>
      </c>
      <c r="AI230" s="87">
        <v>0.75</v>
      </c>
      <c r="AJ230" s="87">
        <v>1</v>
      </c>
      <c r="AK230" s="99" t="s">
        <v>144</v>
      </c>
      <c r="AL230" s="94" t="s">
        <v>1336</v>
      </c>
      <c r="AM230" s="15"/>
      <c r="AN230" s="15"/>
    </row>
    <row r="231" spans="2:40" hidden="1" x14ac:dyDescent="0.25">
      <c r="B231" s="206">
        <f t="shared" si="30"/>
        <v>172</v>
      </c>
      <c r="C231" s="16">
        <v>20200629</v>
      </c>
      <c r="D231" s="16" t="s">
        <v>2</v>
      </c>
      <c r="E231" s="96" t="s">
        <v>1094</v>
      </c>
      <c r="F231" s="85" t="s">
        <v>1093</v>
      </c>
      <c r="G231" s="49"/>
      <c r="H231" s="16" t="s">
        <v>820</v>
      </c>
      <c r="I231" s="16" t="s">
        <v>1166</v>
      </c>
      <c r="J231" s="16" t="s">
        <v>255</v>
      </c>
      <c r="K231" s="49"/>
      <c r="L231" s="85"/>
      <c r="M231" s="49"/>
      <c r="N231" s="16" t="s">
        <v>1267</v>
      </c>
      <c r="O231" s="85" t="s">
        <v>625</v>
      </c>
      <c r="P231" s="85" t="s">
        <v>1095</v>
      </c>
      <c r="Q231" s="18"/>
      <c r="R231" s="16" t="s">
        <v>1265</v>
      </c>
      <c r="S231" s="16" t="s">
        <v>328</v>
      </c>
      <c r="T231" s="16"/>
      <c r="U231" s="16"/>
      <c r="V231" s="16"/>
      <c r="W231" s="16">
        <f>ROUND(IF(D231=Table!$C$3,Y231*Table!$C$4/8,Y231*Table!$D$4/8),3)</f>
        <v>32.5</v>
      </c>
      <c r="X231" s="16">
        <f t="shared" si="34"/>
        <v>32.5</v>
      </c>
      <c r="Y231" s="16">
        <v>2</v>
      </c>
      <c r="Z231" s="16">
        <f t="shared" si="33"/>
        <v>2</v>
      </c>
      <c r="AA231" s="16" t="s">
        <v>21</v>
      </c>
      <c r="AB231" s="86"/>
      <c r="AC231" s="86">
        <v>44011</v>
      </c>
      <c r="AD231" s="86">
        <v>44015</v>
      </c>
      <c r="AE231" s="86">
        <v>44012</v>
      </c>
      <c r="AF231" s="86">
        <v>44012</v>
      </c>
      <c r="AG231" s="86" t="s">
        <v>164</v>
      </c>
      <c r="AH231" s="87">
        <v>1</v>
      </c>
      <c r="AI231" s="87">
        <v>1</v>
      </c>
      <c r="AJ231" s="87">
        <v>1</v>
      </c>
      <c r="AK231" s="99" t="s">
        <v>144</v>
      </c>
      <c r="AL231" s="94"/>
      <c r="AM231" s="15"/>
      <c r="AN231" s="15"/>
    </row>
    <row r="232" spans="2:40" hidden="1" x14ac:dyDescent="0.25">
      <c r="B232" s="206">
        <f t="shared" si="30"/>
        <v>173</v>
      </c>
      <c r="C232" s="16">
        <v>20200629</v>
      </c>
      <c r="D232" s="16" t="s">
        <v>2</v>
      </c>
      <c r="E232" s="96" t="s">
        <v>1094</v>
      </c>
      <c r="F232" s="85" t="s">
        <v>1093</v>
      </c>
      <c r="G232" s="49"/>
      <c r="H232" s="16" t="s">
        <v>821</v>
      </c>
      <c r="I232" s="16" t="s">
        <v>1167</v>
      </c>
      <c r="J232" s="16" t="s">
        <v>255</v>
      </c>
      <c r="K232" s="49"/>
      <c r="L232" s="85"/>
      <c r="M232" s="49"/>
      <c r="N232" s="16" t="s">
        <v>1267</v>
      </c>
      <c r="O232" s="85" t="s">
        <v>319</v>
      </c>
      <c r="P232" s="85" t="s">
        <v>1095</v>
      </c>
      <c r="Q232" s="18"/>
      <c r="R232" s="16" t="s">
        <v>1265</v>
      </c>
      <c r="S232" s="16" t="s">
        <v>328</v>
      </c>
      <c r="T232" s="16"/>
      <c r="U232" s="16"/>
      <c r="V232" s="16"/>
      <c r="W232" s="16">
        <f>ROUND(IF(D232=Table!$C$3,Y232*Table!$C$4/8,Y232*Table!$D$4/8),3)</f>
        <v>32.5</v>
      </c>
      <c r="X232" s="16">
        <f t="shared" si="34"/>
        <v>32.5</v>
      </c>
      <c r="Y232" s="16">
        <v>2</v>
      </c>
      <c r="Z232" s="16">
        <f t="shared" si="33"/>
        <v>2</v>
      </c>
      <c r="AA232" s="16" t="s">
        <v>21</v>
      </c>
      <c r="AB232" s="86"/>
      <c r="AC232" s="86">
        <v>44011</v>
      </c>
      <c r="AD232" s="86">
        <v>44015</v>
      </c>
      <c r="AE232" s="86">
        <v>44012</v>
      </c>
      <c r="AF232" s="86">
        <v>44012</v>
      </c>
      <c r="AG232" s="86" t="s">
        <v>164</v>
      </c>
      <c r="AH232" s="87">
        <v>1</v>
      </c>
      <c r="AI232" s="87">
        <v>1</v>
      </c>
      <c r="AJ232" s="87">
        <v>1</v>
      </c>
      <c r="AK232" s="99" t="s">
        <v>144</v>
      </c>
      <c r="AL232" s="94"/>
      <c r="AM232" s="15"/>
      <c r="AN232" s="15"/>
    </row>
    <row r="233" spans="2:40" hidden="1" x14ac:dyDescent="0.25">
      <c r="B233" s="206">
        <f t="shared" si="30"/>
        <v>174</v>
      </c>
      <c r="C233" s="16">
        <v>20200629</v>
      </c>
      <c r="D233" s="16" t="s">
        <v>2</v>
      </c>
      <c r="E233" s="96" t="s">
        <v>1094</v>
      </c>
      <c r="F233" s="85" t="s">
        <v>1093</v>
      </c>
      <c r="G233" s="49"/>
      <c r="H233" s="16" t="s">
        <v>822</v>
      </c>
      <c r="I233" s="16" t="s">
        <v>1168</v>
      </c>
      <c r="J233" s="16" t="s">
        <v>255</v>
      </c>
      <c r="K233" s="49"/>
      <c r="L233" s="85"/>
      <c r="M233" s="49"/>
      <c r="N233" s="16" t="s">
        <v>1267</v>
      </c>
      <c r="O233" s="85" t="s">
        <v>625</v>
      </c>
      <c r="P233" s="85" t="s">
        <v>1095</v>
      </c>
      <c r="Q233" s="18"/>
      <c r="R233" s="16" t="s">
        <v>1265</v>
      </c>
      <c r="S233" s="16" t="s">
        <v>328</v>
      </c>
      <c r="T233" s="16"/>
      <c r="U233" s="16"/>
      <c r="V233" s="16"/>
      <c r="W233" s="16">
        <f>ROUND(IF(D233=Table!$C$3,Y233*Table!$C$4/8,Y233*Table!$D$4/8),3)</f>
        <v>32.5</v>
      </c>
      <c r="X233" s="16">
        <f t="shared" si="34"/>
        <v>32.5</v>
      </c>
      <c r="Y233" s="16">
        <v>2</v>
      </c>
      <c r="Z233" s="16">
        <f t="shared" si="33"/>
        <v>2</v>
      </c>
      <c r="AA233" s="16" t="s">
        <v>21</v>
      </c>
      <c r="AB233" s="86"/>
      <c r="AC233" s="86">
        <v>44011</v>
      </c>
      <c r="AD233" s="86">
        <v>44015</v>
      </c>
      <c r="AE233" s="86">
        <v>44012</v>
      </c>
      <c r="AF233" s="86">
        <v>44012</v>
      </c>
      <c r="AG233" s="86" t="s">
        <v>164</v>
      </c>
      <c r="AH233" s="87">
        <v>1</v>
      </c>
      <c r="AI233" s="87">
        <v>1</v>
      </c>
      <c r="AJ233" s="87">
        <v>1</v>
      </c>
      <c r="AK233" s="99" t="s">
        <v>144</v>
      </c>
      <c r="AL233" s="94"/>
      <c r="AM233" s="15"/>
      <c r="AN233" s="15"/>
    </row>
    <row r="234" spans="2:40" hidden="1" x14ac:dyDescent="0.25">
      <c r="B234" s="93">
        <f t="shared" si="30"/>
        <v>175</v>
      </c>
      <c r="C234" s="16">
        <v>20200629</v>
      </c>
      <c r="D234" s="16" t="s">
        <v>2</v>
      </c>
      <c r="E234" s="96" t="s">
        <v>1259</v>
      </c>
      <c r="F234" s="85" t="s">
        <v>1257</v>
      </c>
      <c r="G234" s="49"/>
      <c r="H234" s="16" t="s">
        <v>1239</v>
      </c>
      <c r="I234" s="153" t="s">
        <v>1225</v>
      </c>
      <c r="J234" s="16" t="s">
        <v>256</v>
      </c>
      <c r="K234" s="49"/>
      <c r="L234" s="85"/>
      <c r="M234" s="49"/>
      <c r="N234" s="16" t="s">
        <v>1266</v>
      </c>
      <c r="O234" s="85" t="s">
        <v>1250</v>
      </c>
      <c r="P234" s="85" t="s">
        <v>1095</v>
      </c>
      <c r="Q234" s="18"/>
      <c r="R234" s="16" t="s">
        <v>1260</v>
      </c>
      <c r="S234" s="16" t="s">
        <v>61</v>
      </c>
      <c r="T234" s="16"/>
      <c r="U234" s="16"/>
      <c r="V234" s="16"/>
      <c r="W234" s="16">
        <f>ROUND(IF(D234=Table!$C$3,Y234*Table!$C$4/8,Y234*Table!$D$4/8),3)</f>
        <v>32.5</v>
      </c>
      <c r="X234" s="16">
        <f t="shared" si="34"/>
        <v>32.5</v>
      </c>
      <c r="Y234" s="16">
        <v>2</v>
      </c>
      <c r="Z234" s="16">
        <f t="shared" ref="Z234:Z247" si="35">Y234</f>
        <v>2</v>
      </c>
      <c r="AA234" s="16" t="s">
        <v>21</v>
      </c>
      <c r="AB234" s="86"/>
      <c r="AC234" s="86">
        <v>44011</v>
      </c>
      <c r="AD234" s="86">
        <v>44015</v>
      </c>
      <c r="AE234" s="86">
        <v>44012</v>
      </c>
      <c r="AF234" s="86">
        <v>44012</v>
      </c>
      <c r="AG234" s="86" t="s">
        <v>165</v>
      </c>
      <c r="AH234" s="87">
        <v>0.84299999999999997</v>
      </c>
      <c r="AI234" s="87">
        <v>0.85199999999999998</v>
      </c>
      <c r="AJ234" s="87">
        <v>1</v>
      </c>
      <c r="AK234" s="99" t="s">
        <v>144</v>
      </c>
      <c r="AL234" s="213" t="s">
        <v>1316</v>
      </c>
      <c r="AM234" s="15"/>
      <c r="AN234" s="15"/>
    </row>
    <row r="235" spans="2:40" hidden="1" x14ac:dyDescent="0.25">
      <c r="B235" s="93">
        <f t="shared" si="30"/>
        <v>176</v>
      </c>
      <c r="C235" s="16">
        <v>20200629</v>
      </c>
      <c r="D235" s="16" t="s">
        <v>2</v>
      </c>
      <c r="E235" s="96" t="s">
        <v>1259</v>
      </c>
      <c r="F235" s="85" t="s">
        <v>1257</v>
      </c>
      <c r="G235" s="49"/>
      <c r="H235" s="16" t="s">
        <v>1240</v>
      </c>
      <c r="I235" s="153" t="s">
        <v>1226</v>
      </c>
      <c r="J235" s="16" t="s">
        <v>255</v>
      </c>
      <c r="K235" s="49"/>
      <c r="L235" s="85"/>
      <c r="M235" s="49"/>
      <c r="N235" s="16" t="s">
        <v>1266</v>
      </c>
      <c r="O235" s="85" t="s">
        <v>1251</v>
      </c>
      <c r="P235" s="85" t="s">
        <v>1095</v>
      </c>
      <c r="Q235" s="18"/>
      <c r="R235" s="16" t="s">
        <v>1260</v>
      </c>
      <c r="S235" s="16" t="s">
        <v>61</v>
      </c>
      <c r="T235" s="16"/>
      <c r="U235" s="16"/>
      <c r="V235" s="16"/>
      <c r="W235" s="16">
        <f>ROUND(IF(D235=Table!$C$3,Y235*Table!$C$4/8,Y235*Table!$D$4/8),3)</f>
        <v>104</v>
      </c>
      <c r="X235" s="16">
        <f t="shared" si="34"/>
        <v>104</v>
      </c>
      <c r="Y235" s="16">
        <v>6.4</v>
      </c>
      <c r="Z235" s="16">
        <f t="shared" si="35"/>
        <v>6.4</v>
      </c>
      <c r="AA235" s="16" t="s">
        <v>21</v>
      </c>
      <c r="AB235" s="86"/>
      <c r="AC235" s="86">
        <v>44011</v>
      </c>
      <c r="AD235" s="86">
        <v>44015</v>
      </c>
      <c r="AE235" s="86">
        <v>44012</v>
      </c>
      <c r="AF235" s="86">
        <v>44012</v>
      </c>
      <c r="AG235" s="86" t="s">
        <v>165</v>
      </c>
      <c r="AH235" s="87">
        <v>1</v>
      </c>
      <c r="AI235" s="87">
        <v>1</v>
      </c>
      <c r="AJ235" s="87">
        <v>0.93799999999999994</v>
      </c>
      <c r="AK235" s="99" t="s">
        <v>144</v>
      </c>
      <c r="AL235" s="157" t="s">
        <v>1322</v>
      </c>
      <c r="AM235" s="15"/>
      <c r="AN235" s="15"/>
    </row>
    <row r="236" spans="2:40" hidden="1" x14ac:dyDescent="0.25">
      <c r="B236" s="93">
        <f t="shared" si="30"/>
        <v>177</v>
      </c>
      <c r="C236" s="16">
        <v>20200629</v>
      </c>
      <c r="D236" s="16" t="s">
        <v>2</v>
      </c>
      <c r="E236" s="96" t="s">
        <v>1259</v>
      </c>
      <c r="F236" s="85" t="s">
        <v>1258</v>
      </c>
      <c r="G236" s="49"/>
      <c r="H236" s="16" t="s">
        <v>1241</v>
      </c>
      <c r="I236" s="16" t="s">
        <v>1227</v>
      </c>
      <c r="J236" s="16" t="s">
        <v>1254</v>
      </c>
      <c r="K236" s="49"/>
      <c r="L236" s="85"/>
      <c r="M236" s="49"/>
      <c r="N236" s="16" t="s">
        <v>1266</v>
      </c>
      <c r="O236" s="85" t="s">
        <v>628</v>
      </c>
      <c r="P236" s="85" t="s">
        <v>1095</v>
      </c>
      <c r="Q236" s="18"/>
      <c r="R236" s="16" t="s">
        <v>1260</v>
      </c>
      <c r="S236" s="16" t="s">
        <v>61</v>
      </c>
      <c r="T236" s="16"/>
      <c r="U236" s="16"/>
      <c r="V236" s="16"/>
      <c r="W236" s="16">
        <f>ROUND(IF(D236=Table!$C$3,Y236*Table!$C$4/8,Y236*Table!$D$4/8),3)</f>
        <v>13</v>
      </c>
      <c r="X236" s="16">
        <f t="shared" si="34"/>
        <v>13</v>
      </c>
      <c r="Y236" s="16">
        <v>0.8</v>
      </c>
      <c r="Z236" s="16">
        <f t="shared" si="35"/>
        <v>0.8</v>
      </c>
      <c r="AA236" s="16" t="s">
        <v>21</v>
      </c>
      <c r="AB236" s="86"/>
      <c r="AC236" s="86">
        <v>44011</v>
      </c>
      <c r="AD236" s="86">
        <v>44015</v>
      </c>
      <c r="AE236" s="86">
        <v>44013</v>
      </c>
      <c r="AF236" s="86">
        <v>44013</v>
      </c>
      <c r="AG236" s="86" t="s">
        <v>164</v>
      </c>
      <c r="AH236" s="87">
        <v>0.90500000000000003</v>
      </c>
      <c r="AI236" s="87">
        <v>0.90900000000000003</v>
      </c>
      <c r="AJ236" s="87" t="s">
        <v>327</v>
      </c>
      <c r="AK236" s="99" t="s">
        <v>144</v>
      </c>
      <c r="AL236" s="94" t="s">
        <v>1399</v>
      </c>
      <c r="AM236" s="15"/>
      <c r="AN236" s="15"/>
    </row>
    <row r="237" spans="2:40" hidden="1" x14ac:dyDescent="0.25">
      <c r="B237" s="93">
        <f t="shared" si="30"/>
        <v>178</v>
      </c>
      <c r="C237" s="16">
        <v>20200629</v>
      </c>
      <c r="D237" s="16" t="s">
        <v>2</v>
      </c>
      <c r="E237" s="96" t="s">
        <v>1259</v>
      </c>
      <c r="F237" s="85" t="s">
        <v>1092</v>
      </c>
      <c r="G237" s="49"/>
      <c r="H237" s="16" t="s">
        <v>236</v>
      </c>
      <c r="I237" s="16" t="s">
        <v>1228</v>
      </c>
      <c r="J237" s="16" t="s">
        <v>1255</v>
      </c>
      <c r="K237" s="49"/>
      <c r="L237" s="85"/>
      <c r="M237" s="49"/>
      <c r="N237" s="16" t="s">
        <v>1266</v>
      </c>
      <c r="O237" s="85" t="s">
        <v>628</v>
      </c>
      <c r="P237" s="85" t="s">
        <v>1095</v>
      </c>
      <c r="Q237" s="18"/>
      <c r="R237" s="16" t="s">
        <v>1260</v>
      </c>
      <c r="S237" s="16" t="s">
        <v>61</v>
      </c>
      <c r="T237" s="16"/>
      <c r="U237" s="16"/>
      <c r="V237" s="16"/>
      <c r="W237" s="16">
        <f>ROUND(IF(D237=Table!$C$3,Y237*Table!$C$4/8,Y237*Table!$D$4/8),3)</f>
        <v>45.5</v>
      </c>
      <c r="X237" s="16">
        <f t="shared" si="34"/>
        <v>45.5</v>
      </c>
      <c r="Y237" s="16">
        <v>2.8</v>
      </c>
      <c r="Z237" s="16">
        <f t="shared" si="35"/>
        <v>2.8</v>
      </c>
      <c r="AA237" s="16" t="s">
        <v>21</v>
      </c>
      <c r="AB237" s="86"/>
      <c r="AC237" s="86">
        <v>44011</v>
      </c>
      <c r="AD237" s="86">
        <v>44015</v>
      </c>
      <c r="AE237" s="86">
        <v>44013</v>
      </c>
      <c r="AF237" s="86">
        <v>44013</v>
      </c>
      <c r="AG237" s="86" t="s">
        <v>164</v>
      </c>
      <c r="AH237" s="87">
        <v>1</v>
      </c>
      <c r="AI237" s="87">
        <v>1</v>
      </c>
      <c r="AJ237" s="87">
        <v>1</v>
      </c>
      <c r="AK237" s="99" t="s">
        <v>144</v>
      </c>
      <c r="AL237" s="94"/>
      <c r="AM237" s="15"/>
      <c r="AN237" s="15"/>
    </row>
    <row r="238" spans="2:40" hidden="1" x14ac:dyDescent="0.25">
      <c r="B238" s="93">
        <f t="shared" si="30"/>
        <v>179</v>
      </c>
      <c r="C238" s="16">
        <v>20200629</v>
      </c>
      <c r="D238" s="16" t="s">
        <v>2</v>
      </c>
      <c r="E238" s="96" t="s">
        <v>1259</v>
      </c>
      <c r="F238" s="85" t="s">
        <v>1092</v>
      </c>
      <c r="G238" s="49"/>
      <c r="H238" s="16" t="s">
        <v>1242</v>
      </c>
      <c r="I238" s="16" t="s">
        <v>1229</v>
      </c>
      <c r="J238" s="16" t="s">
        <v>1256</v>
      </c>
      <c r="K238" s="49"/>
      <c r="L238" s="85"/>
      <c r="M238" s="49"/>
      <c r="N238" s="16" t="s">
        <v>1266</v>
      </c>
      <c r="O238" s="85" t="s">
        <v>319</v>
      </c>
      <c r="P238" s="85" t="s">
        <v>1095</v>
      </c>
      <c r="Q238" s="18"/>
      <c r="R238" s="16" t="s">
        <v>1260</v>
      </c>
      <c r="S238" s="16" t="s">
        <v>61</v>
      </c>
      <c r="T238" s="16"/>
      <c r="U238" s="16"/>
      <c r="V238" s="16"/>
      <c r="W238" s="16">
        <f>ROUND(IF(D238=Table!$C$3,Y238*Table!$C$4/8,Y238*Table!$D$4/8),3)</f>
        <v>13</v>
      </c>
      <c r="X238" s="16">
        <f t="shared" si="34"/>
        <v>13</v>
      </c>
      <c r="Y238" s="16">
        <v>0.8</v>
      </c>
      <c r="Z238" s="16">
        <f t="shared" si="35"/>
        <v>0.8</v>
      </c>
      <c r="AA238" s="16" t="s">
        <v>21</v>
      </c>
      <c r="AB238" s="86"/>
      <c r="AC238" s="86">
        <v>44011</v>
      </c>
      <c r="AD238" s="86">
        <v>44015</v>
      </c>
      <c r="AE238" s="86">
        <v>44013</v>
      </c>
      <c r="AF238" s="86">
        <v>44013</v>
      </c>
      <c r="AG238" s="86" t="s">
        <v>164</v>
      </c>
      <c r="AH238" s="87">
        <v>0.88200000000000001</v>
      </c>
      <c r="AI238" s="87">
        <v>0.88900000000000001</v>
      </c>
      <c r="AJ238" s="87">
        <v>1</v>
      </c>
      <c r="AK238" s="99" t="s">
        <v>144</v>
      </c>
      <c r="AL238" s="94" t="s">
        <v>1399</v>
      </c>
      <c r="AM238" s="15"/>
      <c r="AN238" s="15"/>
    </row>
    <row r="239" spans="2:40" hidden="1" x14ac:dyDescent="0.25">
      <c r="B239" s="93">
        <f t="shared" si="30"/>
        <v>180</v>
      </c>
      <c r="C239" s="16">
        <v>20200629</v>
      </c>
      <c r="D239" s="16" t="s">
        <v>2</v>
      </c>
      <c r="E239" s="96" t="s">
        <v>1259</v>
      </c>
      <c r="F239" s="85" t="s">
        <v>1092</v>
      </c>
      <c r="G239" s="49"/>
      <c r="H239" s="16" t="s">
        <v>224</v>
      </c>
      <c r="I239" s="16" t="s">
        <v>1230</v>
      </c>
      <c r="J239" s="16" t="s">
        <v>1255</v>
      </c>
      <c r="K239" s="49"/>
      <c r="L239" s="85"/>
      <c r="M239" s="49"/>
      <c r="N239" s="16" t="s">
        <v>1266</v>
      </c>
      <c r="O239" s="85" t="s">
        <v>627</v>
      </c>
      <c r="P239" s="85" t="s">
        <v>1095</v>
      </c>
      <c r="Q239" s="18"/>
      <c r="R239" s="16" t="s">
        <v>1260</v>
      </c>
      <c r="S239" s="16" t="s">
        <v>61</v>
      </c>
      <c r="T239" s="16"/>
      <c r="U239" s="16"/>
      <c r="V239" s="16"/>
      <c r="W239" s="16">
        <f>ROUND(IF(D239=Table!$C$3,Y239*Table!$C$4/8,Y239*Table!$D$4/8),3)</f>
        <v>32.5</v>
      </c>
      <c r="X239" s="16">
        <f t="shared" si="34"/>
        <v>32.5</v>
      </c>
      <c r="Y239" s="16">
        <v>2</v>
      </c>
      <c r="Z239" s="16">
        <f t="shared" si="35"/>
        <v>2</v>
      </c>
      <c r="AA239" s="16" t="s">
        <v>21</v>
      </c>
      <c r="AB239" s="86"/>
      <c r="AC239" s="86">
        <v>44011</v>
      </c>
      <c r="AD239" s="86">
        <v>44015</v>
      </c>
      <c r="AE239" s="86">
        <v>44012</v>
      </c>
      <c r="AF239" s="86">
        <v>44012</v>
      </c>
      <c r="AG239" s="86" t="s">
        <v>164</v>
      </c>
      <c r="AH239" s="87">
        <v>1</v>
      </c>
      <c r="AI239" s="87">
        <v>1</v>
      </c>
      <c r="AJ239" s="87">
        <v>1</v>
      </c>
      <c r="AK239" s="99" t="s">
        <v>144</v>
      </c>
      <c r="AL239" s="94"/>
      <c r="AM239" s="15"/>
      <c r="AN239" s="15"/>
    </row>
    <row r="240" spans="2:40" hidden="1" x14ac:dyDescent="0.25">
      <c r="B240" s="93">
        <f t="shared" si="30"/>
        <v>181</v>
      </c>
      <c r="C240" s="16">
        <v>20200629</v>
      </c>
      <c r="D240" s="16" t="s">
        <v>2</v>
      </c>
      <c r="E240" s="96" t="s">
        <v>1259</v>
      </c>
      <c r="F240" s="85" t="s">
        <v>1092</v>
      </c>
      <c r="G240" s="49"/>
      <c r="H240" s="16" t="s">
        <v>317</v>
      </c>
      <c r="I240" s="16" t="s">
        <v>1231</v>
      </c>
      <c r="J240" s="16" t="s">
        <v>256</v>
      </c>
      <c r="K240" s="49"/>
      <c r="L240" s="85"/>
      <c r="M240" s="49"/>
      <c r="N240" s="16" t="s">
        <v>1266</v>
      </c>
      <c r="O240" s="85" t="s">
        <v>627</v>
      </c>
      <c r="P240" s="85" t="s">
        <v>1095</v>
      </c>
      <c r="Q240" s="18"/>
      <c r="R240" s="16" t="s">
        <v>1260</v>
      </c>
      <c r="S240" s="16" t="s">
        <v>61</v>
      </c>
      <c r="T240" s="16"/>
      <c r="U240" s="16"/>
      <c r="V240" s="16"/>
      <c r="W240" s="16">
        <f>ROUND(IF(D240=Table!$C$3,Y240*Table!$C$4/8,Y240*Table!$D$4/8),3)</f>
        <v>49.4</v>
      </c>
      <c r="X240" s="16">
        <f t="shared" si="34"/>
        <v>49.4</v>
      </c>
      <c r="Y240" s="16">
        <v>3.04</v>
      </c>
      <c r="Z240" s="16">
        <f t="shared" si="35"/>
        <v>3.04</v>
      </c>
      <c r="AA240" s="16" t="s">
        <v>21</v>
      </c>
      <c r="AB240" s="86"/>
      <c r="AC240" s="86">
        <v>44011</v>
      </c>
      <c r="AD240" s="86">
        <v>44015</v>
      </c>
      <c r="AE240" s="86">
        <v>44012</v>
      </c>
      <c r="AF240" s="86">
        <v>44012</v>
      </c>
      <c r="AG240" s="86" t="s">
        <v>164</v>
      </c>
      <c r="AH240" s="87">
        <v>1</v>
      </c>
      <c r="AI240" s="87">
        <v>1</v>
      </c>
      <c r="AJ240" s="87">
        <v>1</v>
      </c>
      <c r="AK240" s="99" t="s">
        <v>144</v>
      </c>
      <c r="AL240" s="94"/>
      <c r="AM240" s="15"/>
      <c r="AN240" s="15"/>
    </row>
    <row r="241" spans="2:40" hidden="1" x14ac:dyDescent="0.25">
      <c r="B241" s="93">
        <f t="shared" si="30"/>
        <v>182</v>
      </c>
      <c r="C241" s="16">
        <v>20200629</v>
      </c>
      <c r="D241" s="16" t="s">
        <v>2</v>
      </c>
      <c r="E241" s="96" t="s">
        <v>1259</v>
      </c>
      <c r="F241" s="85" t="s">
        <v>1092</v>
      </c>
      <c r="G241" s="49"/>
      <c r="H241" s="16" t="s">
        <v>1243</v>
      </c>
      <c r="I241" s="16" t="s">
        <v>1232</v>
      </c>
      <c r="J241" s="16" t="s">
        <v>1255</v>
      </c>
      <c r="K241" s="49"/>
      <c r="L241" s="85"/>
      <c r="M241" s="49"/>
      <c r="N241" s="16" t="s">
        <v>1266</v>
      </c>
      <c r="O241" s="85" t="s">
        <v>1252</v>
      </c>
      <c r="P241" s="85" t="s">
        <v>1095</v>
      </c>
      <c r="Q241" s="18"/>
      <c r="R241" s="16" t="s">
        <v>1260</v>
      </c>
      <c r="S241" s="16" t="s">
        <v>61</v>
      </c>
      <c r="T241" s="16"/>
      <c r="U241" s="16"/>
      <c r="V241" s="16"/>
      <c r="W241" s="16">
        <f>ROUND(IF(D241=Table!$C$3,Y241*Table!$C$4/8,Y241*Table!$D$4/8),3)</f>
        <v>104</v>
      </c>
      <c r="X241" s="16">
        <f t="shared" si="34"/>
        <v>104</v>
      </c>
      <c r="Y241" s="16">
        <v>6.4</v>
      </c>
      <c r="Z241" s="16">
        <f t="shared" si="35"/>
        <v>6.4</v>
      </c>
      <c r="AA241" s="16" t="s">
        <v>21</v>
      </c>
      <c r="AB241" s="86"/>
      <c r="AC241" s="86">
        <v>44011</v>
      </c>
      <c r="AD241" s="86">
        <v>44015</v>
      </c>
      <c r="AE241" s="86">
        <v>44012</v>
      </c>
      <c r="AF241" s="86">
        <v>44012</v>
      </c>
      <c r="AG241" s="86" t="s">
        <v>165</v>
      </c>
      <c r="AH241" s="87">
        <v>0.93300000000000005</v>
      </c>
      <c r="AI241" s="87">
        <v>0.91200000000000003</v>
      </c>
      <c r="AJ241" s="87">
        <v>0.90600000000000003</v>
      </c>
      <c r="AK241" s="99" t="s">
        <v>144</v>
      </c>
      <c r="AL241" s="157" t="s">
        <v>1335</v>
      </c>
      <c r="AM241" s="15"/>
      <c r="AN241" s="15"/>
    </row>
    <row r="242" spans="2:40" hidden="1" x14ac:dyDescent="0.25">
      <c r="B242" s="93">
        <f t="shared" si="30"/>
        <v>183</v>
      </c>
      <c r="C242" s="16">
        <v>20200629</v>
      </c>
      <c r="D242" s="16" t="s">
        <v>2</v>
      </c>
      <c r="E242" s="96" t="s">
        <v>1259</v>
      </c>
      <c r="F242" s="85" t="s">
        <v>1092</v>
      </c>
      <c r="G242" s="49"/>
      <c r="H242" s="16" t="s">
        <v>1244</v>
      </c>
      <c r="I242" s="16" t="s">
        <v>1233</v>
      </c>
      <c r="J242" s="16" t="s">
        <v>255</v>
      </c>
      <c r="K242" s="49"/>
      <c r="L242" s="85"/>
      <c r="M242" s="49"/>
      <c r="N242" s="16" t="s">
        <v>1266</v>
      </c>
      <c r="O242" s="85" t="s">
        <v>282</v>
      </c>
      <c r="P242" s="85" t="s">
        <v>1095</v>
      </c>
      <c r="Q242" s="18"/>
      <c r="R242" s="16" t="s">
        <v>1260</v>
      </c>
      <c r="S242" s="16" t="s">
        <v>61</v>
      </c>
      <c r="T242" s="16"/>
      <c r="U242" s="16"/>
      <c r="V242" s="16"/>
      <c r="W242" s="16">
        <f>ROUND(IF(D242=Table!$C$3,Y242*Table!$C$4/8,Y242*Table!$D$4/8),3)</f>
        <v>32.5</v>
      </c>
      <c r="X242" s="16">
        <f t="shared" si="34"/>
        <v>32.5</v>
      </c>
      <c r="Y242" s="16">
        <v>2</v>
      </c>
      <c r="Z242" s="16">
        <f t="shared" si="35"/>
        <v>2</v>
      </c>
      <c r="AA242" s="16" t="s">
        <v>21</v>
      </c>
      <c r="AB242" s="86"/>
      <c r="AC242" s="86">
        <v>44011</v>
      </c>
      <c r="AD242" s="86">
        <v>44015</v>
      </c>
      <c r="AE242" s="86">
        <v>44012</v>
      </c>
      <c r="AF242" s="86">
        <v>44012</v>
      </c>
      <c r="AG242" s="86" t="s">
        <v>164</v>
      </c>
      <c r="AH242" s="87">
        <v>1</v>
      </c>
      <c r="AI242" s="87">
        <v>1</v>
      </c>
      <c r="AJ242" s="87" t="s">
        <v>327</v>
      </c>
      <c r="AK242" s="99" t="s">
        <v>144</v>
      </c>
      <c r="AL242" s="94"/>
      <c r="AM242" s="15"/>
      <c r="AN242" s="15"/>
    </row>
    <row r="243" spans="2:40" hidden="1" x14ac:dyDescent="0.25">
      <c r="B243" s="93">
        <f t="shared" si="30"/>
        <v>184</v>
      </c>
      <c r="C243" s="16">
        <v>20200629</v>
      </c>
      <c r="D243" s="16" t="s">
        <v>2</v>
      </c>
      <c r="E243" s="96" t="s">
        <v>1259</v>
      </c>
      <c r="F243" s="85" t="s">
        <v>1092</v>
      </c>
      <c r="G243" s="49"/>
      <c r="H243" s="16" t="s">
        <v>1245</v>
      </c>
      <c r="I243" s="16" t="s">
        <v>1234</v>
      </c>
      <c r="J243" s="16" t="s">
        <v>1255</v>
      </c>
      <c r="K243" s="49"/>
      <c r="L243" s="85"/>
      <c r="M243" s="49"/>
      <c r="N243" s="16" t="s">
        <v>1266</v>
      </c>
      <c r="O243" s="85" t="s">
        <v>782</v>
      </c>
      <c r="P243" s="85" t="s">
        <v>1095</v>
      </c>
      <c r="Q243" s="18"/>
      <c r="R243" s="16" t="s">
        <v>1260</v>
      </c>
      <c r="S243" s="16" t="s">
        <v>61</v>
      </c>
      <c r="T243" s="16"/>
      <c r="U243" s="16"/>
      <c r="V243" s="16"/>
      <c r="W243" s="16">
        <f>ROUND(IF(D243=Table!$C$3,Y243*Table!$C$4/8,Y243*Table!$D$4/8),3)</f>
        <v>39</v>
      </c>
      <c r="X243" s="16">
        <f t="shared" si="34"/>
        <v>39</v>
      </c>
      <c r="Y243" s="16">
        <v>2.4</v>
      </c>
      <c r="Z243" s="16">
        <f t="shared" si="35"/>
        <v>2.4</v>
      </c>
      <c r="AA243" s="16" t="s">
        <v>21</v>
      </c>
      <c r="AB243" s="86"/>
      <c r="AC243" s="86">
        <v>44011</v>
      </c>
      <c r="AD243" s="86">
        <v>44015</v>
      </c>
      <c r="AE243" s="86">
        <v>44012</v>
      </c>
      <c r="AF243" s="86">
        <v>44012</v>
      </c>
      <c r="AG243" s="86" t="s">
        <v>164</v>
      </c>
      <c r="AH243" s="87">
        <v>1</v>
      </c>
      <c r="AI243" s="87">
        <v>1</v>
      </c>
      <c r="AJ243" s="87">
        <v>1</v>
      </c>
      <c r="AK243" s="99" t="s">
        <v>144</v>
      </c>
      <c r="AL243" s="94"/>
      <c r="AM243" s="15"/>
      <c r="AN243" s="15"/>
    </row>
    <row r="244" spans="2:40" hidden="1" x14ac:dyDescent="0.25">
      <c r="B244" s="93">
        <f t="shared" si="30"/>
        <v>185</v>
      </c>
      <c r="C244" s="16">
        <v>20200629</v>
      </c>
      <c r="D244" s="16" t="s">
        <v>2</v>
      </c>
      <c r="E244" s="96" t="s">
        <v>1259</v>
      </c>
      <c r="F244" s="85" t="s">
        <v>1092</v>
      </c>
      <c r="G244" s="49"/>
      <c r="H244" s="16" t="s">
        <v>1246</v>
      </c>
      <c r="I244" s="16" t="s">
        <v>1235</v>
      </c>
      <c r="J244" s="16" t="s">
        <v>1255</v>
      </c>
      <c r="K244" s="49"/>
      <c r="L244" s="85"/>
      <c r="M244" s="49"/>
      <c r="N244" s="16" t="s">
        <v>1266</v>
      </c>
      <c r="O244" s="85" t="s">
        <v>627</v>
      </c>
      <c r="P244" s="85" t="s">
        <v>1095</v>
      </c>
      <c r="Q244" s="18"/>
      <c r="R244" s="16" t="s">
        <v>1260</v>
      </c>
      <c r="S244" s="16" t="s">
        <v>61</v>
      </c>
      <c r="T244" s="16"/>
      <c r="U244" s="16"/>
      <c r="V244" s="16"/>
      <c r="W244" s="16">
        <f>ROUND(IF(D244=Table!$C$3,Y244*Table!$C$4/8,Y244*Table!$D$4/8),3)</f>
        <v>65</v>
      </c>
      <c r="X244" s="16">
        <f t="shared" si="34"/>
        <v>65</v>
      </c>
      <c r="Y244" s="16">
        <v>4</v>
      </c>
      <c r="Z244" s="16">
        <f t="shared" si="35"/>
        <v>4</v>
      </c>
      <c r="AA244" s="16" t="s">
        <v>21</v>
      </c>
      <c r="AB244" s="86"/>
      <c r="AC244" s="86">
        <v>44011</v>
      </c>
      <c r="AD244" s="86">
        <v>44015</v>
      </c>
      <c r="AE244" s="86">
        <v>44013</v>
      </c>
      <c r="AF244" s="86">
        <v>44013</v>
      </c>
      <c r="AG244" s="86" t="s">
        <v>165</v>
      </c>
      <c r="AH244" s="87">
        <v>1</v>
      </c>
      <c r="AI244" s="87">
        <v>0.92300000000000004</v>
      </c>
      <c r="AJ244" s="87">
        <v>0.94099999999999995</v>
      </c>
      <c r="AK244" s="99" t="s">
        <v>144</v>
      </c>
      <c r="AL244" s="157" t="s">
        <v>1407</v>
      </c>
      <c r="AM244" s="15"/>
      <c r="AN244" s="15"/>
    </row>
    <row r="245" spans="2:40" hidden="1" x14ac:dyDescent="0.25">
      <c r="B245" s="93">
        <f t="shared" si="30"/>
        <v>186</v>
      </c>
      <c r="C245" s="16">
        <v>20200629</v>
      </c>
      <c r="D245" s="16" t="s">
        <v>2</v>
      </c>
      <c r="E245" s="96" t="s">
        <v>1259</v>
      </c>
      <c r="F245" s="85" t="s">
        <v>1092</v>
      </c>
      <c r="G245" s="49"/>
      <c r="H245" s="16" t="s">
        <v>1247</v>
      </c>
      <c r="I245" s="16" t="s">
        <v>1236</v>
      </c>
      <c r="J245" s="16" t="s">
        <v>1255</v>
      </c>
      <c r="K245" s="49"/>
      <c r="L245" s="85"/>
      <c r="M245" s="49"/>
      <c r="N245" s="16" t="s">
        <v>1266</v>
      </c>
      <c r="O245" s="85" t="s">
        <v>627</v>
      </c>
      <c r="P245" s="85" t="s">
        <v>1095</v>
      </c>
      <c r="Q245" s="18"/>
      <c r="R245" s="16" t="s">
        <v>1261</v>
      </c>
      <c r="S245" s="16" t="s">
        <v>328</v>
      </c>
      <c r="T245" s="16"/>
      <c r="U245" s="16"/>
      <c r="V245" s="16"/>
      <c r="W245" s="16">
        <f>ROUND(IF(D245=Table!$C$3,Y245*Table!$C$4/8,Y245*Table!$D$4/8),3)</f>
        <v>26</v>
      </c>
      <c r="X245" s="16">
        <f t="shared" si="34"/>
        <v>26</v>
      </c>
      <c r="Y245" s="16">
        <v>1.6</v>
      </c>
      <c r="Z245" s="16">
        <f t="shared" si="35"/>
        <v>1.6</v>
      </c>
      <c r="AA245" s="16" t="s">
        <v>21</v>
      </c>
      <c r="AB245" s="86"/>
      <c r="AC245" s="86">
        <v>44011</v>
      </c>
      <c r="AD245" s="86">
        <v>44015</v>
      </c>
      <c r="AE245" s="86">
        <v>44013</v>
      </c>
      <c r="AF245" s="86">
        <v>44013</v>
      </c>
      <c r="AG245" s="86" t="s">
        <v>164</v>
      </c>
      <c r="AH245" s="87">
        <v>1</v>
      </c>
      <c r="AI245" s="87">
        <v>1</v>
      </c>
      <c r="AJ245" s="87">
        <v>1</v>
      </c>
      <c r="AK245" s="99" t="s">
        <v>144</v>
      </c>
      <c r="AL245" s="94"/>
      <c r="AM245" s="15"/>
      <c r="AN245" s="15"/>
    </row>
    <row r="246" spans="2:40" hidden="1" x14ac:dyDescent="0.25">
      <c r="B246" s="93">
        <f t="shared" si="30"/>
        <v>187</v>
      </c>
      <c r="C246" s="16">
        <v>20200629</v>
      </c>
      <c r="D246" s="16" t="s">
        <v>2</v>
      </c>
      <c r="E246" s="96" t="s">
        <v>1259</v>
      </c>
      <c r="F246" s="85" t="s">
        <v>1092</v>
      </c>
      <c r="G246" s="49"/>
      <c r="H246" s="16" t="s">
        <v>1248</v>
      </c>
      <c r="I246" s="16" t="s">
        <v>1237</v>
      </c>
      <c r="J246" s="16" t="s">
        <v>1255</v>
      </c>
      <c r="K246" s="49"/>
      <c r="L246" s="85"/>
      <c r="M246" s="49"/>
      <c r="N246" s="16" t="s">
        <v>1266</v>
      </c>
      <c r="O246" s="85" t="s">
        <v>1253</v>
      </c>
      <c r="P246" s="85" t="s">
        <v>1095</v>
      </c>
      <c r="Q246" s="18"/>
      <c r="R246" s="16" t="s">
        <v>1261</v>
      </c>
      <c r="S246" s="16" t="s">
        <v>328</v>
      </c>
      <c r="T246" s="16"/>
      <c r="U246" s="16"/>
      <c r="V246" s="16"/>
      <c r="W246" s="16">
        <f>ROUND(IF(D246=Table!$C$3,Y246*Table!$C$4/8,Y246*Table!$D$4/8),3)</f>
        <v>32.5</v>
      </c>
      <c r="X246" s="16">
        <f t="shared" ref="X246:X262" si="36">W246</f>
        <v>32.5</v>
      </c>
      <c r="Y246" s="16">
        <v>2</v>
      </c>
      <c r="Z246" s="16">
        <f t="shared" si="35"/>
        <v>2</v>
      </c>
      <c r="AA246" s="16" t="s">
        <v>21</v>
      </c>
      <c r="AB246" s="86"/>
      <c r="AC246" s="86">
        <v>44011</v>
      </c>
      <c r="AD246" s="86">
        <v>44015</v>
      </c>
      <c r="AE246" s="86">
        <v>44014</v>
      </c>
      <c r="AF246" s="86">
        <v>44014</v>
      </c>
      <c r="AG246" s="86" t="s">
        <v>164</v>
      </c>
      <c r="AH246" s="87">
        <v>1</v>
      </c>
      <c r="AI246" s="87">
        <v>1</v>
      </c>
      <c r="AJ246" s="87">
        <v>0.875</v>
      </c>
      <c r="AK246" s="99" t="s">
        <v>144</v>
      </c>
      <c r="AL246" s="94" t="s">
        <v>1427</v>
      </c>
      <c r="AM246" s="15"/>
      <c r="AN246" s="15"/>
    </row>
    <row r="247" spans="2:40" hidden="1" x14ac:dyDescent="0.25">
      <c r="B247" s="93">
        <f t="shared" si="30"/>
        <v>188</v>
      </c>
      <c r="C247" s="16">
        <v>20200629</v>
      </c>
      <c r="D247" s="16" t="s">
        <v>2</v>
      </c>
      <c r="E247" s="96" t="s">
        <v>1259</v>
      </c>
      <c r="F247" s="85" t="s">
        <v>1092</v>
      </c>
      <c r="G247" s="49"/>
      <c r="H247" s="16" t="s">
        <v>1249</v>
      </c>
      <c r="I247" s="16" t="s">
        <v>1238</v>
      </c>
      <c r="J247" s="16" t="s">
        <v>255</v>
      </c>
      <c r="K247" s="49"/>
      <c r="L247" s="85"/>
      <c r="M247" s="49"/>
      <c r="N247" s="16" t="s">
        <v>1266</v>
      </c>
      <c r="O247" s="85" t="s">
        <v>282</v>
      </c>
      <c r="P247" s="85" t="s">
        <v>1095</v>
      </c>
      <c r="Q247" s="18"/>
      <c r="R247" s="16" t="s">
        <v>1261</v>
      </c>
      <c r="S247" s="16" t="s">
        <v>328</v>
      </c>
      <c r="T247" s="16"/>
      <c r="U247" s="16"/>
      <c r="V247" s="16"/>
      <c r="W247" s="16">
        <f>ROUND(IF(D247=Table!$C$3,Y247*Table!$C$4/8,Y247*Table!$D$4/8),3)</f>
        <v>32.5</v>
      </c>
      <c r="X247" s="16">
        <f t="shared" si="36"/>
        <v>32.5</v>
      </c>
      <c r="Y247" s="16">
        <v>2</v>
      </c>
      <c r="Z247" s="16">
        <f t="shared" si="35"/>
        <v>2</v>
      </c>
      <c r="AA247" s="16" t="s">
        <v>21</v>
      </c>
      <c r="AB247" s="86"/>
      <c r="AC247" s="86">
        <v>44011</v>
      </c>
      <c r="AD247" s="86">
        <v>44015</v>
      </c>
      <c r="AE247" s="86">
        <v>44014</v>
      </c>
      <c r="AF247" s="86">
        <v>44014</v>
      </c>
      <c r="AG247" s="86" t="s">
        <v>164</v>
      </c>
      <c r="AH247" s="87">
        <v>1</v>
      </c>
      <c r="AI247" s="87">
        <v>1</v>
      </c>
      <c r="AJ247" s="87">
        <v>1</v>
      </c>
      <c r="AK247" s="99" t="s">
        <v>144</v>
      </c>
      <c r="AL247" s="94"/>
      <c r="AM247" s="15"/>
      <c r="AN247" s="15"/>
    </row>
    <row r="248" spans="2:40" hidden="1" x14ac:dyDescent="0.25">
      <c r="B248" s="240">
        <f t="shared" si="30"/>
        <v>189</v>
      </c>
      <c r="C248" s="16">
        <v>20200706</v>
      </c>
      <c r="D248" s="16" t="s">
        <v>2</v>
      </c>
      <c r="E248" s="96" t="s">
        <v>1656</v>
      </c>
      <c r="F248" s="85" t="s">
        <v>58</v>
      </c>
      <c r="G248" s="49"/>
      <c r="H248" s="16" t="s">
        <v>248</v>
      </c>
      <c r="I248" s="16" t="s">
        <v>1547</v>
      </c>
      <c r="J248" s="16" t="s">
        <v>256</v>
      </c>
      <c r="K248" s="85"/>
      <c r="L248" s="85" t="s">
        <v>58</v>
      </c>
      <c r="M248" s="49"/>
      <c r="N248" s="76" t="s">
        <v>1668</v>
      </c>
      <c r="O248" s="85" t="s">
        <v>282</v>
      </c>
      <c r="P248" s="85" t="s">
        <v>1095</v>
      </c>
      <c r="Q248" s="18"/>
      <c r="R248" s="16" t="s">
        <v>1260</v>
      </c>
      <c r="S248" s="16" t="s">
        <v>61</v>
      </c>
      <c r="T248" s="16" t="s">
        <v>328</v>
      </c>
      <c r="U248" s="16"/>
      <c r="V248" s="16"/>
      <c r="W248" s="16">
        <f>ROUND(IF(D248=Table!$C$3,Y248*Table!$C$4/8,Y248*Table!$D$4/8),3)</f>
        <v>32.5</v>
      </c>
      <c r="X248" s="16">
        <f t="shared" si="36"/>
        <v>32.5</v>
      </c>
      <c r="Y248" s="16">
        <v>2</v>
      </c>
      <c r="Z248" s="16">
        <f t="shared" ref="Z248:Z262" si="37">Y248</f>
        <v>2</v>
      </c>
      <c r="AA248" s="16" t="s">
        <v>18</v>
      </c>
      <c r="AB248" s="86"/>
      <c r="AC248" s="86">
        <v>44018</v>
      </c>
      <c r="AD248" s="86">
        <v>44022</v>
      </c>
      <c r="AE248" s="86">
        <v>44022</v>
      </c>
      <c r="AF248" s="86">
        <v>44022</v>
      </c>
      <c r="AG248" s="86" t="s">
        <v>164</v>
      </c>
      <c r="AH248" s="87">
        <v>0.96299999999999997</v>
      </c>
      <c r="AI248" s="87">
        <v>0.96699999999999997</v>
      </c>
      <c r="AJ248" s="87">
        <v>1</v>
      </c>
      <c r="AK248" s="99" t="s">
        <v>144</v>
      </c>
      <c r="AL248" s="157" t="s">
        <v>1690</v>
      </c>
      <c r="AM248" s="15"/>
      <c r="AN248" s="15"/>
    </row>
    <row r="249" spans="2:40" hidden="1" x14ac:dyDescent="0.25">
      <c r="B249" s="240">
        <f t="shared" si="30"/>
        <v>190</v>
      </c>
      <c r="C249" s="16">
        <v>20200706</v>
      </c>
      <c r="D249" s="16" t="s">
        <v>2</v>
      </c>
      <c r="E249" s="96" t="s">
        <v>1656</v>
      </c>
      <c r="F249" s="85" t="s">
        <v>58</v>
      </c>
      <c r="G249" s="49"/>
      <c r="H249" s="16" t="s">
        <v>249</v>
      </c>
      <c r="I249" s="16" t="s">
        <v>1548</v>
      </c>
      <c r="J249" s="16" t="s">
        <v>1255</v>
      </c>
      <c r="K249" s="244" t="s">
        <v>1691</v>
      </c>
      <c r="L249" s="85" t="s">
        <v>58</v>
      </c>
      <c r="M249" s="49"/>
      <c r="N249" s="16" t="s">
        <v>1668</v>
      </c>
      <c r="O249" s="85" t="s">
        <v>1626</v>
      </c>
      <c r="P249" s="85" t="s">
        <v>1095</v>
      </c>
      <c r="Q249" s="18"/>
      <c r="R249" s="16" t="s">
        <v>1260</v>
      </c>
      <c r="S249" s="16" t="s">
        <v>61</v>
      </c>
      <c r="T249" s="16" t="s">
        <v>328</v>
      </c>
      <c r="U249" s="16"/>
      <c r="V249" s="16"/>
      <c r="W249" s="16">
        <f>ROUND(IF(D249=Table!$C$3,Y249*Table!$C$4/8,Y249*Table!$D$4/8),3)</f>
        <v>39</v>
      </c>
      <c r="X249" s="16">
        <f t="shared" si="36"/>
        <v>39</v>
      </c>
      <c r="Y249" s="16">
        <v>2.4</v>
      </c>
      <c r="Z249" s="16">
        <f t="shared" si="37"/>
        <v>2.4</v>
      </c>
      <c r="AA249" s="16" t="s">
        <v>18</v>
      </c>
      <c r="AB249" s="86"/>
      <c r="AC249" s="86">
        <v>44018</v>
      </c>
      <c r="AD249" s="86">
        <v>44022</v>
      </c>
      <c r="AE249" s="86">
        <v>44022</v>
      </c>
      <c r="AF249" s="86">
        <v>44022</v>
      </c>
      <c r="AG249" s="86" t="s">
        <v>164</v>
      </c>
      <c r="AH249" s="87">
        <v>1</v>
      </c>
      <c r="AI249" s="87">
        <v>1</v>
      </c>
      <c r="AJ249" s="87">
        <v>1</v>
      </c>
      <c r="AK249" s="99" t="s">
        <v>134</v>
      </c>
      <c r="AL249" s="94"/>
      <c r="AM249" s="15"/>
      <c r="AN249" s="15" t="s">
        <v>1856</v>
      </c>
    </row>
    <row r="250" spans="2:40" hidden="1" x14ac:dyDescent="0.25">
      <c r="B250" s="240">
        <f t="shared" si="30"/>
        <v>191</v>
      </c>
      <c r="C250" s="16">
        <v>20200706</v>
      </c>
      <c r="D250" s="16" t="s">
        <v>2</v>
      </c>
      <c r="E250" s="96" t="s">
        <v>1656</v>
      </c>
      <c r="F250" s="85" t="s">
        <v>58</v>
      </c>
      <c r="G250" s="49"/>
      <c r="H250" s="16" t="s">
        <v>270</v>
      </c>
      <c r="I250" s="16" t="s">
        <v>1549</v>
      </c>
      <c r="J250" s="16" t="s">
        <v>1255</v>
      </c>
      <c r="K250" s="85"/>
      <c r="L250" s="85" t="s">
        <v>58</v>
      </c>
      <c r="M250" s="49"/>
      <c r="N250" s="16" t="s">
        <v>1668</v>
      </c>
      <c r="O250" s="85" t="s">
        <v>1627</v>
      </c>
      <c r="P250" s="85" t="s">
        <v>1095</v>
      </c>
      <c r="Q250" s="18"/>
      <c r="R250" s="16" t="s">
        <v>1260</v>
      </c>
      <c r="S250" s="16" t="s">
        <v>61</v>
      </c>
      <c r="T250" s="16" t="s">
        <v>328</v>
      </c>
      <c r="U250" s="16"/>
      <c r="V250" s="16"/>
      <c r="W250" s="16">
        <f>ROUND(IF(D250=Table!$C$3,Y250*Table!$C$4/8,Y250*Table!$D$4/8),3)</f>
        <v>84.5</v>
      </c>
      <c r="X250" s="16">
        <f t="shared" si="36"/>
        <v>84.5</v>
      </c>
      <c r="Y250" s="16">
        <v>5.2</v>
      </c>
      <c r="Z250" s="16">
        <f t="shared" si="37"/>
        <v>5.2</v>
      </c>
      <c r="AA250" s="16" t="s">
        <v>18</v>
      </c>
      <c r="AB250" s="86"/>
      <c r="AC250" s="86">
        <v>44018</v>
      </c>
      <c r="AD250" s="86">
        <v>44022</v>
      </c>
      <c r="AE250" s="86">
        <v>44022</v>
      </c>
      <c r="AF250" s="86">
        <v>44022</v>
      </c>
      <c r="AG250" s="86" t="s">
        <v>165</v>
      </c>
      <c r="AH250" s="87">
        <v>0.86399999999999999</v>
      </c>
      <c r="AI250" s="87">
        <v>0.86399999999999999</v>
      </c>
      <c r="AJ250" s="263" t="s">
        <v>327</v>
      </c>
      <c r="AK250" s="99" t="s">
        <v>144</v>
      </c>
      <c r="AL250" s="157" t="s">
        <v>1841</v>
      </c>
      <c r="AM250" s="15"/>
      <c r="AN250" s="15"/>
    </row>
    <row r="251" spans="2:40" hidden="1" x14ac:dyDescent="0.25">
      <c r="B251" s="240">
        <f t="shared" si="30"/>
        <v>192</v>
      </c>
      <c r="C251" s="16">
        <v>20200706</v>
      </c>
      <c r="D251" s="16" t="s">
        <v>2</v>
      </c>
      <c r="E251" s="96" t="s">
        <v>1656</v>
      </c>
      <c r="F251" s="85" t="s">
        <v>58</v>
      </c>
      <c r="G251" s="49"/>
      <c r="H251" s="16" t="s">
        <v>271</v>
      </c>
      <c r="I251" s="16" t="s">
        <v>1117</v>
      </c>
      <c r="J251" s="16" t="s">
        <v>255</v>
      </c>
      <c r="K251" s="85"/>
      <c r="L251" s="85" t="s">
        <v>58</v>
      </c>
      <c r="M251" s="49"/>
      <c r="N251" s="16" t="s">
        <v>1668</v>
      </c>
      <c r="O251" s="85" t="s">
        <v>627</v>
      </c>
      <c r="P251" s="85" t="s">
        <v>1095</v>
      </c>
      <c r="Q251" s="18"/>
      <c r="R251" s="16" t="s">
        <v>1260</v>
      </c>
      <c r="S251" s="16" t="s">
        <v>61</v>
      </c>
      <c r="T251" s="16" t="s">
        <v>328</v>
      </c>
      <c r="U251" s="16"/>
      <c r="V251" s="16"/>
      <c r="W251" s="16">
        <f>ROUND(IF(D251=Table!$C$3,Y251*Table!$C$4/8,Y251*Table!$D$4/8),3)</f>
        <v>39</v>
      </c>
      <c r="X251" s="16">
        <f t="shared" si="36"/>
        <v>39</v>
      </c>
      <c r="Y251" s="16">
        <v>2.4</v>
      </c>
      <c r="Z251" s="16">
        <f t="shared" si="37"/>
        <v>2.4</v>
      </c>
      <c r="AA251" s="16" t="s">
        <v>18</v>
      </c>
      <c r="AB251" s="86"/>
      <c r="AC251" s="86">
        <v>44018</v>
      </c>
      <c r="AD251" s="86">
        <v>44022</v>
      </c>
      <c r="AE251" s="86">
        <v>44022</v>
      </c>
      <c r="AF251" s="86">
        <v>44022</v>
      </c>
      <c r="AG251" s="86" t="s">
        <v>165</v>
      </c>
      <c r="AH251" s="87">
        <v>0.88900000000000001</v>
      </c>
      <c r="AI251" s="87">
        <v>0.88900000000000001</v>
      </c>
      <c r="AJ251" s="87">
        <v>1</v>
      </c>
      <c r="AK251" s="99" t="s">
        <v>144</v>
      </c>
      <c r="AL251" s="157" t="s">
        <v>1702</v>
      </c>
      <c r="AM251" s="15"/>
      <c r="AN251" s="15"/>
    </row>
    <row r="252" spans="2:40" hidden="1" x14ac:dyDescent="0.25">
      <c r="B252" s="240">
        <f t="shared" si="30"/>
        <v>193</v>
      </c>
      <c r="C252" s="16">
        <v>20200706</v>
      </c>
      <c r="D252" s="16" t="s">
        <v>2</v>
      </c>
      <c r="E252" s="96" t="s">
        <v>1656</v>
      </c>
      <c r="F252" s="85" t="s">
        <v>58</v>
      </c>
      <c r="G252" s="49"/>
      <c r="H252" s="16" t="s">
        <v>272</v>
      </c>
      <c r="I252" s="16" t="s">
        <v>1550</v>
      </c>
      <c r="J252" s="16" t="s">
        <v>255</v>
      </c>
      <c r="K252" s="85"/>
      <c r="L252" s="85" t="s">
        <v>58</v>
      </c>
      <c r="M252" s="49"/>
      <c r="N252" s="16" t="s">
        <v>1668</v>
      </c>
      <c r="O252" s="85" t="s">
        <v>627</v>
      </c>
      <c r="P252" s="85" t="s">
        <v>1095</v>
      </c>
      <c r="Q252" s="18"/>
      <c r="R252" s="16" t="s">
        <v>1260</v>
      </c>
      <c r="S252" s="16" t="s">
        <v>61</v>
      </c>
      <c r="T252" s="16" t="s">
        <v>328</v>
      </c>
      <c r="U252" s="16"/>
      <c r="V252" s="16"/>
      <c r="W252" s="16">
        <f>ROUND(IF(D252=Table!$C$3,Y252*Table!$C$4/8,Y252*Table!$D$4/8),3)</f>
        <v>32.5</v>
      </c>
      <c r="X252" s="16">
        <f t="shared" si="36"/>
        <v>32.5</v>
      </c>
      <c r="Y252" s="16">
        <v>2</v>
      </c>
      <c r="Z252" s="16">
        <f t="shared" si="37"/>
        <v>2</v>
      </c>
      <c r="AA252" s="16" t="s">
        <v>18</v>
      </c>
      <c r="AB252" s="86"/>
      <c r="AC252" s="86">
        <v>44018</v>
      </c>
      <c r="AD252" s="86">
        <v>44022</v>
      </c>
      <c r="AE252" s="86">
        <v>44021</v>
      </c>
      <c r="AF252" s="86">
        <v>44021</v>
      </c>
      <c r="AG252" s="86" t="s">
        <v>164</v>
      </c>
      <c r="AH252" s="87">
        <v>0.8</v>
      </c>
      <c r="AI252" s="87">
        <v>0.8</v>
      </c>
      <c r="AJ252" s="87" t="s">
        <v>327</v>
      </c>
      <c r="AK252" s="99" t="s">
        <v>144</v>
      </c>
      <c r="AL252" s="157" t="s">
        <v>1690</v>
      </c>
      <c r="AM252" s="15"/>
      <c r="AN252" s="15"/>
    </row>
    <row r="253" spans="2:40" hidden="1" x14ac:dyDescent="0.25">
      <c r="B253" s="240">
        <f t="shared" ref="B253:B316" si="38">B252+1</f>
        <v>194</v>
      </c>
      <c r="C253" s="16">
        <v>20200706</v>
      </c>
      <c r="D253" s="16" t="s">
        <v>2</v>
      </c>
      <c r="E253" s="96" t="s">
        <v>1656</v>
      </c>
      <c r="F253" s="85" t="s">
        <v>58</v>
      </c>
      <c r="G253" s="49"/>
      <c r="H253" s="16" t="s">
        <v>226</v>
      </c>
      <c r="I253" s="153" t="s">
        <v>1551</v>
      </c>
      <c r="J253" s="16" t="s">
        <v>255</v>
      </c>
      <c r="K253" s="85"/>
      <c r="L253" s="85" t="s">
        <v>58</v>
      </c>
      <c r="M253" s="49"/>
      <c r="N253" s="16" t="s">
        <v>1668</v>
      </c>
      <c r="O253" s="85" t="s">
        <v>1628</v>
      </c>
      <c r="P253" s="85" t="s">
        <v>1095</v>
      </c>
      <c r="Q253" s="18"/>
      <c r="R253" s="16" t="s">
        <v>1260</v>
      </c>
      <c r="S253" s="16" t="s">
        <v>61</v>
      </c>
      <c r="T253" s="16" t="s">
        <v>328</v>
      </c>
      <c r="U253" s="16"/>
      <c r="V253" s="16"/>
      <c r="W253" s="16">
        <f>ROUND(IF(D253=Table!$C$3,Y253*Table!$C$4/8,Y253*Table!$D$4/8),3)</f>
        <v>39</v>
      </c>
      <c r="X253" s="16">
        <f t="shared" si="36"/>
        <v>39</v>
      </c>
      <c r="Y253" s="16">
        <v>2.4</v>
      </c>
      <c r="Z253" s="16">
        <f t="shared" si="37"/>
        <v>2.4</v>
      </c>
      <c r="AA253" s="16" t="s">
        <v>18</v>
      </c>
      <c r="AB253" s="86"/>
      <c r="AC253" s="86">
        <v>44018</v>
      </c>
      <c r="AD253" s="86">
        <v>44022</v>
      </c>
      <c r="AE253" s="86">
        <v>44021</v>
      </c>
      <c r="AF253" s="86">
        <v>44021</v>
      </c>
      <c r="AG253" s="86" t="s">
        <v>165</v>
      </c>
      <c r="AH253" s="87">
        <v>0.88900000000000001</v>
      </c>
      <c r="AI253" s="87">
        <v>0.88900000000000001</v>
      </c>
      <c r="AJ253" s="87" t="s">
        <v>327</v>
      </c>
      <c r="AK253" s="99" t="s">
        <v>144</v>
      </c>
      <c r="AL253" s="157" t="s">
        <v>1723</v>
      </c>
      <c r="AM253" s="15"/>
      <c r="AN253" s="15"/>
    </row>
    <row r="254" spans="2:40" hidden="1" x14ac:dyDescent="0.25">
      <c r="B254" s="240">
        <f t="shared" si="38"/>
        <v>195</v>
      </c>
      <c r="C254" s="16">
        <v>20200706</v>
      </c>
      <c r="D254" s="16" t="s">
        <v>2</v>
      </c>
      <c r="E254" s="96" t="s">
        <v>1656</v>
      </c>
      <c r="F254" s="85" t="s">
        <v>58</v>
      </c>
      <c r="G254" s="49"/>
      <c r="H254" s="16" t="s">
        <v>250</v>
      </c>
      <c r="I254" s="16" t="s">
        <v>1116</v>
      </c>
      <c r="J254" s="16" t="s">
        <v>255</v>
      </c>
      <c r="K254" s="85" t="s">
        <v>1692</v>
      </c>
      <c r="L254" s="85" t="s">
        <v>58</v>
      </c>
      <c r="M254" s="49"/>
      <c r="N254" s="16" t="s">
        <v>1668</v>
      </c>
      <c r="O254" s="85" t="s">
        <v>782</v>
      </c>
      <c r="P254" s="85" t="s">
        <v>1095</v>
      </c>
      <c r="Q254" s="18"/>
      <c r="R254" s="16" t="s">
        <v>1260</v>
      </c>
      <c r="S254" s="16" t="s">
        <v>61</v>
      </c>
      <c r="T254" s="16" t="s">
        <v>328</v>
      </c>
      <c r="U254" s="16"/>
      <c r="V254" s="16"/>
      <c r="W254" s="16">
        <f>ROUND(IF(D254=Table!$C$3,Y254*Table!$C$4/8,Y254*Table!$D$4/8),3)</f>
        <v>32.5</v>
      </c>
      <c r="X254" s="16">
        <f t="shared" si="36"/>
        <v>32.5</v>
      </c>
      <c r="Y254" s="16">
        <v>2</v>
      </c>
      <c r="Z254" s="16">
        <f t="shared" si="37"/>
        <v>2</v>
      </c>
      <c r="AA254" s="16" t="s">
        <v>18</v>
      </c>
      <c r="AB254" s="86"/>
      <c r="AC254" s="86">
        <v>44018</v>
      </c>
      <c r="AD254" s="86">
        <v>44022</v>
      </c>
      <c r="AE254" s="86">
        <v>44021</v>
      </c>
      <c r="AF254" s="86">
        <v>44021</v>
      </c>
      <c r="AG254" s="86" t="s">
        <v>164</v>
      </c>
      <c r="AH254" s="87">
        <v>1</v>
      </c>
      <c r="AI254" s="87">
        <v>1</v>
      </c>
      <c r="AJ254" s="87" t="s">
        <v>327</v>
      </c>
      <c r="AK254" s="99" t="s">
        <v>144</v>
      </c>
      <c r="AL254" s="94"/>
      <c r="AM254" s="15"/>
      <c r="AN254" s="15"/>
    </row>
    <row r="255" spans="2:40" hidden="1" x14ac:dyDescent="0.25">
      <c r="B255" s="240">
        <f t="shared" si="38"/>
        <v>196</v>
      </c>
      <c r="C255" s="16">
        <v>20200706</v>
      </c>
      <c r="D255" s="16" t="s">
        <v>2</v>
      </c>
      <c r="E255" s="96" t="s">
        <v>1656</v>
      </c>
      <c r="F255" s="85" t="s">
        <v>58</v>
      </c>
      <c r="G255" s="49"/>
      <c r="H255" s="16" t="s">
        <v>273</v>
      </c>
      <c r="I255" s="16" t="s">
        <v>1552</v>
      </c>
      <c r="J255" s="16" t="s">
        <v>255</v>
      </c>
      <c r="K255" s="85"/>
      <c r="L255" s="85" t="s">
        <v>58</v>
      </c>
      <c r="M255" s="49"/>
      <c r="N255" s="16" t="s">
        <v>1668</v>
      </c>
      <c r="O255" s="85" t="s">
        <v>1629</v>
      </c>
      <c r="P255" s="85" t="s">
        <v>1095</v>
      </c>
      <c r="Q255" s="18"/>
      <c r="R255" s="16" t="s">
        <v>1260</v>
      </c>
      <c r="S255" s="16" t="s">
        <v>61</v>
      </c>
      <c r="T255" s="16" t="s">
        <v>328</v>
      </c>
      <c r="U255" s="16"/>
      <c r="V255" s="16"/>
      <c r="W255" s="16">
        <f>ROUND(IF(D255=Table!$C$3,Y255*Table!$C$4/8,Y255*Table!$D$4/8),3)</f>
        <v>104</v>
      </c>
      <c r="X255" s="16">
        <f t="shared" si="36"/>
        <v>104</v>
      </c>
      <c r="Y255" s="16">
        <v>6.4</v>
      </c>
      <c r="Z255" s="16">
        <f t="shared" si="37"/>
        <v>6.4</v>
      </c>
      <c r="AA255" s="16" t="s">
        <v>18</v>
      </c>
      <c r="AB255" s="86"/>
      <c r="AC255" s="86">
        <v>44018</v>
      </c>
      <c r="AD255" s="86">
        <v>44022</v>
      </c>
      <c r="AE255" s="86">
        <v>44021</v>
      </c>
      <c r="AF255" s="86">
        <v>44021</v>
      </c>
      <c r="AG255" s="86" t="s">
        <v>164</v>
      </c>
      <c r="AH255" s="87">
        <v>0.86699999999999999</v>
      </c>
      <c r="AI255" s="87">
        <v>0.87</v>
      </c>
      <c r="AJ255" s="87">
        <v>1</v>
      </c>
      <c r="AK255" s="99" t="s">
        <v>144</v>
      </c>
      <c r="AL255" s="157" t="s">
        <v>1840</v>
      </c>
      <c r="AM255" s="15"/>
      <c r="AN255" s="15"/>
    </row>
    <row r="256" spans="2:40" hidden="1" x14ac:dyDescent="0.25">
      <c r="B256" s="240">
        <f t="shared" si="38"/>
        <v>197</v>
      </c>
      <c r="C256" s="16">
        <v>20200706</v>
      </c>
      <c r="D256" s="16" t="s">
        <v>2</v>
      </c>
      <c r="E256" s="96" t="s">
        <v>1656</v>
      </c>
      <c r="F256" s="85" t="s">
        <v>58</v>
      </c>
      <c r="G256" s="49"/>
      <c r="H256" s="16" t="s">
        <v>274</v>
      </c>
      <c r="I256" s="16" t="s">
        <v>1553</v>
      </c>
      <c r="J256" s="16" t="s">
        <v>1255</v>
      </c>
      <c r="K256" s="85"/>
      <c r="L256" s="85" t="s">
        <v>58</v>
      </c>
      <c r="M256" s="49"/>
      <c r="N256" s="16" t="s">
        <v>1668</v>
      </c>
      <c r="O256" s="85" t="s">
        <v>1630</v>
      </c>
      <c r="P256" s="85" t="s">
        <v>1095</v>
      </c>
      <c r="Q256" s="18"/>
      <c r="R256" s="16" t="s">
        <v>1260</v>
      </c>
      <c r="S256" s="16" t="s">
        <v>61</v>
      </c>
      <c r="T256" s="16" t="s">
        <v>328</v>
      </c>
      <c r="U256" s="16"/>
      <c r="V256" s="16"/>
      <c r="W256" s="16">
        <f>ROUND(IF(D256=Table!$C$3,Y256*Table!$C$4/8,Y256*Table!$D$4/8),3)</f>
        <v>35.1</v>
      </c>
      <c r="X256" s="16">
        <f t="shared" si="36"/>
        <v>35.1</v>
      </c>
      <c r="Y256" s="16">
        <v>2.16</v>
      </c>
      <c r="Z256" s="16">
        <f t="shared" si="37"/>
        <v>2.16</v>
      </c>
      <c r="AA256" s="16" t="s">
        <v>18</v>
      </c>
      <c r="AB256" s="86"/>
      <c r="AC256" s="86">
        <v>44018</v>
      </c>
      <c r="AD256" s="86">
        <v>44022</v>
      </c>
      <c r="AE256" s="86">
        <v>44021</v>
      </c>
      <c r="AF256" s="86">
        <v>44021</v>
      </c>
      <c r="AG256" s="86" t="s">
        <v>164</v>
      </c>
      <c r="AH256" s="87">
        <v>0.92300000000000004</v>
      </c>
      <c r="AI256" s="87">
        <v>0.93799999999999994</v>
      </c>
      <c r="AJ256" s="87">
        <v>1</v>
      </c>
      <c r="AK256" s="99" t="s">
        <v>144</v>
      </c>
      <c r="AL256" s="157" t="s">
        <v>1772</v>
      </c>
      <c r="AM256" s="15"/>
      <c r="AN256" s="15"/>
    </row>
    <row r="257" spans="2:40" hidden="1" x14ac:dyDescent="0.25">
      <c r="B257" s="240">
        <f t="shared" si="38"/>
        <v>198</v>
      </c>
      <c r="C257" s="16">
        <v>20200706</v>
      </c>
      <c r="D257" s="16" t="s">
        <v>2</v>
      </c>
      <c r="E257" s="96" t="s">
        <v>1656</v>
      </c>
      <c r="F257" s="85" t="s">
        <v>58</v>
      </c>
      <c r="G257" s="49"/>
      <c r="H257" s="16" t="s">
        <v>275</v>
      </c>
      <c r="I257" s="16" t="s">
        <v>1115</v>
      </c>
      <c r="J257" s="16" t="s">
        <v>1255</v>
      </c>
      <c r="K257" s="85"/>
      <c r="L257" s="85" t="s">
        <v>58</v>
      </c>
      <c r="M257" s="49"/>
      <c r="N257" s="16" t="s">
        <v>1668</v>
      </c>
      <c r="O257" s="85" t="s">
        <v>1631</v>
      </c>
      <c r="P257" s="85" t="s">
        <v>1095</v>
      </c>
      <c r="Q257" s="18"/>
      <c r="R257" s="16" t="s">
        <v>1260</v>
      </c>
      <c r="S257" s="16" t="s">
        <v>61</v>
      </c>
      <c r="T257" s="16" t="s">
        <v>328</v>
      </c>
      <c r="U257" s="16"/>
      <c r="V257" s="16"/>
      <c r="W257" s="16">
        <f>ROUND(IF(D257=Table!$C$3,Y257*Table!$C$4/8,Y257*Table!$D$4/8),3)</f>
        <v>45.5</v>
      </c>
      <c r="X257" s="16">
        <f t="shared" si="36"/>
        <v>45.5</v>
      </c>
      <c r="Y257" s="16">
        <v>2.8</v>
      </c>
      <c r="Z257" s="16">
        <f t="shared" si="37"/>
        <v>2.8</v>
      </c>
      <c r="AA257" s="16" t="s">
        <v>18</v>
      </c>
      <c r="AB257" s="86"/>
      <c r="AC257" s="86">
        <v>44018</v>
      </c>
      <c r="AD257" s="86">
        <v>44022</v>
      </c>
      <c r="AE257" s="86">
        <v>44020</v>
      </c>
      <c r="AF257" s="86">
        <v>44020</v>
      </c>
      <c r="AG257" s="86" t="s">
        <v>165</v>
      </c>
      <c r="AH257" s="87">
        <v>0.94099999999999995</v>
      </c>
      <c r="AI257" s="87">
        <v>0.94699999999999995</v>
      </c>
      <c r="AJ257" s="87">
        <v>1</v>
      </c>
      <c r="AK257" s="99" t="s">
        <v>144</v>
      </c>
      <c r="AL257" s="157" t="s">
        <v>1775</v>
      </c>
      <c r="AM257" s="15"/>
      <c r="AN257" s="15"/>
    </row>
    <row r="258" spans="2:40" hidden="1" x14ac:dyDescent="0.25">
      <c r="B258" s="240">
        <f t="shared" si="38"/>
        <v>199</v>
      </c>
      <c r="C258" s="16">
        <v>20200706</v>
      </c>
      <c r="D258" s="16" t="s">
        <v>2</v>
      </c>
      <c r="E258" s="96" t="s">
        <v>1656</v>
      </c>
      <c r="F258" s="85" t="s">
        <v>58</v>
      </c>
      <c r="G258" s="49"/>
      <c r="H258" s="16" t="s">
        <v>276</v>
      </c>
      <c r="I258" s="16" t="s">
        <v>1554</v>
      </c>
      <c r="J258" s="16" t="s">
        <v>1255</v>
      </c>
      <c r="K258" s="85"/>
      <c r="L258" s="85" t="s">
        <v>58</v>
      </c>
      <c r="M258" s="49"/>
      <c r="N258" s="16" t="s">
        <v>1668</v>
      </c>
      <c r="O258" s="85" t="s">
        <v>1632</v>
      </c>
      <c r="P258" s="85" t="s">
        <v>1095</v>
      </c>
      <c r="Q258" s="18"/>
      <c r="R258" s="16" t="s">
        <v>1260</v>
      </c>
      <c r="S258" s="16" t="s">
        <v>61</v>
      </c>
      <c r="T258" s="16" t="s">
        <v>328</v>
      </c>
      <c r="U258" s="16"/>
      <c r="V258" s="16"/>
      <c r="W258" s="16">
        <f>ROUND(IF(D258=Table!$C$3,Y258*Table!$C$4/8,Y258*Table!$D$4/8),3)</f>
        <v>32.5</v>
      </c>
      <c r="X258" s="16">
        <f t="shared" si="36"/>
        <v>32.5</v>
      </c>
      <c r="Y258" s="16">
        <v>2</v>
      </c>
      <c r="Z258" s="16">
        <f t="shared" si="37"/>
        <v>2</v>
      </c>
      <c r="AA258" s="16" t="s">
        <v>18</v>
      </c>
      <c r="AB258" s="86"/>
      <c r="AC258" s="86">
        <v>44018</v>
      </c>
      <c r="AD258" s="86">
        <v>44022</v>
      </c>
      <c r="AE258" s="86">
        <v>44020</v>
      </c>
      <c r="AF258" s="86">
        <v>44020</v>
      </c>
      <c r="AG258" s="86" t="s">
        <v>164</v>
      </c>
      <c r="AH258" s="87">
        <v>0.8</v>
      </c>
      <c r="AI258" s="87">
        <v>0.8</v>
      </c>
      <c r="AJ258" s="87" t="s">
        <v>327</v>
      </c>
      <c r="AK258" s="99" t="s">
        <v>144</v>
      </c>
      <c r="AL258" s="157" t="s">
        <v>1690</v>
      </c>
      <c r="AM258" s="15"/>
      <c r="AN258" s="15"/>
    </row>
    <row r="259" spans="2:40" hidden="1" x14ac:dyDescent="0.25">
      <c r="B259" s="240">
        <f t="shared" si="38"/>
        <v>200</v>
      </c>
      <c r="C259" s="16">
        <v>20200706</v>
      </c>
      <c r="D259" s="16" t="s">
        <v>2</v>
      </c>
      <c r="E259" s="96" t="s">
        <v>1656</v>
      </c>
      <c r="F259" s="85" t="s">
        <v>58</v>
      </c>
      <c r="G259" s="49"/>
      <c r="H259" s="16" t="s">
        <v>227</v>
      </c>
      <c r="I259" s="16" t="s">
        <v>1555</v>
      </c>
      <c r="J259" s="16" t="s">
        <v>1255</v>
      </c>
      <c r="K259" s="85" t="s">
        <v>1692</v>
      </c>
      <c r="L259" s="85" t="s">
        <v>58</v>
      </c>
      <c r="M259" s="49"/>
      <c r="N259" s="16" t="s">
        <v>1668</v>
      </c>
      <c r="O259" s="85" t="s">
        <v>1632</v>
      </c>
      <c r="P259" s="85" t="s">
        <v>1095</v>
      </c>
      <c r="Q259" s="18"/>
      <c r="R259" s="16" t="s">
        <v>1260</v>
      </c>
      <c r="S259" s="16" t="s">
        <v>61</v>
      </c>
      <c r="T259" s="16" t="s">
        <v>328</v>
      </c>
      <c r="U259" s="16"/>
      <c r="V259" s="16"/>
      <c r="W259" s="16">
        <f>ROUND(IF(D259=Table!$C$3,Y259*Table!$C$4/8,Y259*Table!$D$4/8),3)</f>
        <v>26</v>
      </c>
      <c r="X259" s="16">
        <f t="shared" si="36"/>
        <v>26</v>
      </c>
      <c r="Y259" s="16">
        <v>1.6</v>
      </c>
      <c r="Z259" s="16">
        <f t="shared" si="37"/>
        <v>1.6</v>
      </c>
      <c r="AA259" s="16" t="s">
        <v>18</v>
      </c>
      <c r="AB259" s="86"/>
      <c r="AC259" s="86">
        <v>44018</v>
      </c>
      <c r="AD259" s="86">
        <v>44022</v>
      </c>
      <c r="AE259" s="86">
        <v>44020</v>
      </c>
      <c r="AF259" s="86">
        <v>44020</v>
      </c>
      <c r="AG259" s="86" t="s">
        <v>164</v>
      </c>
      <c r="AH259" s="87">
        <v>0.8</v>
      </c>
      <c r="AI259" s="87">
        <v>0.8</v>
      </c>
      <c r="AJ259" s="87" t="s">
        <v>327</v>
      </c>
      <c r="AK259" s="99" t="s">
        <v>144</v>
      </c>
      <c r="AL259" s="157" t="s">
        <v>1690</v>
      </c>
      <c r="AM259" s="15"/>
      <c r="AN259" s="15"/>
    </row>
    <row r="260" spans="2:40" hidden="1" x14ac:dyDescent="0.25">
      <c r="B260" s="240">
        <f t="shared" si="38"/>
        <v>201</v>
      </c>
      <c r="C260" s="16">
        <v>20200706</v>
      </c>
      <c r="D260" s="16" t="s">
        <v>2</v>
      </c>
      <c r="E260" s="96" t="s">
        <v>1656</v>
      </c>
      <c r="F260" s="85" t="s">
        <v>58</v>
      </c>
      <c r="G260" s="49"/>
      <c r="H260" s="16" t="s">
        <v>251</v>
      </c>
      <c r="I260" s="16" t="s">
        <v>1556</v>
      </c>
      <c r="J260" s="16" t="s">
        <v>1255</v>
      </c>
      <c r="K260" s="85" t="s">
        <v>1692</v>
      </c>
      <c r="L260" s="85" t="s">
        <v>58</v>
      </c>
      <c r="M260" s="49"/>
      <c r="N260" s="16" t="s">
        <v>1668</v>
      </c>
      <c r="O260" s="85" t="s">
        <v>628</v>
      </c>
      <c r="P260" s="85" t="s">
        <v>1095</v>
      </c>
      <c r="Q260" s="18"/>
      <c r="R260" s="16" t="s">
        <v>1260</v>
      </c>
      <c r="S260" s="16" t="s">
        <v>61</v>
      </c>
      <c r="T260" s="16" t="s">
        <v>328</v>
      </c>
      <c r="U260" s="16"/>
      <c r="V260" s="16"/>
      <c r="W260" s="16">
        <f>ROUND(IF(D260=Table!$C$3,Y260*Table!$C$4/8,Y260*Table!$D$4/8),3)</f>
        <v>39</v>
      </c>
      <c r="X260" s="16">
        <f t="shared" si="36"/>
        <v>39</v>
      </c>
      <c r="Y260" s="16">
        <v>2.4</v>
      </c>
      <c r="Z260" s="16">
        <f t="shared" si="37"/>
        <v>2.4</v>
      </c>
      <c r="AA260" s="16" t="s">
        <v>18</v>
      </c>
      <c r="AB260" s="86"/>
      <c r="AC260" s="86">
        <v>44018</v>
      </c>
      <c r="AD260" s="86">
        <v>44022</v>
      </c>
      <c r="AE260" s="86">
        <v>44020</v>
      </c>
      <c r="AF260" s="86">
        <v>44020</v>
      </c>
      <c r="AG260" s="86" t="s">
        <v>164</v>
      </c>
      <c r="AH260" s="87">
        <v>0.875</v>
      </c>
      <c r="AI260" s="87">
        <v>0.875</v>
      </c>
      <c r="AJ260" s="87">
        <v>1</v>
      </c>
      <c r="AK260" s="99" t="s">
        <v>144</v>
      </c>
      <c r="AL260" s="157" t="s">
        <v>1805</v>
      </c>
      <c r="AM260" s="15"/>
      <c r="AN260" s="15"/>
    </row>
    <row r="261" spans="2:40" hidden="1" x14ac:dyDescent="0.25">
      <c r="B261" s="240">
        <f t="shared" si="38"/>
        <v>202</v>
      </c>
      <c r="C261" s="16">
        <v>20200706</v>
      </c>
      <c r="D261" s="16" t="s">
        <v>2</v>
      </c>
      <c r="E261" s="96" t="s">
        <v>1656</v>
      </c>
      <c r="F261" s="85" t="s">
        <v>58</v>
      </c>
      <c r="G261" s="49"/>
      <c r="H261" s="16" t="s">
        <v>1224</v>
      </c>
      <c r="I261" s="16" t="s">
        <v>1557</v>
      </c>
      <c r="J261" s="16" t="s">
        <v>1255</v>
      </c>
      <c r="K261" s="85"/>
      <c r="L261" s="85" t="s">
        <v>58</v>
      </c>
      <c r="M261" s="49"/>
      <c r="N261" s="16" t="s">
        <v>1668</v>
      </c>
      <c r="O261" s="85" t="s">
        <v>625</v>
      </c>
      <c r="P261" s="85" t="s">
        <v>1095</v>
      </c>
      <c r="Q261" s="18"/>
      <c r="R261" s="16" t="s">
        <v>1260</v>
      </c>
      <c r="S261" s="16" t="s">
        <v>61</v>
      </c>
      <c r="T261" s="16" t="s">
        <v>328</v>
      </c>
      <c r="U261" s="16"/>
      <c r="V261" s="16"/>
      <c r="W261" s="16">
        <f>ROUND(IF(D261=Table!$C$3,Y261*Table!$C$4/8,Y261*Table!$D$4/8),3)</f>
        <v>45.5</v>
      </c>
      <c r="X261" s="16">
        <f t="shared" si="36"/>
        <v>45.5</v>
      </c>
      <c r="Y261" s="16">
        <v>2.8</v>
      </c>
      <c r="Z261" s="16">
        <f t="shared" si="37"/>
        <v>2.8</v>
      </c>
      <c r="AA261" s="16" t="s">
        <v>18</v>
      </c>
      <c r="AB261" s="86"/>
      <c r="AC261" s="86">
        <v>44018</v>
      </c>
      <c r="AD261" s="86">
        <v>44022</v>
      </c>
      <c r="AE261" s="86">
        <v>44020</v>
      </c>
      <c r="AF261" s="86">
        <v>44020</v>
      </c>
      <c r="AG261" s="86" t="s">
        <v>164</v>
      </c>
      <c r="AH261" s="87">
        <v>0.94099999999999995</v>
      </c>
      <c r="AI261" s="87">
        <v>0.94699999999999995</v>
      </c>
      <c r="AJ261" s="87" t="s">
        <v>327</v>
      </c>
      <c r="AK261" s="99" t="s">
        <v>144</v>
      </c>
      <c r="AL261" s="157" t="s">
        <v>1690</v>
      </c>
      <c r="AM261" s="15"/>
      <c r="AN261" s="15"/>
    </row>
    <row r="262" spans="2:40" hidden="1" x14ac:dyDescent="0.25">
      <c r="B262" s="240">
        <f t="shared" si="38"/>
        <v>203</v>
      </c>
      <c r="C262" s="16">
        <v>20200706</v>
      </c>
      <c r="D262" s="16" t="s">
        <v>2</v>
      </c>
      <c r="E262" s="96" t="s">
        <v>1656</v>
      </c>
      <c r="F262" s="85" t="s">
        <v>58</v>
      </c>
      <c r="G262" s="49"/>
      <c r="H262" s="16" t="s">
        <v>818</v>
      </c>
      <c r="I262" s="16" t="s">
        <v>1558</v>
      </c>
      <c r="J262" s="16" t="s">
        <v>1255</v>
      </c>
      <c r="K262" s="85"/>
      <c r="L262" s="85" t="s">
        <v>58</v>
      </c>
      <c r="M262" s="49"/>
      <c r="N262" s="16" t="s">
        <v>1668</v>
      </c>
      <c r="O262" s="85" t="s">
        <v>319</v>
      </c>
      <c r="P262" s="85" t="s">
        <v>1095</v>
      </c>
      <c r="Q262" s="18"/>
      <c r="R262" s="16" t="s">
        <v>1260</v>
      </c>
      <c r="S262" s="16" t="s">
        <v>61</v>
      </c>
      <c r="T262" s="16" t="s">
        <v>328</v>
      </c>
      <c r="U262" s="16"/>
      <c r="V262" s="16"/>
      <c r="W262" s="16">
        <f>ROUND(IF(D262=Table!$C$3,Y262*Table!$C$4/8,Y262*Table!$D$4/8),3)</f>
        <v>35.1</v>
      </c>
      <c r="X262" s="16">
        <f t="shared" si="36"/>
        <v>35.1</v>
      </c>
      <c r="Y262" s="16">
        <v>2.16</v>
      </c>
      <c r="Z262" s="16">
        <f t="shared" si="37"/>
        <v>2.16</v>
      </c>
      <c r="AA262" s="16" t="s">
        <v>18</v>
      </c>
      <c r="AB262" s="86"/>
      <c r="AC262" s="86">
        <v>44018</v>
      </c>
      <c r="AD262" s="86">
        <v>44022</v>
      </c>
      <c r="AE262" s="86">
        <v>44020</v>
      </c>
      <c r="AF262" s="86">
        <v>44020</v>
      </c>
      <c r="AG262" s="86" t="s">
        <v>164</v>
      </c>
      <c r="AH262" s="87">
        <v>1</v>
      </c>
      <c r="AI262" s="87">
        <v>1</v>
      </c>
      <c r="AJ262" s="87" t="s">
        <v>327</v>
      </c>
      <c r="AK262" s="99" t="s">
        <v>144</v>
      </c>
      <c r="AL262" s="94"/>
      <c r="AM262" s="15"/>
      <c r="AN262" s="15"/>
    </row>
    <row r="263" spans="2:40" hidden="1" x14ac:dyDescent="0.25">
      <c r="B263" s="240">
        <f t="shared" si="38"/>
        <v>204</v>
      </c>
      <c r="C263" s="16">
        <v>20200706</v>
      </c>
      <c r="D263" s="16" t="s">
        <v>2</v>
      </c>
      <c r="E263" s="96" t="s">
        <v>1656</v>
      </c>
      <c r="F263" s="85" t="s">
        <v>58</v>
      </c>
      <c r="G263" s="49"/>
      <c r="H263" s="16" t="s">
        <v>277</v>
      </c>
      <c r="I263" s="247" t="s">
        <v>1559</v>
      </c>
      <c r="J263" s="16" t="s">
        <v>1255</v>
      </c>
      <c r="K263" s="85" t="s">
        <v>1692</v>
      </c>
      <c r="L263" s="85" t="s">
        <v>58</v>
      </c>
      <c r="M263" s="49"/>
      <c r="N263" s="16" t="s">
        <v>1668</v>
      </c>
      <c r="O263" s="85" t="s">
        <v>282</v>
      </c>
      <c r="P263" s="85" t="s">
        <v>1095</v>
      </c>
      <c r="Q263" s="18"/>
      <c r="R263" s="16" t="s">
        <v>1261</v>
      </c>
      <c r="S263" s="16" t="s">
        <v>62</v>
      </c>
      <c r="T263" s="16" t="s">
        <v>61</v>
      </c>
      <c r="U263" s="16"/>
      <c r="V263" s="16"/>
      <c r="W263" s="16">
        <f>ROUND(IF(D263=Table!$C$3,Y263*Table!$C$4/8,Y263*Table!$D$4/8),3)</f>
        <v>32.5</v>
      </c>
      <c r="X263" s="16">
        <f>W263</f>
        <v>32.5</v>
      </c>
      <c r="Y263" s="16">
        <v>2</v>
      </c>
      <c r="Z263" s="16">
        <v>1</v>
      </c>
      <c r="AA263" s="16" t="s">
        <v>18</v>
      </c>
      <c r="AB263" s="86"/>
      <c r="AC263" s="86">
        <v>44018</v>
      </c>
      <c r="AD263" s="86">
        <v>44022</v>
      </c>
      <c r="AE263" s="86">
        <v>44022</v>
      </c>
      <c r="AF263" s="86">
        <v>44022</v>
      </c>
      <c r="AG263" s="86" t="s">
        <v>164</v>
      </c>
      <c r="AH263" s="259">
        <v>0.88200000000000001</v>
      </c>
      <c r="AI263" s="259">
        <v>0.88600000000000001</v>
      </c>
      <c r="AJ263" s="259" t="s">
        <v>327</v>
      </c>
      <c r="AK263" s="258"/>
      <c r="AL263" s="264" t="s">
        <v>1857</v>
      </c>
      <c r="AM263" s="15"/>
      <c r="AN263" s="15"/>
    </row>
    <row r="264" spans="2:40" hidden="1" x14ac:dyDescent="0.25">
      <c r="B264" s="240">
        <f t="shared" si="38"/>
        <v>205</v>
      </c>
      <c r="C264" s="16">
        <v>20200706</v>
      </c>
      <c r="D264" s="16" t="s">
        <v>2</v>
      </c>
      <c r="E264" s="96" t="s">
        <v>1656</v>
      </c>
      <c r="F264" s="85" t="s">
        <v>58</v>
      </c>
      <c r="G264" s="49"/>
      <c r="H264" s="16" t="s">
        <v>819</v>
      </c>
      <c r="I264" s="247" t="s">
        <v>1560</v>
      </c>
      <c r="J264" s="16" t="s">
        <v>1255</v>
      </c>
      <c r="K264" s="85"/>
      <c r="L264" s="85" t="s">
        <v>58</v>
      </c>
      <c r="M264" s="49"/>
      <c r="N264" s="16" t="s">
        <v>1668</v>
      </c>
      <c r="O264" s="85" t="s">
        <v>1633</v>
      </c>
      <c r="P264" s="85" t="s">
        <v>1095</v>
      </c>
      <c r="Q264" s="18"/>
      <c r="R264" s="16" t="s">
        <v>1261</v>
      </c>
      <c r="S264" s="16" t="s">
        <v>62</v>
      </c>
      <c r="T264" s="16" t="s">
        <v>61</v>
      </c>
      <c r="U264" s="16"/>
      <c r="V264" s="16"/>
      <c r="W264" s="16">
        <f>ROUND(IF(D264=Table!$C$3,Y264*Table!$C$4/8,Y264*Table!$D$4/8),3)</f>
        <v>162.5</v>
      </c>
      <c r="X264" s="16">
        <f>W264</f>
        <v>162.5</v>
      </c>
      <c r="Y264" s="16">
        <v>10</v>
      </c>
      <c r="Z264" s="16">
        <v>1</v>
      </c>
      <c r="AA264" s="16" t="s">
        <v>18</v>
      </c>
      <c r="AB264" s="86"/>
      <c r="AC264" s="86">
        <v>44018</v>
      </c>
      <c r="AD264" s="86">
        <v>44022</v>
      </c>
      <c r="AE264" s="86">
        <v>44022</v>
      </c>
      <c r="AF264" s="86">
        <v>44022</v>
      </c>
      <c r="AG264" s="86" t="s">
        <v>164</v>
      </c>
      <c r="AH264" s="259">
        <v>0.90200000000000002</v>
      </c>
      <c r="AI264" s="259">
        <v>0.91200000000000003</v>
      </c>
      <c r="AJ264" s="259">
        <v>0.8</v>
      </c>
      <c r="AK264" s="258"/>
      <c r="AL264" s="258" t="s">
        <v>1858</v>
      </c>
      <c r="AM264" s="15"/>
      <c r="AN264" s="15"/>
    </row>
    <row r="265" spans="2:40" hidden="1" x14ac:dyDescent="0.25">
      <c r="B265" s="240">
        <f t="shared" si="38"/>
        <v>206</v>
      </c>
      <c r="C265" s="16">
        <v>20200706</v>
      </c>
      <c r="D265" s="16" t="s">
        <v>2</v>
      </c>
      <c r="E265" s="96" t="s">
        <v>1656</v>
      </c>
      <c r="F265" s="85" t="s">
        <v>58</v>
      </c>
      <c r="G265" s="49"/>
      <c r="H265" s="16" t="s">
        <v>820</v>
      </c>
      <c r="I265" s="247" t="s">
        <v>1561</v>
      </c>
      <c r="J265" s="16" t="s">
        <v>1255</v>
      </c>
      <c r="K265" s="85"/>
      <c r="L265" s="85" t="s">
        <v>58</v>
      </c>
      <c r="M265" s="49"/>
      <c r="N265" s="16" t="s">
        <v>1668</v>
      </c>
      <c r="O265" s="85" t="s">
        <v>786</v>
      </c>
      <c r="P265" s="85" t="s">
        <v>1095</v>
      </c>
      <c r="Q265" s="18"/>
      <c r="R265" s="16" t="s">
        <v>1261</v>
      </c>
      <c r="S265" s="16" t="s">
        <v>62</v>
      </c>
      <c r="T265" s="16" t="s">
        <v>61</v>
      </c>
      <c r="U265" s="16"/>
      <c r="V265" s="16"/>
      <c r="W265" s="16">
        <f>ROUND(IF(D265=Table!$C$3,Y265*Table!$C$4/8,Y265*Table!$D$4/8),3)</f>
        <v>45.5</v>
      </c>
      <c r="X265" s="16">
        <f>W265</f>
        <v>45.5</v>
      </c>
      <c r="Y265" s="16">
        <v>2.8</v>
      </c>
      <c r="Z265" s="16">
        <v>1</v>
      </c>
      <c r="AA265" s="16" t="s">
        <v>18</v>
      </c>
      <c r="AB265" s="86"/>
      <c r="AC265" s="86">
        <v>44018</v>
      </c>
      <c r="AD265" s="86">
        <v>44022</v>
      </c>
      <c r="AE265" s="86">
        <v>44022</v>
      </c>
      <c r="AF265" s="86">
        <v>44022</v>
      </c>
      <c r="AG265" s="86" t="s">
        <v>164</v>
      </c>
      <c r="AH265" s="87">
        <v>1</v>
      </c>
      <c r="AI265" s="87">
        <v>1</v>
      </c>
      <c r="AJ265" s="87">
        <v>1</v>
      </c>
      <c r="AK265" s="99"/>
      <c r="AL265" s="94"/>
      <c r="AM265" s="15"/>
      <c r="AN265" s="15"/>
    </row>
    <row r="266" spans="2:40" hidden="1" x14ac:dyDescent="0.25">
      <c r="B266" s="240">
        <f t="shared" si="38"/>
        <v>207</v>
      </c>
      <c r="C266" s="16">
        <v>20200706</v>
      </c>
      <c r="D266" s="16" t="s">
        <v>2</v>
      </c>
      <c r="E266" s="96" t="s">
        <v>1656</v>
      </c>
      <c r="F266" s="85" t="s">
        <v>58</v>
      </c>
      <c r="G266" s="49"/>
      <c r="H266" s="16" t="s">
        <v>821</v>
      </c>
      <c r="I266" s="248" t="s">
        <v>1562</v>
      </c>
      <c r="J266" s="16" t="s">
        <v>255</v>
      </c>
      <c r="K266" s="85"/>
      <c r="L266" s="85" t="s">
        <v>58</v>
      </c>
      <c r="M266" s="49"/>
      <c r="N266" s="16" t="s">
        <v>1668</v>
      </c>
      <c r="O266" s="85" t="s">
        <v>1634</v>
      </c>
      <c r="P266" s="85" t="s">
        <v>1095</v>
      </c>
      <c r="Q266" s="18"/>
      <c r="R266" s="16" t="s">
        <v>1261</v>
      </c>
      <c r="S266" s="16" t="s">
        <v>62</v>
      </c>
      <c r="T266" s="16" t="s">
        <v>61</v>
      </c>
      <c r="U266" s="16"/>
      <c r="V266" s="16"/>
      <c r="W266" s="16">
        <f>ROUND(IF(D266=Table!$C$3,Y266*Table!$C$4/8,Y266*Table!$D$4/8),3)</f>
        <v>45.5</v>
      </c>
      <c r="X266" s="16">
        <f>W266</f>
        <v>45.5</v>
      </c>
      <c r="Y266" s="16">
        <v>2.8</v>
      </c>
      <c r="Z266" s="16">
        <v>1</v>
      </c>
      <c r="AA266" s="16"/>
      <c r="AB266" s="86"/>
      <c r="AC266" s="86">
        <v>44018</v>
      </c>
      <c r="AD266" s="86">
        <v>44022</v>
      </c>
      <c r="AE266" s="260" t="s">
        <v>58</v>
      </c>
      <c r="AF266" s="260" t="s">
        <v>58</v>
      </c>
      <c r="AG266" s="260" t="s">
        <v>58</v>
      </c>
      <c r="AH266" s="260" t="s">
        <v>58</v>
      </c>
      <c r="AI266" s="260" t="s">
        <v>58</v>
      </c>
      <c r="AJ266" s="260" t="s">
        <v>58</v>
      </c>
      <c r="AK266" s="261"/>
      <c r="AL266" s="261" t="s">
        <v>1854</v>
      </c>
      <c r="AM266" s="262"/>
      <c r="AN266" s="15"/>
    </row>
    <row r="267" spans="2:40" hidden="1" x14ac:dyDescent="0.25">
      <c r="B267" s="240">
        <f t="shared" si="38"/>
        <v>208</v>
      </c>
      <c r="C267" s="16">
        <v>20200706</v>
      </c>
      <c r="D267" s="16" t="s">
        <v>2</v>
      </c>
      <c r="E267" s="96" t="s">
        <v>1656</v>
      </c>
      <c r="F267" s="85" t="s">
        <v>58</v>
      </c>
      <c r="G267" s="49"/>
      <c r="H267" s="16" t="s">
        <v>822</v>
      </c>
      <c r="I267" s="247" t="s">
        <v>1563</v>
      </c>
      <c r="J267" s="16" t="s">
        <v>1255</v>
      </c>
      <c r="K267" s="85"/>
      <c r="L267" s="85" t="s">
        <v>58</v>
      </c>
      <c r="M267" s="49"/>
      <c r="N267" s="16" t="s">
        <v>1668</v>
      </c>
      <c r="O267" s="85" t="s">
        <v>1635</v>
      </c>
      <c r="P267" s="85" t="s">
        <v>1095</v>
      </c>
      <c r="Q267" s="18"/>
      <c r="R267" s="16" t="s">
        <v>1261</v>
      </c>
      <c r="S267" s="16" t="s">
        <v>62</v>
      </c>
      <c r="T267" s="16" t="s">
        <v>61</v>
      </c>
      <c r="U267" s="16"/>
      <c r="V267" s="16"/>
      <c r="W267" s="16">
        <f>ROUND(IF(D267=Table!$C$3,Y267*Table!$C$4/8,Y267*Table!$D$4/8),3)</f>
        <v>35.1</v>
      </c>
      <c r="X267" s="16">
        <f>W267</f>
        <v>35.1</v>
      </c>
      <c r="Y267" s="16">
        <v>2.16</v>
      </c>
      <c r="Z267" s="16">
        <v>1</v>
      </c>
      <c r="AA267" s="16" t="s">
        <v>18</v>
      </c>
      <c r="AB267" s="86"/>
      <c r="AC267" s="86">
        <v>44018</v>
      </c>
      <c r="AD267" s="86">
        <v>44022</v>
      </c>
      <c r="AE267" s="86">
        <v>44022</v>
      </c>
      <c r="AF267" s="86">
        <v>44022</v>
      </c>
      <c r="AG267" s="86" t="s">
        <v>164</v>
      </c>
      <c r="AH267" s="87">
        <v>1</v>
      </c>
      <c r="AI267" s="87">
        <v>1</v>
      </c>
      <c r="AJ267" s="87">
        <v>1</v>
      </c>
      <c r="AK267" s="99"/>
      <c r="AL267" s="94"/>
      <c r="AM267" s="15"/>
      <c r="AN267" s="15"/>
    </row>
    <row r="268" spans="2:40" hidden="1" x14ac:dyDescent="0.25">
      <c r="B268" s="240">
        <f t="shared" si="38"/>
        <v>209</v>
      </c>
      <c r="C268" s="16">
        <v>20200706</v>
      </c>
      <c r="D268" s="16" t="s">
        <v>2</v>
      </c>
      <c r="E268" s="96" t="s">
        <v>1656</v>
      </c>
      <c r="F268" s="85" t="s">
        <v>58</v>
      </c>
      <c r="G268" s="49"/>
      <c r="H268" s="16" t="s">
        <v>1657</v>
      </c>
      <c r="I268" s="18" t="s">
        <v>1564</v>
      </c>
      <c r="J268" s="16" t="s">
        <v>1255</v>
      </c>
      <c r="K268" s="85"/>
      <c r="L268" s="85" t="s">
        <v>58</v>
      </c>
      <c r="M268" s="49"/>
      <c r="N268" s="16" t="s">
        <v>1668</v>
      </c>
      <c r="O268" s="85" t="s">
        <v>1636</v>
      </c>
      <c r="P268" s="85" t="s">
        <v>1095</v>
      </c>
      <c r="Q268" s="18"/>
      <c r="R268" s="16" t="s">
        <v>1261</v>
      </c>
      <c r="S268" s="16" t="s">
        <v>62</v>
      </c>
      <c r="T268" s="16" t="s">
        <v>61</v>
      </c>
      <c r="U268" s="16"/>
      <c r="V268" s="16"/>
      <c r="W268" s="16">
        <f>ROUND(IF(D268=Table!$C$3,Y268*Table!$C$4/8,Y268*Table!$D$4/8),3)</f>
        <v>143</v>
      </c>
      <c r="X268" s="16">
        <f>W268</f>
        <v>143</v>
      </c>
      <c r="Y268" s="16">
        <v>8.8000000000000007</v>
      </c>
      <c r="Z268" s="16">
        <v>1</v>
      </c>
      <c r="AA268" s="16" t="s">
        <v>18</v>
      </c>
      <c r="AB268" s="86"/>
      <c r="AC268" s="86">
        <v>44018</v>
      </c>
      <c r="AD268" s="86">
        <v>44022</v>
      </c>
      <c r="AE268" s="86">
        <v>44022</v>
      </c>
      <c r="AF268" s="86">
        <v>44022</v>
      </c>
      <c r="AG268" s="86" t="s">
        <v>164</v>
      </c>
      <c r="AH268" s="259">
        <v>0.93500000000000005</v>
      </c>
      <c r="AI268" s="259">
        <v>0.94199999999999995</v>
      </c>
      <c r="AJ268" s="259">
        <v>1</v>
      </c>
      <c r="AK268" s="258"/>
      <c r="AL268" s="258" t="s">
        <v>1859</v>
      </c>
      <c r="AM268" s="15"/>
      <c r="AN268" s="15"/>
    </row>
    <row r="269" spans="2:40" hidden="1" x14ac:dyDescent="0.25">
      <c r="B269" s="240">
        <f t="shared" si="38"/>
        <v>210</v>
      </c>
      <c r="C269" s="16">
        <v>20200706</v>
      </c>
      <c r="D269" s="16" t="s">
        <v>2</v>
      </c>
      <c r="E269" s="96" t="s">
        <v>1656</v>
      </c>
      <c r="F269" s="85" t="s">
        <v>58</v>
      </c>
      <c r="G269" s="49"/>
      <c r="H269" s="16" t="s">
        <v>1658</v>
      </c>
      <c r="I269" s="247" t="s">
        <v>1565</v>
      </c>
      <c r="J269" s="16" t="s">
        <v>255</v>
      </c>
      <c r="K269" s="85"/>
      <c r="L269" s="85" t="s">
        <v>58</v>
      </c>
      <c r="M269" s="49"/>
      <c r="N269" s="16" t="s">
        <v>1668</v>
      </c>
      <c r="O269" s="85" t="s">
        <v>1637</v>
      </c>
      <c r="P269" s="85" t="s">
        <v>1095</v>
      </c>
      <c r="Q269" s="18"/>
      <c r="R269" s="16" t="s">
        <v>1261</v>
      </c>
      <c r="S269" s="16" t="s">
        <v>62</v>
      </c>
      <c r="T269" s="16" t="s">
        <v>61</v>
      </c>
      <c r="U269" s="16"/>
      <c r="V269" s="16"/>
      <c r="W269" s="16">
        <f>ROUND(IF(D269=Table!$C$3,Y269*Table!$C$4/8,Y269*Table!$D$4/8),3)</f>
        <v>78</v>
      </c>
      <c r="X269" s="16">
        <f>W269</f>
        <v>78</v>
      </c>
      <c r="Y269" s="16">
        <v>4.8</v>
      </c>
      <c r="Z269" s="16">
        <v>1</v>
      </c>
      <c r="AA269" s="16" t="s">
        <v>18</v>
      </c>
      <c r="AB269" s="86"/>
      <c r="AC269" s="86">
        <v>44018</v>
      </c>
      <c r="AD269" s="86">
        <v>44022</v>
      </c>
      <c r="AE269" s="86">
        <v>44022</v>
      </c>
      <c r="AF269" s="86">
        <v>44022</v>
      </c>
      <c r="AG269" s="86" t="s">
        <v>164</v>
      </c>
      <c r="AH269" s="259">
        <v>0.98499999999999999</v>
      </c>
      <c r="AI269" s="259">
        <v>0.98499999999999999</v>
      </c>
      <c r="AJ269" s="259">
        <v>1</v>
      </c>
      <c r="AK269" s="258"/>
      <c r="AL269" s="258" t="s">
        <v>1860</v>
      </c>
      <c r="AM269" s="15"/>
      <c r="AN269" s="15"/>
    </row>
    <row r="270" spans="2:40" hidden="1" x14ac:dyDescent="0.25">
      <c r="B270" s="240">
        <f t="shared" si="38"/>
        <v>211</v>
      </c>
      <c r="C270" s="16">
        <v>20200706</v>
      </c>
      <c r="D270" s="16" t="s">
        <v>2</v>
      </c>
      <c r="E270" s="96" t="s">
        <v>1656</v>
      </c>
      <c r="F270" s="85" t="s">
        <v>58</v>
      </c>
      <c r="G270" s="49"/>
      <c r="H270" s="16" t="s">
        <v>823</v>
      </c>
      <c r="I270" s="247" t="s">
        <v>1566</v>
      </c>
      <c r="J270" s="16" t="s">
        <v>255</v>
      </c>
      <c r="K270" s="85"/>
      <c r="L270" s="85" t="s">
        <v>58</v>
      </c>
      <c r="M270" s="49"/>
      <c r="N270" s="16" t="s">
        <v>1668</v>
      </c>
      <c r="O270" s="85" t="s">
        <v>626</v>
      </c>
      <c r="P270" s="85" t="s">
        <v>1095</v>
      </c>
      <c r="Q270" s="18"/>
      <c r="R270" s="16" t="s">
        <v>1261</v>
      </c>
      <c r="S270" s="16" t="s">
        <v>62</v>
      </c>
      <c r="T270" s="16" t="s">
        <v>61</v>
      </c>
      <c r="U270" s="16"/>
      <c r="V270" s="16"/>
      <c r="W270" s="16">
        <f>ROUND(IF(D270=Table!$C$3,Y270*Table!$C$4/8,Y270*Table!$D$4/8),3)</f>
        <v>32.5</v>
      </c>
      <c r="X270" s="16">
        <f>W270</f>
        <v>32.5</v>
      </c>
      <c r="Y270" s="16">
        <v>2</v>
      </c>
      <c r="Z270" s="16">
        <v>1</v>
      </c>
      <c r="AA270" s="16" t="s">
        <v>18</v>
      </c>
      <c r="AB270" s="86"/>
      <c r="AC270" s="86">
        <v>44018</v>
      </c>
      <c r="AD270" s="86">
        <v>44022</v>
      </c>
      <c r="AE270" s="86">
        <v>44022</v>
      </c>
      <c r="AF270" s="86">
        <v>44022</v>
      </c>
      <c r="AG270" s="86" t="s">
        <v>164</v>
      </c>
      <c r="AH270" s="259">
        <v>0.88200000000000001</v>
      </c>
      <c r="AI270" s="259">
        <v>0.88900000000000001</v>
      </c>
      <c r="AJ270" s="259" t="s">
        <v>327</v>
      </c>
      <c r="AK270" s="258"/>
      <c r="AL270" s="258" t="s">
        <v>1861</v>
      </c>
      <c r="AM270" s="15"/>
      <c r="AN270" s="15"/>
    </row>
    <row r="271" spans="2:40" hidden="1" x14ac:dyDescent="0.25">
      <c r="B271" s="240">
        <f t="shared" si="38"/>
        <v>212</v>
      </c>
      <c r="C271" s="16">
        <v>20200706</v>
      </c>
      <c r="D271" s="16" t="s">
        <v>2</v>
      </c>
      <c r="E271" s="96" t="s">
        <v>1656</v>
      </c>
      <c r="F271" s="85" t="s">
        <v>58</v>
      </c>
      <c r="G271" s="49"/>
      <c r="H271" s="16" t="s">
        <v>1659</v>
      </c>
      <c r="I271" s="18" t="s">
        <v>1567</v>
      </c>
      <c r="J271" s="16" t="s">
        <v>1255</v>
      </c>
      <c r="K271" s="85"/>
      <c r="L271" s="85" t="s">
        <v>58</v>
      </c>
      <c r="M271" s="49"/>
      <c r="N271" s="16" t="s">
        <v>1668</v>
      </c>
      <c r="O271" s="85" t="s">
        <v>1630</v>
      </c>
      <c r="P271" s="85" t="s">
        <v>1095</v>
      </c>
      <c r="Q271" s="18"/>
      <c r="R271" s="16" t="s">
        <v>1261</v>
      </c>
      <c r="S271" s="16" t="s">
        <v>62</v>
      </c>
      <c r="T271" s="16" t="s">
        <v>61</v>
      </c>
      <c r="U271" s="16"/>
      <c r="V271" s="16"/>
      <c r="W271" s="16">
        <f>ROUND(IF(D271=Table!$C$3,Y271*Table!$C$4/8,Y271*Table!$D$4/8),3)</f>
        <v>104</v>
      </c>
      <c r="X271" s="16">
        <f>W271</f>
        <v>104</v>
      </c>
      <c r="Y271" s="16">
        <v>6.4</v>
      </c>
      <c r="Z271" s="16">
        <v>1</v>
      </c>
      <c r="AA271" s="16" t="s">
        <v>18</v>
      </c>
      <c r="AB271" s="86"/>
      <c r="AC271" s="86">
        <v>44018</v>
      </c>
      <c r="AD271" s="86">
        <v>44022</v>
      </c>
      <c r="AE271" s="86">
        <v>44022</v>
      </c>
      <c r="AF271" s="86">
        <v>44022</v>
      </c>
      <c r="AG271" s="86" t="s">
        <v>164</v>
      </c>
      <c r="AH271" s="87">
        <v>1</v>
      </c>
      <c r="AI271" s="87">
        <v>1</v>
      </c>
      <c r="AJ271" s="87">
        <v>1</v>
      </c>
      <c r="AK271" s="99"/>
      <c r="AL271" s="94"/>
      <c r="AM271" s="15"/>
      <c r="AN271" s="15"/>
    </row>
    <row r="272" spans="2:40" hidden="1" x14ac:dyDescent="0.25">
      <c r="B272" s="240">
        <f t="shared" si="38"/>
        <v>213</v>
      </c>
      <c r="C272" s="16">
        <v>20200706</v>
      </c>
      <c r="D272" s="16" t="s">
        <v>2</v>
      </c>
      <c r="E272" s="96" t="s">
        <v>1656</v>
      </c>
      <c r="F272" s="85" t="s">
        <v>58</v>
      </c>
      <c r="G272" s="49"/>
      <c r="H272" s="16" t="s">
        <v>824</v>
      </c>
      <c r="I272" s="16" t="s">
        <v>1568</v>
      </c>
      <c r="J272" s="16" t="s">
        <v>255</v>
      </c>
      <c r="K272" s="85"/>
      <c r="L272" s="85" t="s">
        <v>58</v>
      </c>
      <c r="M272" s="49"/>
      <c r="N272" s="16" t="s">
        <v>1668</v>
      </c>
      <c r="O272" s="85" t="s">
        <v>1638</v>
      </c>
      <c r="P272" s="85" t="s">
        <v>1095</v>
      </c>
      <c r="Q272" s="18"/>
      <c r="R272" s="16" t="s">
        <v>1262</v>
      </c>
      <c r="S272" s="16" t="s">
        <v>136</v>
      </c>
      <c r="T272" s="16" t="s">
        <v>137</v>
      </c>
      <c r="U272" s="16"/>
      <c r="V272" s="16"/>
      <c r="W272" s="16">
        <f>ROUND(IF(D272=Table!$C$3,Y272*Table!$C$4/8,Y272*Table!$D$4/8),3)</f>
        <v>78</v>
      </c>
      <c r="X272" s="16">
        <v>78</v>
      </c>
      <c r="Y272" s="16">
        <v>4.8</v>
      </c>
      <c r="Z272" s="16">
        <v>3</v>
      </c>
      <c r="AA272" s="16" t="s">
        <v>18</v>
      </c>
      <c r="AB272" s="86"/>
      <c r="AC272" s="86">
        <v>44018</v>
      </c>
      <c r="AD272" s="86">
        <v>44022</v>
      </c>
      <c r="AE272" s="86">
        <v>44019</v>
      </c>
      <c r="AF272" s="86">
        <v>44019</v>
      </c>
      <c r="AG272" s="86" t="s">
        <v>164</v>
      </c>
      <c r="AH272" s="87">
        <v>0.96699999999999997</v>
      </c>
      <c r="AI272" s="87">
        <v>0.96699999999999997</v>
      </c>
      <c r="AJ272" s="87">
        <v>1</v>
      </c>
      <c r="AK272" s="99" t="s">
        <v>144</v>
      </c>
      <c r="AL272" s="157" t="s">
        <v>1709</v>
      </c>
      <c r="AM272" s="15"/>
      <c r="AN272" s="15" t="s">
        <v>1710</v>
      </c>
    </row>
    <row r="273" spans="2:40" hidden="1" x14ac:dyDescent="0.25">
      <c r="B273" s="240">
        <f t="shared" si="38"/>
        <v>214</v>
      </c>
      <c r="C273" s="16">
        <v>20200706</v>
      </c>
      <c r="D273" s="16" t="s">
        <v>2</v>
      </c>
      <c r="E273" s="96" t="s">
        <v>1656</v>
      </c>
      <c r="F273" s="85" t="s">
        <v>58</v>
      </c>
      <c r="G273" s="49"/>
      <c r="H273" s="16" t="s">
        <v>825</v>
      </c>
      <c r="I273" s="16" t="s">
        <v>1569</v>
      </c>
      <c r="J273" s="16" t="s">
        <v>255</v>
      </c>
      <c r="K273" s="85"/>
      <c r="L273" s="85" t="s">
        <v>58</v>
      </c>
      <c r="M273" s="49"/>
      <c r="N273" s="16" t="s">
        <v>1668</v>
      </c>
      <c r="O273" s="85" t="s">
        <v>1639</v>
      </c>
      <c r="P273" s="85" t="s">
        <v>1095</v>
      </c>
      <c r="Q273" s="18"/>
      <c r="R273" s="16" t="s">
        <v>1262</v>
      </c>
      <c r="S273" s="16" t="s">
        <v>136</v>
      </c>
      <c r="T273" s="16" t="s">
        <v>137</v>
      </c>
      <c r="U273" s="16"/>
      <c r="V273" s="16"/>
      <c r="W273" s="16">
        <f>ROUND(IF(D273=Table!$C$3,Y273*Table!$C$4/8,Y273*Table!$D$4/8),3)</f>
        <v>45.5</v>
      </c>
      <c r="X273" s="16">
        <v>45.5</v>
      </c>
      <c r="Y273" s="16">
        <v>2.8</v>
      </c>
      <c r="Z273" s="16">
        <v>1.5</v>
      </c>
      <c r="AA273" s="16" t="s">
        <v>18</v>
      </c>
      <c r="AB273" s="86"/>
      <c r="AC273" s="86">
        <v>44018</v>
      </c>
      <c r="AD273" s="86">
        <v>44022</v>
      </c>
      <c r="AE273" s="86">
        <v>44018</v>
      </c>
      <c r="AF273" s="86">
        <v>44018</v>
      </c>
      <c r="AG273" s="86" t="s">
        <v>164</v>
      </c>
      <c r="AH273" s="87">
        <v>0.94599999999999995</v>
      </c>
      <c r="AI273" s="87">
        <v>0.94599999999999995</v>
      </c>
      <c r="AJ273" s="87">
        <v>1</v>
      </c>
      <c r="AK273" s="99" t="s">
        <v>144</v>
      </c>
      <c r="AL273" s="94" t="s">
        <v>1700</v>
      </c>
      <c r="AM273" s="15"/>
      <c r="AN273" s="15"/>
    </row>
    <row r="274" spans="2:40" hidden="1" x14ac:dyDescent="0.25">
      <c r="B274" s="240">
        <f t="shared" si="38"/>
        <v>215</v>
      </c>
      <c r="C274" s="16">
        <v>20200706</v>
      </c>
      <c r="D274" s="16" t="s">
        <v>2</v>
      </c>
      <c r="E274" s="96" t="s">
        <v>1656</v>
      </c>
      <c r="F274" s="85" t="s">
        <v>58</v>
      </c>
      <c r="G274" s="49"/>
      <c r="H274" s="16" t="s">
        <v>826</v>
      </c>
      <c r="I274" s="16" t="s">
        <v>1570</v>
      </c>
      <c r="J274" s="16" t="s">
        <v>255</v>
      </c>
      <c r="K274" s="85"/>
      <c r="L274" s="85" t="s">
        <v>58</v>
      </c>
      <c r="M274" s="49"/>
      <c r="N274" s="16" t="s">
        <v>1668</v>
      </c>
      <c r="O274" s="85" t="s">
        <v>1640</v>
      </c>
      <c r="P274" s="85" t="s">
        <v>1095</v>
      </c>
      <c r="Q274" s="18"/>
      <c r="R274" s="16" t="s">
        <v>1262</v>
      </c>
      <c r="S274" s="16" t="s">
        <v>136</v>
      </c>
      <c r="T274" s="16" t="s">
        <v>137</v>
      </c>
      <c r="U274" s="16"/>
      <c r="V274" s="16"/>
      <c r="W274" s="16">
        <f>ROUND(IF(D274=Table!$C$3,Y274*Table!$C$4/8,Y274*Table!$D$4/8),3)</f>
        <v>162.5</v>
      </c>
      <c r="X274" s="16">
        <v>162.5</v>
      </c>
      <c r="Y274" s="16">
        <v>10</v>
      </c>
      <c r="Z274" s="16">
        <v>9</v>
      </c>
      <c r="AA274" s="16" t="s">
        <v>18</v>
      </c>
      <c r="AB274" s="86"/>
      <c r="AC274" s="86">
        <v>44018</v>
      </c>
      <c r="AD274" s="86">
        <v>44022</v>
      </c>
      <c r="AE274" s="86">
        <v>44022</v>
      </c>
      <c r="AF274" s="86">
        <v>44023</v>
      </c>
      <c r="AG274" s="86" t="s">
        <v>164</v>
      </c>
      <c r="AH274" s="87">
        <v>0.91300000000000003</v>
      </c>
      <c r="AI274" s="87">
        <v>0.91300000000000003</v>
      </c>
      <c r="AJ274" s="87">
        <v>1</v>
      </c>
      <c r="AK274" s="99" t="s">
        <v>144</v>
      </c>
      <c r="AL274" s="157" t="s">
        <v>1848</v>
      </c>
      <c r="AM274" s="15"/>
      <c r="AN274" s="15"/>
    </row>
    <row r="275" spans="2:40" hidden="1" x14ac:dyDescent="0.25">
      <c r="B275" s="240">
        <f t="shared" si="38"/>
        <v>216</v>
      </c>
      <c r="C275" s="16">
        <v>20200706</v>
      </c>
      <c r="D275" s="16" t="s">
        <v>2</v>
      </c>
      <c r="E275" s="96" t="s">
        <v>1656</v>
      </c>
      <c r="F275" s="85" t="s">
        <v>58</v>
      </c>
      <c r="G275" s="49"/>
      <c r="H275" s="16" t="s">
        <v>827</v>
      </c>
      <c r="I275" s="16" t="s">
        <v>1571</v>
      </c>
      <c r="J275" s="16" t="s">
        <v>255</v>
      </c>
      <c r="K275" s="85"/>
      <c r="L275" s="85" t="s">
        <v>58</v>
      </c>
      <c r="M275" s="49"/>
      <c r="N275" s="16" t="s">
        <v>1668</v>
      </c>
      <c r="O275" s="85" t="s">
        <v>282</v>
      </c>
      <c r="P275" s="85" t="s">
        <v>1095</v>
      </c>
      <c r="Q275" s="18"/>
      <c r="R275" s="16" t="s">
        <v>1263</v>
      </c>
      <c r="S275" s="16" t="s">
        <v>137</v>
      </c>
      <c r="T275" s="16" t="s">
        <v>63</v>
      </c>
      <c r="U275" s="16"/>
      <c r="V275" s="16"/>
      <c r="W275" s="16">
        <f>ROUND(IF(D275=Table!$C$3,Y275*Table!$C$4/8,Y275*Table!$D$4/8),3)</f>
        <v>162.5</v>
      </c>
      <c r="X275" s="16"/>
      <c r="Y275" s="16">
        <v>10</v>
      </c>
      <c r="Z275" s="16"/>
      <c r="AA275" s="16"/>
      <c r="AB275" s="86"/>
      <c r="AC275" s="86">
        <v>44018</v>
      </c>
      <c r="AD275" s="86">
        <v>44022</v>
      </c>
      <c r="AE275" s="86"/>
      <c r="AF275" s="86"/>
      <c r="AG275" s="86"/>
      <c r="AH275" s="87"/>
      <c r="AI275" s="87"/>
      <c r="AJ275" s="87"/>
      <c r="AK275" s="99"/>
      <c r="AL275" s="94"/>
      <c r="AM275" s="15"/>
      <c r="AN275" s="15"/>
    </row>
    <row r="276" spans="2:40" hidden="1" x14ac:dyDescent="0.25">
      <c r="B276" s="240">
        <f t="shared" si="38"/>
        <v>217</v>
      </c>
      <c r="C276" s="16">
        <v>20200706</v>
      </c>
      <c r="D276" s="16" t="s">
        <v>2</v>
      </c>
      <c r="E276" s="96" t="s">
        <v>1656</v>
      </c>
      <c r="F276" s="85" t="s">
        <v>58</v>
      </c>
      <c r="G276" s="49"/>
      <c r="H276" s="16" t="s">
        <v>828</v>
      </c>
      <c r="I276" s="16" t="s">
        <v>1572</v>
      </c>
      <c r="J276" s="16" t="s">
        <v>1255</v>
      </c>
      <c r="K276" s="235" t="s">
        <v>1693</v>
      </c>
      <c r="L276" s="85" t="s">
        <v>58</v>
      </c>
      <c r="M276" s="49"/>
      <c r="N276" s="16" t="s">
        <v>1668</v>
      </c>
      <c r="O276" s="85" t="s">
        <v>1641</v>
      </c>
      <c r="P276" s="85" t="s">
        <v>1095</v>
      </c>
      <c r="Q276" s="18"/>
      <c r="R276" s="16" t="s">
        <v>1264</v>
      </c>
      <c r="S276" s="16" t="s">
        <v>328</v>
      </c>
      <c r="T276" s="16" t="s">
        <v>62</v>
      </c>
      <c r="U276" s="16"/>
      <c r="V276" s="16"/>
      <c r="W276" s="16">
        <f>ROUND(IF(D276=Table!$C$3,Y276*Table!$C$4/8,Y276*Table!$D$4/8),3)</f>
        <v>52</v>
      </c>
      <c r="X276" s="16">
        <f>W276</f>
        <v>52</v>
      </c>
      <c r="Y276" s="16">
        <v>3.2</v>
      </c>
      <c r="Z276" s="16">
        <f>Y276</f>
        <v>3.2</v>
      </c>
      <c r="AA276" s="16" t="s">
        <v>18</v>
      </c>
      <c r="AB276" s="86"/>
      <c r="AC276" s="86">
        <v>44018</v>
      </c>
      <c r="AD276" s="86">
        <v>44022</v>
      </c>
      <c r="AE276" s="86">
        <v>44021</v>
      </c>
      <c r="AF276" s="86">
        <v>44021</v>
      </c>
      <c r="AG276" s="86" t="s">
        <v>164</v>
      </c>
      <c r="AH276" s="87">
        <v>0.85299999999999998</v>
      </c>
      <c r="AI276" s="87">
        <v>0.85299999999999998</v>
      </c>
      <c r="AJ276" s="87" t="s">
        <v>327</v>
      </c>
      <c r="AK276" s="99" t="s">
        <v>144</v>
      </c>
      <c r="AL276" s="94" t="s">
        <v>1822</v>
      </c>
      <c r="AM276" s="15"/>
      <c r="AN276" s="15"/>
    </row>
    <row r="277" spans="2:40" hidden="1" x14ac:dyDescent="0.25">
      <c r="B277" s="240">
        <f t="shared" si="38"/>
        <v>218</v>
      </c>
      <c r="C277" s="16">
        <v>20200706</v>
      </c>
      <c r="D277" s="16" t="s">
        <v>2</v>
      </c>
      <c r="E277" s="96" t="s">
        <v>1656</v>
      </c>
      <c r="F277" s="85" t="s">
        <v>58</v>
      </c>
      <c r="G277" s="49"/>
      <c r="H277" s="16" t="s">
        <v>829</v>
      </c>
      <c r="I277" s="16" t="s">
        <v>1573</v>
      </c>
      <c r="J277" s="16" t="s">
        <v>255</v>
      </c>
      <c r="K277" s="85"/>
      <c r="L277" s="85" t="s">
        <v>58</v>
      </c>
      <c r="M277" s="49"/>
      <c r="N277" s="16" t="s">
        <v>1668</v>
      </c>
      <c r="O277" s="85" t="s">
        <v>1642</v>
      </c>
      <c r="P277" s="85" t="s">
        <v>1095</v>
      </c>
      <c r="Q277" s="18"/>
      <c r="R277" s="16" t="s">
        <v>1264</v>
      </c>
      <c r="S277" s="16" t="s">
        <v>328</v>
      </c>
      <c r="T277" s="16" t="s">
        <v>62</v>
      </c>
      <c r="U277" s="16"/>
      <c r="V277" s="16"/>
      <c r="W277" s="16">
        <f>ROUND(IF(D277=Table!$C$3,Y277*Table!$C$4/8,Y277*Table!$D$4/8),3)</f>
        <v>175.5</v>
      </c>
      <c r="X277" s="16"/>
      <c r="Y277" s="16">
        <v>10.8</v>
      </c>
      <c r="Z277" s="16"/>
      <c r="AA277" s="16"/>
      <c r="AB277" s="86"/>
      <c r="AC277" s="86">
        <v>44018</v>
      </c>
      <c r="AD277" s="86">
        <v>44022</v>
      </c>
      <c r="AE277" s="86"/>
      <c r="AF277" s="86"/>
      <c r="AG277" s="86"/>
      <c r="AH277" s="87"/>
      <c r="AI277" s="87"/>
      <c r="AJ277" s="87"/>
      <c r="AK277" s="99"/>
      <c r="AL277" s="94"/>
      <c r="AM277" s="15"/>
      <c r="AN277" s="15"/>
    </row>
    <row r="278" spans="2:40" hidden="1" x14ac:dyDescent="0.25">
      <c r="B278" s="240">
        <f t="shared" si="38"/>
        <v>219</v>
      </c>
      <c r="C278" s="16">
        <v>20200706</v>
      </c>
      <c r="D278" s="16" t="s">
        <v>2</v>
      </c>
      <c r="E278" s="96" t="s">
        <v>1656</v>
      </c>
      <c r="F278" s="85" t="s">
        <v>58</v>
      </c>
      <c r="G278" s="49"/>
      <c r="H278" s="16" t="s">
        <v>471</v>
      </c>
      <c r="I278" s="16" t="s">
        <v>1574</v>
      </c>
      <c r="J278" s="16" t="s">
        <v>1255</v>
      </c>
      <c r="K278" s="85"/>
      <c r="L278" s="85" t="s">
        <v>58</v>
      </c>
      <c r="M278" s="49"/>
      <c r="N278" s="16" t="s">
        <v>1668</v>
      </c>
      <c r="O278" s="85" t="s">
        <v>1643</v>
      </c>
      <c r="P278" s="85" t="s">
        <v>1095</v>
      </c>
      <c r="Q278" s="18"/>
      <c r="R278" s="16" t="s">
        <v>1264</v>
      </c>
      <c r="S278" s="16" t="s">
        <v>328</v>
      </c>
      <c r="T278" s="16" t="s">
        <v>62</v>
      </c>
      <c r="U278" s="16"/>
      <c r="V278" s="16"/>
      <c r="W278" s="16">
        <f>ROUND(IF(D278=Table!$C$3,Y278*Table!$C$4/8,Y278*Table!$D$4/8),3)</f>
        <v>45.5</v>
      </c>
      <c r="X278" s="16">
        <f>W278</f>
        <v>45.5</v>
      </c>
      <c r="Y278" s="16">
        <v>2.8</v>
      </c>
      <c r="Z278" s="16">
        <f>Y278</f>
        <v>2.8</v>
      </c>
      <c r="AA278" s="16" t="s">
        <v>18</v>
      </c>
      <c r="AB278" s="86"/>
      <c r="AC278" s="86">
        <v>44018</v>
      </c>
      <c r="AD278" s="86">
        <v>44022</v>
      </c>
      <c r="AE278" s="86">
        <v>44020</v>
      </c>
      <c r="AF278" s="86">
        <v>44020</v>
      </c>
      <c r="AG278" s="86" t="s">
        <v>164</v>
      </c>
      <c r="AH278" s="87">
        <v>0.88900000000000001</v>
      </c>
      <c r="AI278" s="87">
        <v>0.89300000000000002</v>
      </c>
      <c r="AJ278" s="87">
        <v>1</v>
      </c>
      <c r="AK278" s="99" t="s">
        <v>144</v>
      </c>
      <c r="AL278" s="94" t="s">
        <v>1829</v>
      </c>
      <c r="AM278" s="15"/>
      <c r="AN278" s="15"/>
    </row>
    <row r="279" spans="2:40" hidden="1" x14ac:dyDescent="0.25">
      <c r="B279" s="240">
        <f t="shared" si="38"/>
        <v>220</v>
      </c>
      <c r="C279" s="16">
        <v>20200706</v>
      </c>
      <c r="D279" s="16" t="s">
        <v>2</v>
      </c>
      <c r="E279" s="96" t="s">
        <v>1656</v>
      </c>
      <c r="F279" s="85" t="s">
        <v>58</v>
      </c>
      <c r="G279" s="49"/>
      <c r="H279" s="16" t="s">
        <v>311</v>
      </c>
      <c r="I279" s="16" t="s">
        <v>1575</v>
      </c>
      <c r="J279" s="16" t="s">
        <v>255</v>
      </c>
      <c r="K279" s="85"/>
      <c r="L279" s="85" t="s">
        <v>58</v>
      </c>
      <c r="M279" s="49"/>
      <c r="N279" s="16" t="s">
        <v>1668</v>
      </c>
      <c r="O279" s="85" t="s">
        <v>626</v>
      </c>
      <c r="P279" s="85" t="s">
        <v>1095</v>
      </c>
      <c r="Q279" s="18"/>
      <c r="R279" s="16" t="s">
        <v>1264</v>
      </c>
      <c r="S279" s="16" t="s">
        <v>328</v>
      </c>
      <c r="T279" s="16" t="s">
        <v>62</v>
      </c>
      <c r="U279" s="16"/>
      <c r="V279" s="16"/>
      <c r="W279" s="16">
        <f>ROUND(IF(D279=Table!$C$3,Y279*Table!$C$4/8,Y279*Table!$D$4/8),3)</f>
        <v>39</v>
      </c>
      <c r="X279" s="16">
        <f>W279</f>
        <v>39</v>
      </c>
      <c r="Y279" s="16">
        <v>2.4</v>
      </c>
      <c r="Z279" s="16">
        <f>Y279</f>
        <v>2.4</v>
      </c>
      <c r="AA279" s="16" t="s">
        <v>18</v>
      </c>
      <c r="AB279" s="86"/>
      <c r="AC279" s="86">
        <v>44018</v>
      </c>
      <c r="AD279" s="86">
        <v>44022</v>
      </c>
      <c r="AE279" s="86">
        <v>44019</v>
      </c>
      <c r="AF279" s="86">
        <v>44019</v>
      </c>
      <c r="AG279" s="86" t="s">
        <v>164</v>
      </c>
      <c r="AH279" s="87">
        <v>1</v>
      </c>
      <c r="AI279" s="87">
        <v>1</v>
      </c>
      <c r="AJ279" s="87">
        <v>1</v>
      </c>
      <c r="AK279" s="99" t="s">
        <v>144</v>
      </c>
      <c r="AL279" s="94"/>
      <c r="AM279" s="15"/>
      <c r="AN279" s="15"/>
    </row>
    <row r="280" spans="2:40" hidden="1" x14ac:dyDescent="0.25">
      <c r="B280" s="240">
        <f t="shared" si="38"/>
        <v>221</v>
      </c>
      <c r="C280" s="16">
        <v>20200706</v>
      </c>
      <c r="D280" s="16" t="s">
        <v>2</v>
      </c>
      <c r="E280" s="96" t="s">
        <v>1656</v>
      </c>
      <c r="F280" s="85" t="s">
        <v>58</v>
      </c>
      <c r="G280" s="49"/>
      <c r="H280" s="16" t="s">
        <v>312</v>
      </c>
      <c r="I280" s="16" t="s">
        <v>1576</v>
      </c>
      <c r="J280" s="16" t="s">
        <v>255</v>
      </c>
      <c r="K280" s="85" t="s">
        <v>1694</v>
      </c>
      <c r="L280" s="85" t="s">
        <v>58</v>
      </c>
      <c r="M280" s="49"/>
      <c r="N280" s="16" t="s">
        <v>1668</v>
      </c>
      <c r="O280" s="85" t="s">
        <v>1185</v>
      </c>
      <c r="P280" s="85" t="s">
        <v>1095</v>
      </c>
      <c r="Q280" s="18"/>
      <c r="R280" s="16" t="s">
        <v>1264</v>
      </c>
      <c r="S280" s="16" t="s">
        <v>328</v>
      </c>
      <c r="T280" s="16" t="s">
        <v>62</v>
      </c>
      <c r="U280" s="16"/>
      <c r="V280" s="16"/>
      <c r="W280" s="16">
        <f>ROUND(IF(D280=Table!$C$3,Y280*Table!$C$4/8,Y280*Table!$D$4/8),3)</f>
        <v>117</v>
      </c>
      <c r="X280" s="16">
        <f>W280</f>
        <v>117</v>
      </c>
      <c r="Y280" s="16">
        <v>7.2</v>
      </c>
      <c r="Z280" s="16">
        <f>Y280</f>
        <v>7.2</v>
      </c>
      <c r="AA280" s="16" t="s">
        <v>18</v>
      </c>
      <c r="AB280" s="86"/>
      <c r="AC280" s="86">
        <v>44018</v>
      </c>
      <c r="AD280" s="86">
        <v>44022</v>
      </c>
      <c r="AE280" s="86">
        <v>44023</v>
      </c>
      <c r="AF280" s="86">
        <v>44023</v>
      </c>
      <c r="AG280" s="86" t="s">
        <v>164</v>
      </c>
      <c r="AH280" s="87">
        <v>0.68799999999999994</v>
      </c>
      <c r="AI280" s="87">
        <v>0.70599999999999996</v>
      </c>
      <c r="AJ280" s="87">
        <v>1</v>
      </c>
      <c r="AK280" s="99" t="s">
        <v>144</v>
      </c>
      <c r="AL280" s="94" t="s">
        <v>1870</v>
      </c>
      <c r="AM280" s="15"/>
      <c r="AN280" s="15"/>
    </row>
    <row r="281" spans="2:40" hidden="1" x14ac:dyDescent="0.25">
      <c r="B281" s="240">
        <f t="shared" si="38"/>
        <v>222</v>
      </c>
      <c r="C281" s="16">
        <v>20200706</v>
      </c>
      <c r="D281" s="16" t="s">
        <v>2</v>
      </c>
      <c r="E281" s="96" t="s">
        <v>1656</v>
      </c>
      <c r="F281" s="85" t="s">
        <v>58</v>
      </c>
      <c r="G281" s="49"/>
      <c r="H281" s="16" t="s">
        <v>278</v>
      </c>
      <c r="I281" s="16" t="s">
        <v>1577</v>
      </c>
      <c r="J281" s="16" t="s">
        <v>255</v>
      </c>
      <c r="K281" s="85" t="s">
        <v>1692</v>
      </c>
      <c r="L281" s="85" t="s">
        <v>58</v>
      </c>
      <c r="M281" s="49"/>
      <c r="N281" s="16" t="s">
        <v>1668</v>
      </c>
      <c r="O281" s="85" t="s">
        <v>1185</v>
      </c>
      <c r="P281" s="85" t="s">
        <v>1095</v>
      </c>
      <c r="Q281" s="18"/>
      <c r="R281" s="16" t="s">
        <v>1264</v>
      </c>
      <c r="S281" s="16" t="s">
        <v>328</v>
      </c>
      <c r="T281" s="16" t="s">
        <v>62</v>
      </c>
      <c r="U281" s="16"/>
      <c r="V281" s="16"/>
      <c r="W281" s="16">
        <f>ROUND(IF(D281=Table!$C$3,Y281*Table!$C$4/8,Y281*Table!$D$4/8),3)</f>
        <v>26</v>
      </c>
      <c r="X281" s="16">
        <f>W281</f>
        <v>26</v>
      </c>
      <c r="Y281" s="16">
        <v>1.6</v>
      </c>
      <c r="Z281" s="16">
        <f>Y281</f>
        <v>1.6</v>
      </c>
      <c r="AA281" s="16" t="s">
        <v>18</v>
      </c>
      <c r="AB281" s="86"/>
      <c r="AC281" s="86">
        <v>44018</v>
      </c>
      <c r="AD281" s="86">
        <v>44022</v>
      </c>
      <c r="AE281" s="86">
        <v>44019</v>
      </c>
      <c r="AF281" s="86">
        <v>44019</v>
      </c>
      <c r="AG281" s="86" t="s">
        <v>164</v>
      </c>
      <c r="AH281" s="87">
        <v>0.8</v>
      </c>
      <c r="AI281" s="87">
        <v>0.83299999999999996</v>
      </c>
      <c r="AJ281" s="87">
        <v>1</v>
      </c>
      <c r="AK281" s="99" t="s">
        <v>144</v>
      </c>
      <c r="AL281" s="94" t="s">
        <v>1713</v>
      </c>
      <c r="AM281" s="15"/>
      <c r="AN281" s="15"/>
    </row>
    <row r="282" spans="2:40" hidden="1" x14ac:dyDescent="0.25">
      <c r="B282" s="240">
        <f t="shared" si="38"/>
        <v>223</v>
      </c>
      <c r="C282" s="16">
        <v>20200706</v>
      </c>
      <c r="D282" s="16" t="s">
        <v>2</v>
      </c>
      <c r="E282" s="96" t="s">
        <v>1656</v>
      </c>
      <c r="F282" s="85" t="s">
        <v>58</v>
      </c>
      <c r="G282" s="49"/>
      <c r="H282" s="16" t="s">
        <v>279</v>
      </c>
      <c r="I282" s="16" t="s">
        <v>1578</v>
      </c>
      <c r="J282" s="16" t="s">
        <v>255</v>
      </c>
      <c r="K282" s="85"/>
      <c r="L282" s="85" t="s">
        <v>58</v>
      </c>
      <c r="M282" s="49"/>
      <c r="N282" s="16" t="s">
        <v>1668</v>
      </c>
      <c r="O282" s="85" t="s">
        <v>1644</v>
      </c>
      <c r="P282" s="85" t="s">
        <v>1095</v>
      </c>
      <c r="Q282" s="18"/>
      <c r="R282" s="16" t="s">
        <v>1264</v>
      </c>
      <c r="S282" s="16" t="s">
        <v>328</v>
      </c>
      <c r="T282" s="16" t="s">
        <v>62</v>
      </c>
      <c r="U282" s="16"/>
      <c r="V282" s="16"/>
      <c r="W282" s="16">
        <f>ROUND(IF(D282=Table!$C$3,Y282*Table!$C$4/8,Y282*Table!$D$4/8),3)</f>
        <v>35.1</v>
      </c>
      <c r="X282" s="16">
        <f>W282</f>
        <v>35.1</v>
      </c>
      <c r="Y282" s="16">
        <v>2.16</v>
      </c>
      <c r="Z282" s="16">
        <f>Y282</f>
        <v>2.16</v>
      </c>
      <c r="AA282" s="16" t="s">
        <v>18</v>
      </c>
      <c r="AB282" s="86"/>
      <c r="AC282" s="86">
        <v>44018</v>
      </c>
      <c r="AD282" s="86">
        <v>44022</v>
      </c>
      <c r="AE282" s="86">
        <v>44019</v>
      </c>
      <c r="AF282" s="86">
        <v>44019</v>
      </c>
      <c r="AG282" s="86" t="s">
        <v>164</v>
      </c>
      <c r="AH282" s="87">
        <v>0.61499999999999999</v>
      </c>
      <c r="AI282" s="87">
        <v>0.63</v>
      </c>
      <c r="AJ282" s="87">
        <v>0.5</v>
      </c>
      <c r="AK282" s="99" t="s">
        <v>144</v>
      </c>
      <c r="AL282" s="94" t="s">
        <v>1712</v>
      </c>
      <c r="AM282" s="15"/>
      <c r="AN282" s="15"/>
    </row>
    <row r="283" spans="2:40" hidden="1" x14ac:dyDescent="0.25">
      <c r="B283" s="240">
        <f t="shared" si="38"/>
        <v>224</v>
      </c>
      <c r="C283" s="16">
        <v>20200706</v>
      </c>
      <c r="D283" s="16" t="s">
        <v>2</v>
      </c>
      <c r="E283" s="96" t="s">
        <v>1656</v>
      </c>
      <c r="F283" s="85" t="s">
        <v>58</v>
      </c>
      <c r="G283" s="49"/>
      <c r="H283" s="16" t="s">
        <v>280</v>
      </c>
      <c r="I283" s="16" t="s">
        <v>1579</v>
      </c>
      <c r="J283" s="16" t="s">
        <v>255</v>
      </c>
      <c r="K283" s="85"/>
      <c r="L283" s="85" t="s">
        <v>58</v>
      </c>
      <c r="M283" s="49"/>
      <c r="N283" s="16" t="s">
        <v>1668</v>
      </c>
      <c r="O283" s="85" t="s">
        <v>627</v>
      </c>
      <c r="P283" s="85" t="s">
        <v>1095</v>
      </c>
      <c r="Q283" s="18"/>
      <c r="R283" s="16" t="s">
        <v>1264</v>
      </c>
      <c r="S283" s="16" t="s">
        <v>328</v>
      </c>
      <c r="T283" s="16" t="s">
        <v>62</v>
      </c>
      <c r="U283" s="16"/>
      <c r="V283" s="16"/>
      <c r="W283" s="16">
        <f>ROUND(IF(D283=Table!$C$3,Y283*Table!$C$4/8,Y283*Table!$D$4/8),3)</f>
        <v>65</v>
      </c>
      <c r="X283" s="16">
        <f>W283</f>
        <v>65</v>
      </c>
      <c r="Y283" s="16">
        <v>4</v>
      </c>
      <c r="Z283" s="16">
        <f>Y283</f>
        <v>4</v>
      </c>
      <c r="AA283" s="16" t="s">
        <v>18</v>
      </c>
      <c r="AB283" s="86"/>
      <c r="AC283" s="86">
        <v>44018</v>
      </c>
      <c r="AD283" s="86">
        <v>44022</v>
      </c>
      <c r="AE283" s="86">
        <v>44021</v>
      </c>
      <c r="AF283" s="86">
        <v>44021</v>
      </c>
      <c r="AG283" s="86" t="s">
        <v>164</v>
      </c>
      <c r="AH283" s="87">
        <v>0.96399999999999997</v>
      </c>
      <c r="AI283" s="87">
        <v>0.96399999999999997</v>
      </c>
      <c r="AJ283" s="87">
        <v>1</v>
      </c>
      <c r="AK283" s="99" t="s">
        <v>144</v>
      </c>
      <c r="AL283" s="14" t="s">
        <v>1830</v>
      </c>
      <c r="AM283" s="15"/>
      <c r="AN283" s="15"/>
    </row>
    <row r="284" spans="2:40" hidden="1" x14ac:dyDescent="0.25">
      <c r="B284" s="240">
        <f t="shared" si="38"/>
        <v>225</v>
      </c>
      <c r="C284" s="16">
        <v>20200706</v>
      </c>
      <c r="D284" s="16" t="s">
        <v>2</v>
      </c>
      <c r="E284" s="96" t="s">
        <v>1656</v>
      </c>
      <c r="F284" s="85" t="s">
        <v>58</v>
      </c>
      <c r="G284" s="49"/>
      <c r="H284" s="16" t="s">
        <v>313</v>
      </c>
      <c r="I284" s="16" t="s">
        <v>1580</v>
      </c>
      <c r="J284" s="16" t="s">
        <v>1255</v>
      </c>
      <c r="K284" s="85"/>
      <c r="L284" s="85" t="s">
        <v>58</v>
      </c>
      <c r="M284" s="49"/>
      <c r="N284" s="16" t="s">
        <v>1668</v>
      </c>
      <c r="O284" s="85" t="s">
        <v>1645</v>
      </c>
      <c r="P284" s="85" t="s">
        <v>1095</v>
      </c>
      <c r="Q284" s="18"/>
      <c r="R284" s="16" t="s">
        <v>1264</v>
      </c>
      <c r="S284" s="16" t="s">
        <v>328</v>
      </c>
      <c r="T284" s="16" t="s">
        <v>62</v>
      </c>
      <c r="U284" s="16"/>
      <c r="V284" s="16"/>
      <c r="W284" s="16">
        <f>ROUND(IF(D284=Table!$C$3,Y284*Table!$C$4/8,Y284*Table!$D$4/8),3)</f>
        <v>32.5</v>
      </c>
      <c r="X284" s="16">
        <f>W284</f>
        <v>32.5</v>
      </c>
      <c r="Y284" s="16">
        <v>2</v>
      </c>
      <c r="Z284" s="16">
        <f>Y284</f>
        <v>2</v>
      </c>
      <c r="AA284" s="16" t="s">
        <v>18</v>
      </c>
      <c r="AB284" s="86"/>
      <c r="AC284" s="86">
        <v>44018</v>
      </c>
      <c r="AD284" s="86">
        <v>44022</v>
      </c>
      <c r="AE284" s="86">
        <v>44018</v>
      </c>
      <c r="AF284" s="86">
        <v>44018</v>
      </c>
      <c r="AG284" s="86" t="s">
        <v>164</v>
      </c>
      <c r="AH284" s="87">
        <v>1</v>
      </c>
      <c r="AI284" s="87">
        <v>1</v>
      </c>
      <c r="AJ284" s="87">
        <v>1</v>
      </c>
      <c r="AK284" s="99" t="s">
        <v>144</v>
      </c>
      <c r="AL284" s="94"/>
      <c r="AM284" s="15"/>
      <c r="AN284" s="15"/>
    </row>
    <row r="285" spans="2:40" hidden="1" x14ac:dyDescent="0.25">
      <c r="B285" s="240">
        <f t="shared" si="38"/>
        <v>226</v>
      </c>
      <c r="C285" s="16">
        <v>20200706</v>
      </c>
      <c r="D285" s="16" t="s">
        <v>2</v>
      </c>
      <c r="E285" s="96" t="s">
        <v>1656</v>
      </c>
      <c r="F285" s="85" t="s">
        <v>58</v>
      </c>
      <c r="G285" s="49"/>
      <c r="H285" s="16" t="s">
        <v>314</v>
      </c>
      <c r="I285" s="16" t="s">
        <v>1581</v>
      </c>
      <c r="J285" s="16" t="s">
        <v>255</v>
      </c>
      <c r="K285" s="235" t="s">
        <v>1695</v>
      </c>
      <c r="L285" s="85" t="s">
        <v>58</v>
      </c>
      <c r="M285" s="49"/>
      <c r="N285" s="16" t="s">
        <v>1668</v>
      </c>
      <c r="O285" s="85" t="s">
        <v>788</v>
      </c>
      <c r="P285" s="85" t="s">
        <v>1095</v>
      </c>
      <c r="Q285" s="18"/>
      <c r="R285" s="16" t="s">
        <v>1264</v>
      </c>
      <c r="S285" s="16" t="s">
        <v>328</v>
      </c>
      <c r="T285" s="16" t="s">
        <v>62</v>
      </c>
      <c r="U285" s="16"/>
      <c r="V285" s="16"/>
      <c r="W285" s="16">
        <f>ROUND(IF(D285=Table!$C$3,Y285*Table!$C$4/8,Y285*Table!$D$4/8),3)</f>
        <v>26</v>
      </c>
      <c r="X285" s="16">
        <f>W285</f>
        <v>26</v>
      </c>
      <c r="Y285" s="16">
        <v>1.6</v>
      </c>
      <c r="Z285" s="16">
        <f>Y285</f>
        <v>1.6</v>
      </c>
      <c r="AA285" s="16" t="s">
        <v>18</v>
      </c>
      <c r="AB285" s="86"/>
      <c r="AC285" s="86">
        <v>44018</v>
      </c>
      <c r="AD285" s="86">
        <v>44022</v>
      </c>
      <c r="AE285" s="86">
        <v>44018</v>
      </c>
      <c r="AF285" s="86">
        <v>44018</v>
      </c>
      <c r="AG285" s="86" t="s">
        <v>164</v>
      </c>
      <c r="AH285" s="87">
        <v>1</v>
      </c>
      <c r="AI285" s="87">
        <v>1</v>
      </c>
      <c r="AJ285" s="87">
        <v>1</v>
      </c>
      <c r="AK285" s="99" t="s">
        <v>144</v>
      </c>
      <c r="AL285" s="94"/>
      <c r="AM285" s="15"/>
      <c r="AN285" s="15"/>
    </row>
    <row r="286" spans="2:40" hidden="1" x14ac:dyDescent="0.25">
      <c r="B286" s="240">
        <f t="shared" si="38"/>
        <v>227</v>
      </c>
      <c r="C286" s="16">
        <v>20200706</v>
      </c>
      <c r="D286" s="16" t="s">
        <v>2</v>
      </c>
      <c r="E286" s="96" t="s">
        <v>1656</v>
      </c>
      <c r="F286" s="85" t="s">
        <v>58</v>
      </c>
      <c r="G286" s="49"/>
      <c r="H286" s="16" t="s">
        <v>315</v>
      </c>
      <c r="I286" s="16" t="s">
        <v>1582</v>
      </c>
      <c r="J286" s="16" t="s">
        <v>255</v>
      </c>
      <c r="K286" s="85"/>
      <c r="L286" s="85" t="s">
        <v>58</v>
      </c>
      <c r="M286" s="49"/>
      <c r="N286" s="16" t="s">
        <v>1668</v>
      </c>
      <c r="O286" s="85" t="s">
        <v>627</v>
      </c>
      <c r="P286" s="85" t="s">
        <v>1095</v>
      </c>
      <c r="Q286" s="18"/>
      <c r="R286" s="16" t="s">
        <v>1264</v>
      </c>
      <c r="S286" s="16" t="s">
        <v>328</v>
      </c>
      <c r="T286" s="16" t="s">
        <v>62</v>
      </c>
      <c r="U286" s="16"/>
      <c r="V286" s="16"/>
      <c r="W286" s="16">
        <f>ROUND(IF(D286=Table!$C$3,Y286*Table!$C$4/8,Y286*Table!$D$4/8),3)</f>
        <v>35.1</v>
      </c>
      <c r="X286" s="16">
        <f>W286</f>
        <v>35.1</v>
      </c>
      <c r="Y286" s="16">
        <v>2.16</v>
      </c>
      <c r="Z286" s="16">
        <f>Y286</f>
        <v>2.16</v>
      </c>
      <c r="AA286" s="16" t="s">
        <v>18</v>
      </c>
      <c r="AB286" s="86"/>
      <c r="AC286" s="86">
        <v>44018</v>
      </c>
      <c r="AD286" s="86">
        <v>44022</v>
      </c>
      <c r="AE286" s="86">
        <v>44018</v>
      </c>
      <c r="AF286" s="86">
        <v>44018</v>
      </c>
      <c r="AG286" s="86" t="s">
        <v>164</v>
      </c>
      <c r="AH286" s="87">
        <v>0.92300000000000004</v>
      </c>
      <c r="AI286" s="87">
        <v>0.92900000000000005</v>
      </c>
      <c r="AJ286" s="87">
        <v>1</v>
      </c>
      <c r="AK286" s="99" t="s">
        <v>144</v>
      </c>
      <c r="AL286" s="94" t="s">
        <v>1667</v>
      </c>
      <c r="AM286" s="15"/>
      <c r="AN286" s="15"/>
    </row>
    <row r="287" spans="2:40" hidden="1" x14ac:dyDescent="0.25">
      <c r="B287" s="240">
        <f t="shared" si="38"/>
        <v>228</v>
      </c>
      <c r="C287" s="16">
        <v>20200706</v>
      </c>
      <c r="D287" s="16" t="s">
        <v>2</v>
      </c>
      <c r="E287" s="96" t="s">
        <v>1656</v>
      </c>
      <c r="F287" s="85" t="s">
        <v>58</v>
      </c>
      <c r="G287" s="49"/>
      <c r="H287" s="16" t="s">
        <v>316</v>
      </c>
      <c r="I287" s="16" t="s">
        <v>1583</v>
      </c>
      <c r="J287" s="16" t="s">
        <v>255</v>
      </c>
      <c r="K287" s="85"/>
      <c r="L287" s="85" t="s">
        <v>58</v>
      </c>
      <c r="M287" s="49"/>
      <c r="N287" s="16" t="s">
        <v>1668</v>
      </c>
      <c r="O287" s="85" t="s">
        <v>1646</v>
      </c>
      <c r="P287" s="85" t="s">
        <v>1095</v>
      </c>
      <c r="Q287" s="18"/>
      <c r="R287" s="16" t="s">
        <v>1263</v>
      </c>
      <c r="S287" s="16" t="s">
        <v>137</v>
      </c>
      <c r="T287" s="16" t="s">
        <v>63</v>
      </c>
      <c r="U287" s="16"/>
      <c r="V287" s="16"/>
      <c r="W287" s="16">
        <f>ROUND(IF(D287=Table!$C$3,Y287*Table!$C$4/8,Y287*Table!$D$4/8),3)</f>
        <v>45.5</v>
      </c>
      <c r="X287" s="16"/>
      <c r="Y287" s="16">
        <v>2.8</v>
      </c>
      <c r="Z287" s="16"/>
      <c r="AA287" s="16"/>
      <c r="AB287" s="86"/>
      <c r="AC287" s="86">
        <v>44018</v>
      </c>
      <c r="AD287" s="86">
        <v>44022</v>
      </c>
      <c r="AE287" s="86"/>
      <c r="AF287" s="86"/>
      <c r="AG287" s="86"/>
      <c r="AH287" s="87"/>
      <c r="AI287" s="87"/>
      <c r="AJ287" s="87"/>
      <c r="AK287" s="99"/>
      <c r="AL287" s="94"/>
      <c r="AM287" s="15"/>
      <c r="AN287" s="15"/>
    </row>
    <row r="288" spans="2:40" hidden="1" x14ac:dyDescent="0.25">
      <c r="B288" s="240">
        <f t="shared" si="38"/>
        <v>229</v>
      </c>
      <c r="C288" s="16">
        <v>20200706</v>
      </c>
      <c r="D288" s="16" t="s">
        <v>2</v>
      </c>
      <c r="E288" s="96" t="s">
        <v>1656</v>
      </c>
      <c r="F288" s="85" t="s">
        <v>58</v>
      </c>
      <c r="G288" s="49"/>
      <c r="H288" s="16" t="s">
        <v>830</v>
      </c>
      <c r="I288" s="16" t="s">
        <v>1584</v>
      </c>
      <c r="J288" s="16" t="s">
        <v>255</v>
      </c>
      <c r="K288" s="235" t="s">
        <v>1693</v>
      </c>
      <c r="L288" s="85" t="s">
        <v>58</v>
      </c>
      <c r="M288" s="49"/>
      <c r="N288" s="16" t="s">
        <v>1668</v>
      </c>
      <c r="O288" s="85" t="s">
        <v>1646</v>
      </c>
      <c r="P288" s="85" t="s">
        <v>1095</v>
      </c>
      <c r="Q288" s="18"/>
      <c r="R288" s="16" t="s">
        <v>1263</v>
      </c>
      <c r="S288" s="16" t="s">
        <v>137</v>
      </c>
      <c r="T288" s="16" t="s">
        <v>63</v>
      </c>
      <c r="U288" s="16"/>
      <c r="V288" s="16"/>
      <c r="W288" s="16">
        <f>ROUND(IF(D288=Table!$C$3,Y288*Table!$C$4/8,Y288*Table!$D$4/8),3)</f>
        <v>45.5</v>
      </c>
      <c r="X288" s="16"/>
      <c r="Y288" s="16">
        <v>2.8</v>
      </c>
      <c r="Z288" s="16"/>
      <c r="AA288" s="16"/>
      <c r="AB288" s="86"/>
      <c r="AC288" s="86">
        <v>44018</v>
      </c>
      <c r="AD288" s="86">
        <v>44022</v>
      </c>
      <c r="AE288" s="86"/>
      <c r="AF288" s="86"/>
      <c r="AG288" s="86"/>
      <c r="AH288" s="87"/>
      <c r="AI288" s="87"/>
      <c r="AJ288" s="87"/>
      <c r="AK288" s="99"/>
      <c r="AL288" s="94"/>
      <c r="AM288" s="15"/>
      <c r="AN288" s="15"/>
    </row>
    <row r="289" spans="2:40" hidden="1" x14ac:dyDescent="0.25">
      <c r="B289" s="240">
        <f t="shared" si="38"/>
        <v>230</v>
      </c>
      <c r="C289" s="16">
        <v>20200706</v>
      </c>
      <c r="D289" s="16" t="s">
        <v>2</v>
      </c>
      <c r="E289" s="96" t="s">
        <v>1656</v>
      </c>
      <c r="F289" s="85" t="s">
        <v>58</v>
      </c>
      <c r="G289" s="49"/>
      <c r="H289" s="16" t="s">
        <v>831</v>
      </c>
      <c r="I289" s="16" t="s">
        <v>1585</v>
      </c>
      <c r="J289" s="16" t="s">
        <v>255</v>
      </c>
      <c r="K289" s="85"/>
      <c r="L289" s="85" t="s">
        <v>58</v>
      </c>
      <c r="M289" s="49"/>
      <c r="N289" s="16" t="s">
        <v>1668</v>
      </c>
      <c r="O289" s="85" t="s">
        <v>282</v>
      </c>
      <c r="P289" s="85" t="s">
        <v>1095</v>
      </c>
      <c r="Q289" s="18"/>
      <c r="R289" s="16" t="s">
        <v>1263</v>
      </c>
      <c r="S289" s="16" t="s">
        <v>137</v>
      </c>
      <c r="T289" s="16" t="s">
        <v>63</v>
      </c>
      <c r="U289" s="16"/>
      <c r="V289" s="16"/>
      <c r="W289" s="16">
        <f>ROUND(IF(D289=Table!$C$3,Y289*Table!$C$4/8,Y289*Table!$D$4/8),3)</f>
        <v>32.5</v>
      </c>
      <c r="X289" s="16"/>
      <c r="Y289" s="16">
        <v>2</v>
      </c>
      <c r="Z289" s="16"/>
      <c r="AA289" s="16"/>
      <c r="AB289" s="86"/>
      <c r="AC289" s="86">
        <v>44018</v>
      </c>
      <c r="AD289" s="86">
        <v>44022</v>
      </c>
      <c r="AE289" s="86"/>
      <c r="AF289" s="86"/>
      <c r="AG289" s="86"/>
      <c r="AH289" s="87"/>
      <c r="AI289" s="87"/>
      <c r="AJ289" s="87"/>
      <c r="AK289" s="99"/>
      <c r="AL289" s="94"/>
      <c r="AM289" s="15"/>
      <c r="AN289" s="15"/>
    </row>
    <row r="290" spans="2:40" hidden="1" x14ac:dyDescent="0.25">
      <c r="B290" s="240">
        <f t="shared" si="38"/>
        <v>231</v>
      </c>
      <c r="C290" s="16">
        <v>20200706</v>
      </c>
      <c r="D290" s="16" t="s">
        <v>2</v>
      </c>
      <c r="E290" s="96" t="s">
        <v>1656</v>
      </c>
      <c r="F290" s="85" t="s">
        <v>58</v>
      </c>
      <c r="G290" s="49"/>
      <c r="H290" s="16" t="s">
        <v>281</v>
      </c>
      <c r="I290" s="16" t="s">
        <v>1586</v>
      </c>
      <c r="J290" s="16" t="s">
        <v>1255</v>
      </c>
      <c r="K290" s="85"/>
      <c r="L290" s="85" t="s">
        <v>58</v>
      </c>
      <c r="M290" s="49"/>
      <c r="N290" s="16" t="s">
        <v>1668</v>
      </c>
      <c r="O290" s="85" t="s">
        <v>282</v>
      </c>
      <c r="P290" s="85" t="s">
        <v>1095</v>
      </c>
      <c r="Q290" s="18"/>
      <c r="R290" s="16" t="s">
        <v>1263</v>
      </c>
      <c r="S290" s="16" t="s">
        <v>137</v>
      </c>
      <c r="T290" s="16" t="s">
        <v>63</v>
      </c>
      <c r="U290" s="16"/>
      <c r="V290" s="16"/>
      <c r="W290" s="16">
        <f>ROUND(IF(D290=Table!$C$3,Y290*Table!$C$4/8,Y290*Table!$D$4/8),3)</f>
        <v>32.5</v>
      </c>
      <c r="X290" s="16"/>
      <c r="Y290" s="16">
        <v>2</v>
      </c>
      <c r="Z290" s="16"/>
      <c r="AA290" s="16"/>
      <c r="AB290" s="86"/>
      <c r="AC290" s="86">
        <v>44018</v>
      </c>
      <c r="AD290" s="86">
        <v>44022</v>
      </c>
      <c r="AE290" s="86"/>
      <c r="AF290" s="86"/>
      <c r="AG290" s="86"/>
      <c r="AH290" s="87"/>
      <c r="AI290" s="87"/>
      <c r="AJ290" s="87"/>
      <c r="AK290" s="99"/>
      <c r="AL290" s="94"/>
      <c r="AM290" s="15"/>
      <c r="AN290" s="15"/>
    </row>
    <row r="291" spans="2:40" hidden="1" x14ac:dyDescent="0.25">
      <c r="B291" s="240">
        <f t="shared" si="38"/>
        <v>232</v>
      </c>
      <c r="C291" s="16">
        <v>20200706</v>
      </c>
      <c r="D291" s="16" t="s">
        <v>2</v>
      </c>
      <c r="E291" s="96" t="s">
        <v>1656</v>
      </c>
      <c r="F291" s="85" t="s">
        <v>58</v>
      </c>
      <c r="G291" s="49"/>
      <c r="H291" s="16" t="s">
        <v>1660</v>
      </c>
      <c r="I291" s="18" t="s">
        <v>1587</v>
      </c>
      <c r="J291" s="16" t="s">
        <v>256</v>
      </c>
      <c r="K291" s="85" t="s">
        <v>1696</v>
      </c>
      <c r="L291" s="85" t="s">
        <v>58</v>
      </c>
      <c r="M291" s="49"/>
      <c r="N291" s="16" t="s">
        <v>1668</v>
      </c>
      <c r="O291" s="85" t="s">
        <v>1647</v>
      </c>
      <c r="P291" s="85" t="s">
        <v>1095</v>
      </c>
      <c r="Q291" s="18"/>
      <c r="R291" s="16" t="s">
        <v>1265</v>
      </c>
      <c r="S291" s="16" t="s">
        <v>63</v>
      </c>
      <c r="T291" s="16" t="s">
        <v>933</v>
      </c>
      <c r="U291" s="16"/>
      <c r="V291" s="16"/>
      <c r="W291" s="16">
        <f>ROUND(IF(D291=Table!$C$3,Y291*Table!$C$4/8,Y291*Table!$D$4/8),3)</f>
        <v>195</v>
      </c>
      <c r="X291" s="16">
        <f>W291</f>
        <v>195</v>
      </c>
      <c r="Y291" s="16">
        <v>12</v>
      </c>
      <c r="Z291" s="16">
        <v>16</v>
      </c>
      <c r="AA291" s="16" t="s">
        <v>18</v>
      </c>
      <c r="AB291" s="86"/>
      <c r="AC291" s="86">
        <v>44018</v>
      </c>
      <c r="AD291" s="86">
        <v>44022</v>
      </c>
      <c r="AE291" s="86">
        <v>44021</v>
      </c>
      <c r="AF291" s="86">
        <v>44021</v>
      </c>
      <c r="AG291" s="86" t="s">
        <v>164</v>
      </c>
      <c r="AH291" s="87">
        <v>0.86399999999999999</v>
      </c>
      <c r="AI291" s="87">
        <v>0.88</v>
      </c>
      <c r="AJ291" s="87">
        <v>0.52</v>
      </c>
      <c r="AK291" s="99" t="s">
        <v>144</v>
      </c>
      <c r="AL291" s="157" t="s">
        <v>1835</v>
      </c>
      <c r="AM291" s="15"/>
      <c r="AN291" s="15"/>
    </row>
    <row r="292" spans="2:40" hidden="1" x14ac:dyDescent="0.25">
      <c r="B292" s="240">
        <f t="shared" si="38"/>
        <v>233</v>
      </c>
      <c r="C292" s="16">
        <v>20200706</v>
      </c>
      <c r="D292" s="16" t="s">
        <v>2</v>
      </c>
      <c r="E292" s="96" t="s">
        <v>1656</v>
      </c>
      <c r="F292" s="85" t="s">
        <v>58</v>
      </c>
      <c r="G292" s="49"/>
      <c r="H292" s="16" t="s">
        <v>832</v>
      </c>
      <c r="I292" s="18" t="s">
        <v>1588</v>
      </c>
      <c r="J292" s="16" t="s">
        <v>255</v>
      </c>
      <c r="K292" s="85"/>
      <c r="L292" s="85" t="s">
        <v>58</v>
      </c>
      <c r="M292" s="49"/>
      <c r="N292" s="16" t="s">
        <v>1668</v>
      </c>
      <c r="O292" s="85" t="s">
        <v>627</v>
      </c>
      <c r="P292" s="85" t="s">
        <v>1095</v>
      </c>
      <c r="Q292" s="18"/>
      <c r="R292" s="16" t="s">
        <v>1265</v>
      </c>
      <c r="S292" s="16" t="s">
        <v>63</v>
      </c>
      <c r="T292" s="16" t="s">
        <v>933</v>
      </c>
      <c r="U292" s="16"/>
      <c r="V292" s="16"/>
      <c r="W292" s="16">
        <f>ROUND(IF(D292=Table!$C$3,Y292*Table!$C$4/8,Y292*Table!$D$4/8),3)</f>
        <v>65</v>
      </c>
      <c r="X292" s="16">
        <f>W292</f>
        <v>65</v>
      </c>
      <c r="Y292" s="16">
        <v>4</v>
      </c>
      <c r="Z292" s="16">
        <v>4</v>
      </c>
      <c r="AA292" s="16" t="s">
        <v>18</v>
      </c>
      <c r="AB292" s="86"/>
      <c r="AC292" s="86">
        <v>44018</v>
      </c>
      <c r="AD292" s="86">
        <v>44022</v>
      </c>
      <c r="AE292" s="86">
        <v>44019</v>
      </c>
      <c r="AF292" s="86">
        <v>44019</v>
      </c>
      <c r="AG292" s="86" t="s">
        <v>164</v>
      </c>
      <c r="AH292" s="87">
        <v>0.89700000000000002</v>
      </c>
      <c r="AI292" s="87">
        <v>0.90400000000000003</v>
      </c>
      <c r="AJ292" s="87">
        <v>1</v>
      </c>
      <c r="AK292" s="99" t="s">
        <v>144</v>
      </c>
      <c r="AL292" s="94" t="s">
        <v>1722</v>
      </c>
      <c r="AM292" s="15"/>
      <c r="AN292" s="15"/>
    </row>
    <row r="293" spans="2:40" hidden="1" x14ac:dyDescent="0.25">
      <c r="B293" s="240">
        <f t="shared" si="38"/>
        <v>234</v>
      </c>
      <c r="C293" s="16">
        <v>20200706</v>
      </c>
      <c r="D293" s="16" t="s">
        <v>2</v>
      </c>
      <c r="E293" s="96" t="s">
        <v>1656</v>
      </c>
      <c r="F293" s="85" t="s">
        <v>58</v>
      </c>
      <c r="G293" s="49"/>
      <c r="H293" s="16" t="s">
        <v>1661</v>
      </c>
      <c r="I293" s="18" t="s">
        <v>1589</v>
      </c>
      <c r="J293" s="16" t="s">
        <v>256</v>
      </c>
      <c r="K293" s="85" t="s">
        <v>1697</v>
      </c>
      <c r="L293" s="85" t="s">
        <v>58</v>
      </c>
      <c r="M293" s="49"/>
      <c r="N293" s="16" t="s">
        <v>1668</v>
      </c>
      <c r="O293" s="85" t="s">
        <v>1648</v>
      </c>
      <c r="P293" s="85" t="s">
        <v>1095</v>
      </c>
      <c r="Q293" s="18"/>
      <c r="R293" s="16" t="s">
        <v>1265</v>
      </c>
      <c r="S293" s="16" t="s">
        <v>63</v>
      </c>
      <c r="T293" s="16" t="s">
        <v>933</v>
      </c>
      <c r="U293" s="16"/>
      <c r="V293" s="16" t="s">
        <v>1804</v>
      </c>
      <c r="W293" s="16">
        <f>ROUND(IF(D293=Table!$C$3,Y293*Table!$C$4/8,Y293*Table!$D$4/8),3)</f>
        <v>104</v>
      </c>
      <c r="X293" s="16">
        <v>65</v>
      </c>
      <c r="Y293" s="16">
        <v>6.4</v>
      </c>
      <c r="Z293" s="16">
        <v>8</v>
      </c>
      <c r="AA293" s="16" t="s">
        <v>18</v>
      </c>
      <c r="AB293" s="86"/>
      <c r="AC293" s="86">
        <v>44018</v>
      </c>
      <c r="AD293" s="86">
        <v>44022</v>
      </c>
      <c r="AE293" s="86">
        <v>44020</v>
      </c>
      <c r="AF293" s="86">
        <v>44020</v>
      </c>
      <c r="AG293" s="86" t="s">
        <v>164</v>
      </c>
      <c r="AH293" s="87">
        <v>0.90200000000000002</v>
      </c>
      <c r="AI293" s="87">
        <v>0.90700000000000003</v>
      </c>
      <c r="AJ293" s="87">
        <v>0.97399999999999998</v>
      </c>
      <c r="AK293" s="99" t="s">
        <v>144</v>
      </c>
      <c r="AL293" s="157" t="s">
        <v>1781</v>
      </c>
      <c r="AM293" s="15"/>
      <c r="AN293" s="15"/>
    </row>
    <row r="294" spans="2:40" hidden="1" x14ac:dyDescent="0.25">
      <c r="B294" s="240">
        <f t="shared" si="38"/>
        <v>235</v>
      </c>
      <c r="C294" s="16">
        <v>20200706</v>
      </c>
      <c r="D294" s="16" t="s">
        <v>2</v>
      </c>
      <c r="E294" s="96" t="s">
        <v>1656</v>
      </c>
      <c r="F294" s="85" t="s">
        <v>58</v>
      </c>
      <c r="G294" s="49"/>
      <c r="H294" s="16" t="s">
        <v>833</v>
      </c>
      <c r="I294" s="18" t="s">
        <v>1590</v>
      </c>
      <c r="J294" s="16" t="s">
        <v>255</v>
      </c>
      <c r="K294" s="85" t="s">
        <v>1692</v>
      </c>
      <c r="L294" s="85" t="s">
        <v>58</v>
      </c>
      <c r="M294" s="49"/>
      <c r="N294" s="16" t="s">
        <v>1668</v>
      </c>
      <c r="O294" s="85" t="s">
        <v>627</v>
      </c>
      <c r="P294" s="85" t="s">
        <v>1095</v>
      </c>
      <c r="Q294" s="18"/>
      <c r="R294" s="16" t="s">
        <v>1265</v>
      </c>
      <c r="S294" s="16" t="s">
        <v>63</v>
      </c>
      <c r="T294" s="16" t="s">
        <v>933</v>
      </c>
      <c r="U294" s="16"/>
      <c r="V294" s="16"/>
      <c r="W294" s="16">
        <f>ROUND(IF(D294=Table!$C$3,Y294*Table!$C$4/8,Y294*Table!$D$4/8),3)</f>
        <v>26</v>
      </c>
      <c r="X294" s="16">
        <f>W294</f>
        <v>26</v>
      </c>
      <c r="Y294" s="16">
        <v>1.6</v>
      </c>
      <c r="Z294" s="16">
        <v>4</v>
      </c>
      <c r="AA294" s="16" t="s">
        <v>18</v>
      </c>
      <c r="AB294" s="86"/>
      <c r="AC294" s="86">
        <v>44018</v>
      </c>
      <c r="AD294" s="86">
        <v>44022</v>
      </c>
      <c r="AE294" s="86">
        <v>44019</v>
      </c>
      <c r="AF294" s="86">
        <v>44019</v>
      </c>
      <c r="AG294" s="86" t="s">
        <v>164</v>
      </c>
      <c r="AH294" s="87">
        <v>1</v>
      </c>
      <c r="AI294" s="87">
        <v>1</v>
      </c>
      <c r="AJ294" s="87">
        <v>0.88900000000000001</v>
      </c>
      <c r="AK294" s="99" t="s">
        <v>144</v>
      </c>
      <c r="AL294" s="14" t="s">
        <v>1706</v>
      </c>
      <c r="AM294" s="15"/>
      <c r="AN294" s="15"/>
    </row>
    <row r="295" spans="2:40" hidden="1" x14ac:dyDescent="0.25">
      <c r="B295" s="240">
        <f t="shared" si="38"/>
        <v>236</v>
      </c>
      <c r="C295" s="16">
        <v>20200706</v>
      </c>
      <c r="D295" s="16" t="s">
        <v>2</v>
      </c>
      <c r="E295" s="96" t="s">
        <v>1656</v>
      </c>
      <c r="F295" s="85" t="s">
        <v>58</v>
      </c>
      <c r="G295" s="49"/>
      <c r="H295" s="16" t="s">
        <v>472</v>
      </c>
      <c r="I295" s="80" t="s">
        <v>1591</v>
      </c>
      <c r="J295" s="16" t="s">
        <v>1255</v>
      </c>
      <c r="K295" s="85" t="s">
        <v>1698</v>
      </c>
      <c r="L295" s="85" t="s">
        <v>58</v>
      </c>
      <c r="M295" s="49"/>
      <c r="N295" s="16" t="s">
        <v>1668</v>
      </c>
      <c r="O295" s="85" t="s">
        <v>1649</v>
      </c>
      <c r="P295" s="85" t="s">
        <v>1095</v>
      </c>
      <c r="Q295" s="18"/>
      <c r="R295" s="16" t="s">
        <v>1265</v>
      </c>
      <c r="S295" s="16" t="s">
        <v>63</v>
      </c>
      <c r="T295" s="16" t="s">
        <v>933</v>
      </c>
      <c r="U295" s="16"/>
      <c r="V295" s="16"/>
      <c r="W295" s="16">
        <f>ROUND(IF(D295=Table!$C$3,Y295*Table!$C$4/8,Y295*Table!$D$4/8),3)</f>
        <v>214.5</v>
      </c>
      <c r="X295" s="16"/>
      <c r="Y295" s="16">
        <v>13.2</v>
      </c>
      <c r="Z295" s="16"/>
      <c r="AA295" s="16"/>
      <c r="AB295" s="86"/>
      <c r="AC295" s="86">
        <v>44018</v>
      </c>
      <c r="AD295" s="86">
        <v>44022</v>
      </c>
      <c r="AE295" s="86"/>
      <c r="AF295" s="86"/>
      <c r="AG295" s="86"/>
      <c r="AH295" s="87"/>
      <c r="AI295" s="87"/>
      <c r="AJ295" s="87"/>
      <c r="AK295" s="99"/>
      <c r="AL295" s="94"/>
      <c r="AM295" s="15"/>
      <c r="AN295" s="15"/>
    </row>
    <row r="296" spans="2:40" hidden="1" x14ac:dyDescent="0.25">
      <c r="B296" s="240">
        <f t="shared" si="38"/>
        <v>237</v>
      </c>
      <c r="C296" s="16">
        <v>20200706</v>
      </c>
      <c r="D296" s="16" t="s">
        <v>2</v>
      </c>
      <c r="E296" s="96" t="s">
        <v>1656</v>
      </c>
      <c r="F296" s="85" t="s">
        <v>58</v>
      </c>
      <c r="G296" s="49"/>
      <c r="H296" s="16" t="s">
        <v>834</v>
      </c>
      <c r="I296" s="18" t="s">
        <v>1592</v>
      </c>
      <c r="J296" s="16" t="s">
        <v>1255</v>
      </c>
      <c r="K296" s="85"/>
      <c r="L296" s="85" t="s">
        <v>58</v>
      </c>
      <c r="M296" s="49"/>
      <c r="N296" s="16" t="s">
        <v>1668</v>
      </c>
      <c r="O296" s="85" t="s">
        <v>1185</v>
      </c>
      <c r="P296" s="85" t="s">
        <v>1095</v>
      </c>
      <c r="Q296" s="18"/>
      <c r="R296" s="16" t="s">
        <v>1265</v>
      </c>
      <c r="S296" s="16" t="s">
        <v>63</v>
      </c>
      <c r="T296" s="16" t="s">
        <v>933</v>
      </c>
      <c r="U296" s="16"/>
      <c r="V296" s="16"/>
      <c r="W296" s="16">
        <f>ROUND(IF(D296=Table!$C$3,Y296*Table!$C$4/8,Y296*Table!$D$4/8),3)</f>
        <v>45.5</v>
      </c>
      <c r="X296" s="16">
        <f>W296</f>
        <v>45.5</v>
      </c>
      <c r="Y296" s="16">
        <v>2.8</v>
      </c>
      <c r="Z296" s="16">
        <v>4</v>
      </c>
      <c r="AA296" s="16" t="s">
        <v>18</v>
      </c>
      <c r="AB296" s="86"/>
      <c r="AC296" s="86">
        <v>44018</v>
      </c>
      <c r="AD296" s="86">
        <v>44022</v>
      </c>
      <c r="AE296" s="86">
        <v>44019</v>
      </c>
      <c r="AF296" s="86">
        <v>44019</v>
      </c>
      <c r="AG296" s="86" t="s">
        <v>164</v>
      </c>
      <c r="AH296" s="87">
        <v>0.86699999999999999</v>
      </c>
      <c r="AI296" s="87">
        <v>0.89500000000000002</v>
      </c>
      <c r="AJ296" s="87">
        <v>1</v>
      </c>
      <c r="AK296" s="99" t="s">
        <v>144</v>
      </c>
      <c r="AL296" s="14" t="s">
        <v>1666</v>
      </c>
      <c r="AM296" s="15"/>
      <c r="AN296" s="15"/>
    </row>
    <row r="297" spans="2:40" hidden="1" x14ac:dyDescent="0.25">
      <c r="B297" s="240">
        <f t="shared" si="38"/>
        <v>238</v>
      </c>
      <c r="C297" s="16">
        <v>20200706</v>
      </c>
      <c r="D297" s="16" t="s">
        <v>2</v>
      </c>
      <c r="E297" s="96" t="s">
        <v>1656</v>
      </c>
      <c r="F297" s="85" t="s">
        <v>58</v>
      </c>
      <c r="G297" s="49"/>
      <c r="H297" s="16" t="s">
        <v>835</v>
      </c>
      <c r="I297" s="80" t="s">
        <v>1593</v>
      </c>
      <c r="J297" s="16" t="s">
        <v>255</v>
      </c>
      <c r="K297" s="85"/>
      <c r="L297" s="85" t="s">
        <v>58</v>
      </c>
      <c r="M297" s="49"/>
      <c r="N297" s="16" t="s">
        <v>1668</v>
      </c>
      <c r="O297" s="85" t="s">
        <v>788</v>
      </c>
      <c r="P297" s="85" t="s">
        <v>1095</v>
      </c>
      <c r="Q297" s="18"/>
      <c r="R297" s="16" t="s">
        <v>1265</v>
      </c>
      <c r="S297" s="16" t="s">
        <v>63</v>
      </c>
      <c r="T297" s="16" t="s">
        <v>933</v>
      </c>
      <c r="U297" s="16"/>
      <c r="V297" s="16"/>
      <c r="W297" s="16">
        <f>ROUND(IF(D297=Table!$C$3,Y297*Table!$C$4/8,Y297*Table!$D$4/8),3)</f>
        <v>35.1</v>
      </c>
      <c r="X297" s="16"/>
      <c r="Y297" s="16">
        <v>2.16</v>
      </c>
      <c r="Z297" s="16"/>
      <c r="AA297" s="16"/>
      <c r="AB297" s="86"/>
      <c r="AC297" s="86">
        <v>44018</v>
      </c>
      <c r="AD297" s="86">
        <v>44022</v>
      </c>
      <c r="AE297" s="86"/>
      <c r="AF297" s="86"/>
      <c r="AG297" s="86"/>
      <c r="AH297" s="87"/>
      <c r="AI297" s="87"/>
      <c r="AJ297" s="87"/>
      <c r="AK297" s="99"/>
      <c r="AL297" s="94"/>
      <c r="AM297" s="15"/>
      <c r="AN297" s="15"/>
    </row>
    <row r="298" spans="2:40" hidden="1" x14ac:dyDescent="0.25">
      <c r="B298" s="240">
        <f t="shared" si="38"/>
        <v>239</v>
      </c>
      <c r="C298" s="16">
        <v>20200706</v>
      </c>
      <c r="D298" s="16" t="s">
        <v>2</v>
      </c>
      <c r="E298" s="96" t="s">
        <v>1656</v>
      </c>
      <c r="F298" s="85" t="s">
        <v>58</v>
      </c>
      <c r="G298" s="49"/>
      <c r="H298" s="16" t="s">
        <v>836</v>
      </c>
      <c r="I298" s="16" t="s">
        <v>1594</v>
      </c>
      <c r="J298" s="16" t="s">
        <v>1255</v>
      </c>
      <c r="K298" s="235" t="s">
        <v>1699</v>
      </c>
      <c r="L298" s="85" t="s">
        <v>58</v>
      </c>
      <c r="M298" s="49"/>
      <c r="N298" s="16" t="s">
        <v>1668</v>
      </c>
      <c r="O298" s="85" t="s">
        <v>628</v>
      </c>
      <c r="P298" s="85" t="s">
        <v>1095</v>
      </c>
      <c r="Q298" s="18"/>
      <c r="R298" s="16" t="s">
        <v>1262</v>
      </c>
      <c r="S298" s="16" t="s">
        <v>136</v>
      </c>
      <c r="T298" s="16" t="s">
        <v>137</v>
      </c>
      <c r="U298" s="16"/>
      <c r="V298" s="16"/>
      <c r="W298" s="16">
        <f>ROUND(IF(D298=Table!$C$3,Y298*Table!$C$4/8,Y298*Table!$D$4/8),3)</f>
        <v>39</v>
      </c>
      <c r="X298" s="16">
        <v>39</v>
      </c>
      <c r="Y298" s="16">
        <v>2.4</v>
      </c>
      <c r="Z298" s="16">
        <v>1.5</v>
      </c>
      <c r="AA298" s="16" t="s">
        <v>18</v>
      </c>
      <c r="AB298" s="86"/>
      <c r="AC298" s="86">
        <v>44018</v>
      </c>
      <c r="AD298" s="86">
        <v>44022</v>
      </c>
      <c r="AE298" s="86">
        <v>44019</v>
      </c>
      <c r="AF298" s="86">
        <v>44019</v>
      </c>
      <c r="AG298" s="86" t="s">
        <v>164</v>
      </c>
      <c r="AH298" s="87">
        <v>0.88900000000000001</v>
      </c>
      <c r="AI298" s="87">
        <v>0.89500000000000002</v>
      </c>
      <c r="AJ298" s="87">
        <v>1</v>
      </c>
      <c r="AK298" s="99" t="s">
        <v>144</v>
      </c>
      <c r="AL298" s="94" t="s">
        <v>1714</v>
      </c>
      <c r="AM298" s="15"/>
      <c r="AN298" s="15"/>
    </row>
    <row r="299" spans="2:40" hidden="1" x14ac:dyDescent="0.25">
      <c r="B299" s="240">
        <f t="shared" si="38"/>
        <v>240</v>
      </c>
      <c r="C299" s="16">
        <v>20200706</v>
      </c>
      <c r="D299" s="16" t="s">
        <v>2</v>
      </c>
      <c r="E299" s="96" t="s">
        <v>1656</v>
      </c>
      <c r="F299" s="85" t="s">
        <v>58</v>
      </c>
      <c r="G299" s="49"/>
      <c r="H299" s="16" t="s">
        <v>1662</v>
      </c>
      <c r="I299" s="16" t="s">
        <v>1595</v>
      </c>
      <c r="J299" s="16" t="s">
        <v>255</v>
      </c>
      <c r="K299" s="85" t="s">
        <v>1692</v>
      </c>
      <c r="L299" s="85" t="s">
        <v>58</v>
      </c>
      <c r="M299" s="49"/>
      <c r="N299" s="16" t="s">
        <v>1668</v>
      </c>
      <c r="O299" s="85" t="s">
        <v>625</v>
      </c>
      <c r="P299" s="85" t="s">
        <v>1095</v>
      </c>
      <c r="Q299" s="18"/>
      <c r="R299" s="16" t="s">
        <v>1262</v>
      </c>
      <c r="S299" s="16" t="s">
        <v>136</v>
      </c>
      <c r="T299" s="16" t="s">
        <v>137</v>
      </c>
      <c r="U299" s="16"/>
      <c r="V299" s="16"/>
      <c r="W299" s="16">
        <f>ROUND(IF(D299=Table!$C$3,Y299*Table!$C$4/8,Y299*Table!$D$4/8),3)</f>
        <v>26</v>
      </c>
      <c r="X299" s="16">
        <v>26</v>
      </c>
      <c r="Y299" s="16">
        <v>1.6</v>
      </c>
      <c r="Z299" s="16">
        <v>1</v>
      </c>
      <c r="AA299" s="16" t="s">
        <v>18</v>
      </c>
      <c r="AB299" s="86"/>
      <c r="AC299" s="86">
        <v>44018</v>
      </c>
      <c r="AD299" s="86">
        <v>44022</v>
      </c>
      <c r="AE299" s="86">
        <v>44019</v>
      </c>
      <c r="AF299" s="86">
        <v>44019</v>
      </c>
      <c r="AG299" s="86" t="s">
        <v>164</v>
      </c>
      <c r="AH299" s="87">
        <v>0.82799999999999996</v>
      </c>
      <c r="AI299" s="87">
        <v>0.83299999999999996</v>
      </c>
      <c r="AJ299" s="87">
        <v>1</v>
      </c>
      <c r="AK299" s="99" t="s">
        <v>144</v>
      </c>
      <c r="AL299" s="94" t="s">
        <v>1724</v>
      </c>
      <c r="AM299" s="15"/>
      <c r="AN299" s="15"/>
    </row>
    <row r="300" spans="2:40" hidden="1" x14ac:dyDescent="0.25">
      <c r="B300" s="240">
        <f t="shared" si="38"/>
        <v>241</v>
      </c>
      <c r="C300" s="16">
        <v>20200706</v>
      </c>
      <c r="D300" s="16" t="s">
        <v>2</v>
      </c>
      <c r="E300" s="96" t="s">
        <v>1656</v>
      </c>
      <c r="F300" s="85" t="s">
        <v>58</v>
      </c>
      <c r="G300" s="49"/>
      <c r="H300" s="16" t="s">
        <v>837</v>
      </c>
      <c r="I300" s="16" t="s">
        <v>1596</v>
      </c>
      <c r="J300" s="16" t="s">
        <v>1255</v>
      </c>
      <c r="K300" s="85"/>
      <c r="L300" s="85" t="s">
        <v>58</v>
      </c>
      <c r="M300" s="49"/>
      <c r="N300" s="16" t="s">
        <v>1668</v>
      </c>
      <c r="O300" s="85" t="s">
        <v>319</v>
      </c>
      <c r="P300" s="85" t="s">
        <v>1095</v>
      </c>
      <c r="Q300" s="18"/>
      <c r="R300" s="16" t="s">
        <v>1262</v>
      </c>
      <c r="S300" s="16" t="s">
        <v>136</v>
      </c>
      <c r="T300" s="16" t="s">
        <v>137</v>
      </c>
      <c r="U300" s="16"/>
      <c r="V300" s="16"/>
      <c r="W300" s="16">
        <f>ROUND(IF(D300=Table!$C$3,Y300*Table!$C$4/8,Y300*Table!$D$4/8),3)</f>
        <v>39</v>
      </c>
      <c r="X300" s="16">
        <v>39</v>
      </c>
      <c r="Y300" s="16">
        <v>2.4</v>
      </c>
      <c r="Z300" s="16">
        <v>2</v>
      </c>
      <c r="AA300" s="16" t="s">
        <v>18</v>
      </c>
      <c r="AB300" s="86"/>
      <c r="AC300" s="86">
        <v>44018</v>
      </c>
      <c r="AD300" s="86">
        <v>44022</v>
      </c>
      <c r="AE300" s="86">
        <v>44019</v>
      </c>
      <c r="AF300" s="86">
        <v>44019</v>
      </c>
      <c r="AG300" s="86" t="s">
        <v>164</v>
      </c>
      <c r="AH300" s="87">
        <v>0.96399999999999997</v>
      </c>
      <c r="AI300" s="87">
        <v>0.96399999999999997</v>
      </c>
      <c r="AJ300" s="87" t="s">
        <v>327</v>
      </c>
      <c r="AK300" s="99" t="s">
        <v>144</v>
      </c>
      <c r="AL300" s="94" t="s">
        <v>1773</v>
      </c>
      <c r="AM300" s="15"/>
      <c r="AN300" s="15"/>
    </row>
    <row r="301" spans="2:40" hidden="1" x14ac:dyDescent="0.25">
      <c r="B301" s="240">
        <f t="shared" si="38"/>
        <v>242</v>
      </c>
      <c r="C301" s="16">
        <v>20200706</v>
      </c>
      <c r="D301" s="16" t="s">
        <v>2</v>
      </c>
      <c r="E301" s="96" t="s">
        <v>1656</v>
      </c>
      <c r="F301" s="85" t="s">
        <v>58</v>
      </c>
      <c r="G301" s="49"/>
      <c r="H301" s="16" t="s">
        <v>838</v>
      </c>
      <c r="I301" s="16" t="s">
        <v>1597</v>
      </c>
      <c r="J301" s="16" t="s">
        <v>1255</v>
      </c>
      <c r="K301" s="85"/>
      <c r="L301" s="85" t="s">
        <v>58</v>
      </c>
      <c r="M301" s="49"/>
      <c r="N301" s="16" t="s">
        <v>1668</v>
      </c>
      <c r="O301" s="85" t="s">
        <v>788</v>
      </c>
      <c r="P301" s="85" t="s">
        <v>1095</v>
      </c>
      <c r="Q301" s="18"/>
      <c r="R301" s="16" t="s">
        <v>1262</v>
      </c>
      <c r="S301" s="16" t="s">
        <v>136</v>
      </c>
      <c r="T301" s="16" t="s">
        <v>137</v>
      </c>
      <c r="U301" s="16"/>
      <c r="V301" s="16"/>
      <c r="W301" s="16">
        <f>ROUND(IF(D301=Table!$C$3,Y301*Table!$C$4/8,Y301*Table!$D$4/8),3)</f>
        <v>45.5</v>
      </c>
      <c r="X301" s="16">
        <v>45.5</v>
      </c>
      <c r="Y301" s="16">
        <v>2.8</v>
      </c>
      <c r="Z301" s="16">
        <v>2</v>
      </c>
      <c r="AA301" s="16" t="s">
        <v>18</v>
      </c>
      <c r="AB301" s="86"/>
      <c r="AC301" s="86">
        <v>44018</v>
      </c>
      <c r="AD301" s="86">
        <v>44022</v>
      </c>
      <c r="AE301" s="86">
        <v>44020</v>
      </c>
      <c r="AF301" s="86">
        <v>44020</v>
      </c>
      <c r="AG301" s="86" t="s">
        <v>164</v>
      </c>
      <c r="AH301" s="87">
        <v>0.96399999999999997</v>
      </c>
      <c r="AI301" s="87">
        <v>0.96599999999999997</v>
      </c>
      <c r="AJ301" s="87">
        <v>1</v>
      </c>
      <c r="AK301" s="99" t="s">
        <v>144</v>
      </c>
      <c r="AL301" s="94" t="s">
        <v>967</v>
      </c>
      <c r="AM301" s="15"/>
      <c r="AN301" s="15"/>
    </row>
    <row r="302" spans="2:40" hidden="1" x14ac:dyDescent="0.25">
      <c r="B302" s="240">
        <f t="shared" si="38"/>
        <v>243</v>
      </c>
      <c r="C302" s="16">
        <v>20200706</v>
      </c>
      <c r="D302" s="16" t="s">
        <v>2</v>
      </c>
      <c r="E302" s="96" t="s">
        <v>1656</v>
      </c>
      <c r="F302" s="85" t="s">
        <v>58</v>
      </c>
      <c r="G302" s="49"/>
      <c r="H302" s="16" t="s">
        <v>839</v>
      </c>
      <c r="I302" s="16" t="s">
        <v>1598</v>
      </c>
      <c r="J302" s="16" t="s">
        <v>255</v>
      </c>
      <c r="K302" s="85"/>
      <c r="L302" s="85" t="s">
        <v>58</v>
      </c>
      <c r="M302" s="49"/>
      <c r="N302" s="16" t="s">
        <v>1668</v>
      </c>
      <c r="O302" s="85" t="s">
        <v>627</v>
      </c>
      <c r="P302" s="85" t="s">
        <v>1095</v>
      </c>
      <c r="Q302" s="18"/>
      <c r="R302" s="16" t="s">
        <v>1262</v>
      </c>
      <c r="S302" s="16" t="s">
        <v>136</v>
      </c>
      <c r="T302" s="16" t="s">
        <v>137</v>
      </c>
      <c r="U302" s="16"/>
      <c r="V302" s="16"/>
      <c r="W302" s="16">
        <f>ROUND(IF(D302=Table!$C$3,Y302*Table!$C$4/8,Y302*Table!$D$4/8),3)</f>
        <v>39</v>
      </c>
      <c r="X302" s="16">
        <v>39</v>
      </c>
      <c r="Y302" s="16">
        <v>2.4</v>
      </c>
      <c r="Z302" s="16">
        <v>2</v>
      </c>
      <c r="AA302" s="16" t="s">
        <v>18</v>
      </c>
      <c r="AB302" s="86"/>
      <c r="AC302" s="86">
        <v>44018</v>
      </c>
      <c r="AD302" s="86">
        <v>44022</v>
      </c>
      <c r="AE302" s="86">
        <v>44020</v>
      </c>
      <c r="AF302" s="86">
        <v>44020</v>
      </c>
      <c r="AG302" s="86" t="s">
        <v>164</v>
      </c>
      <c r="AH302" s="87">
        <v>0.91700000000000004</v>
      </c>
      <c r="AI302" s="87">
        <v>0.92300000000000004</v>
      </c>
      <c r="AJ302" s="87">
        <v>1</v>
      </c>
      <c r="AK302" s="99" t="s">
        <v>144</v>
      </c>
      <c r="AL302" s="157" t="s">
        <v>1779</v>
      </c>
      <c r="AM302" s="15"/>
      <c r="AN302" s="15"/>
    </row>
    <row r="303" spans="2:40" hidden="1" x14ac:dyDescent="0.25">
      <c r="B303" s="240">
        <f t="shared" si="38"/>
        <v>244</v>
      </c>
      <c r="C303" s="16">
        <v>20200706</v>
      </c>
      <c r="D303" s="16" t="s">
        <v>2</v>
      </c>
      <c r="E303" s="96" t="s">
        <v>1656</v>
      </c>
      <c r="F303" s="85" t="s">
        <v>58</v>
      </c>
      <c r="G303" s="49"/>
      <c r="H303" s="16" t="s">
        <v>473</v>
      </c>
      <c r="I303" s="16" t="s">
        <v>1599</v>
      </c>
      <c r="J303" s="16" t="s">
        <v>1255</v>
      </c>
      <c r="K303" s="85"/>
      <c r="L303" s="85" t="s">
        <v>58</v>
      </c>
      <c r="M303" s="49"/>
      <c r="N303" s="16" t="s">
        <v>1668</v>
      </c>
      <c r="O303" s="85" t="s">
        <v>1252</v>
      </c>
      <c r="P303" s="85" t="s">
        <v>1095</v>
      </c>
      <c r="Q303" s="18"/>
      <c r="R303" s="16" t="s">
        <v>1262</v>
      </c>
      <c r="S303" s="16" t="s">
        <v>136</v>
      </c>
      <c r="T303" s="16" t="s">
        <v>137</v>
      </c>
      <c r="U303" s="16"/>
      <c r="V303" s="16"/>
      <c r="W303" s="16">
        <f>ROUND(IF(D303=Table!$C$3,Y303*Table!$C$4/8,Y303*Table!$D$4/8),3)</f>
        <v>35.1</v>
      </c>
      <c r="X303" s="16">
        <v>35.1</v>
      </c>
      <c r="Y303" s="16">
        <v>2.16</v>
      </c>
      <c r="Z303" s="16">
        <v>1.5</v>
      </c>
      <c r="AA303" s="16" t="s">
        <v>18</v>
      </c>
      <c r="AB303" s="86"/>
      <c r="AC303" s="86">
        <v>44018</v>
      </c>
      <c r="AD303" s="86">
        <v>44022</v>
      </c>
      <c r="AE303" s="86">
        <v>44021</v>
      </c>
      <c r="AF303" s="86">
        <v>44021</v>
      </c>
      <c r="AG303" s="86" t="s">
        <v>164</v>
      </c>
      <c r="AH303" s="87">
        <v>0.90200000000000002</v>
      </c>
      <c r="AI303" s="87">
        <v>0.90200000000000002</v>
      </c>
      <c r="AJ303" s="87">
        <v>0.66700000000000004</v>
      </c>
      <c r="AK303" s="99" t="s">
        <v>144</v>
      </c>
      <c r="AL303" s="157" t="s">
        <v>1821</v>
      </c>
      <c r="AM303" s="15"/>
      <c r="AN303" s="15"/>
    </row>
    <row r="304" spans="2:40" hidden="1" x14ac:dyDescent="0.25">
      <c r="B304" s="240">
        <f t="shared" si="38"/>
        <v>245</v>
      </c>
      <c r="C304" s="16">
        <v>20200706</v>
      </c>
      <c r="D304" s="16" t="s">
        <v>2</v>
      </c>
      <c r="E304" s="96" t="s">
        <v>1656</v>
      </c>
      <c r="F304" s="85" t="s">
        <v>58</v>
      </c>
      <c r="G304" s="49"/>
      <c r="H304" s="16" t="s">
        <v>840</v>
      </c>
      <c r="I304" s="16" t="s">
        <v>1600</v>
      </c>
      <c r="J304" s="16" t="s">
        <v>255</v>
      </c>
      <c r="K304" s="85" t="s">
        <v>1692</v>
      </c>
      <c r="L304" s="85" t="s">
        <v>58</v>
      </c>
      <c r="M304" s="49"/>
      <c r="N304" s="16" t="s">
        <v>1668</v>
      </c>
      <c r="O304" s="85" t="s">
        <v>786</v>
      </c>
      <c r="P304" s="85" t="s">
        <v>1095</v>
      </c>
      <c r="Q304" s="18"/>
      <c r="R304" s="16" t="s">
        <v>1262</v>
      </c>
      <c r="S304" s="16" t="s">
        <v>136</v>
      </c>
      <c r="T304" s="16" t="s">
        <v>137</v>
      </c>
      <c r="U304" s="16"/>
      <c r="V304" s="16"/>
      <c r="W304" s="16">
        <f>ROUND(IF(D304=Table!$C$3,Y304*Table!$C$4/8,Y304*Table!$D$4/8),3)</f>
        <v>26</v>
      </c>
      <c r="X304" s="16">
        <v>26</v>
      </c>
      <c r="Y304" s="16">
        <v>1.6</v>
      </c>
      <c r="Z304" s="16">
        <v>1</v>
      </c>
      <c r="AA304" s="16" t="s">
        <v>18</v>
      </c>
      <c r="AB304" s="86"/>
      <c r="AC304" s="86">
        <v>44018</v>
      </c>
      <c r="AD304" s="86">
        <v>44022</v>
      </c>
      <c r="AE304" s="86">
        <v>44021</v>
      </c>
      <c r="AF304" s="86">
        <v>44021</v>
      </c>
      <c r="AG304" s="86" t="s">
        <v>164</v>
      </c>
      <c r="AH304" s="87">
        <v>0.8</v>
      </c>
      <c r="AI304" s="87">
        <v>0.8</v>
      </c>
      <c r="AJ304" s="87" t="s">
        <v>327</v>
      </c>
      <c r="AK304" s="99" t="s">
        <v>144</v>
      </c>
      <c r="AL304" s="94" t="s">
        <v>967</v>
      </c>
      <c r="AM304" s="15"/>
      <c r="AN304" s="15"/>
    </row>
    <row r="305" spans="2:40" hidden="1" x14ac:dyDescent="0.25">
      <c r="B305" s="240">
        <f t="shared" si="38"/>
        <v>246</v>
      </c>
      <c r="C305" s="16">
        <v>20200706</v>
      </c>
      <c r="D305" s="16" t="s">
        <v>2</v>
      </c>
      <c r="E305" s="96" t="s">
        <v>1656</v>
      </c>
      <c r="F305" s="85" t="s">
        <v>58</v>
      </c>
      <c r="G305" s="49"/>
      <c r="H305" s="16" t="s">
        <v>841</v>
      </c>
      <c r="I305" s="16" t="s">
        <v>1601</v>
      </c>
      <c r="J305" s="16" t="s">
        <v>255</v>
      </c>
      <c r="K305" s="85" t="s">
        <v>1692</v>
      </c>
      <c r="L305" s="85" t="s">
        <v>58</v>
      </c>
      <c r="M305" s="49"/>
      <c r="N305" s="16" t="s">
        <v>1668</v>
      </c>
      <c r="O305" s="85" t="s">
        <v>319</v>
      </c>
      <c r="P305" s="85" t="s">
        <v>1095</v>
      </c>
      <c r="Q305" s="18"/>
      <c r="R305" s="16" t="s">
        <v>1262</v>
      </c>
      <c r="S305" s="16" t="s">
        <v>136</v>
      </c>
      <c r="T305" s="16" t="s">
        <v>137</v>
      </c>
      <c r="U305" s="16"/>
      <c r="V305" s="16"/>
      <c r="W305" s="16">
        <f>ROUND(IF(D305=Table!$C$3,Y305*Table!$C$4/8,Y305*Table!$D$4/8),3)</f>
        <v>26</v>
      </c>
      <c r="X305" s="16">
        <v>26</v>
      </c>
      <c r="Y305" s="16">
        <v>1.6</v>
      </c>
      <c r="Z305" s="16">
        <v>1</v>
      </c>
      <c r="AA305" s="16" t="s">
        <v>18</v>
      </c>
      <c r="AB305" s="86"/>
      <c r="AC305" s="86">
        <v>44018</v>
      </c>
      <c r="AD305" s="86">
        <v>44022</v>
      </c>
      <c r="AE305" s="86">
        <v>44021</v>
      </c>
      <c r="AF305" s="86">
        <v>44021</v>
      </c>
      <c r="AG305" s="86" t="s">
        <v>164</v>
      </c>
      <c r="AH305" s="87">
        <v>0.83299999999999996</v>
      </c>
      <c r="AI305" s="87">
        <v>0.83299999999999996</v>
      </c>
      <c r="AJ305" s="87" t="s">
        <v>327</v>
      </c>
      <c r="AK305" s="99" t="s">
        <v>144</v>
      </c>
      <c r="AL305" s="94" t="s">
        <v>967</v>
      </c>
      <c r="AM305" s="15"/>
      <c r="AN305" s="15"/>
    </row>
    <row r="306" spans="2:40" hidden="1" x14ac:dyDescent="0.25">
      <c r="B306" s="240">
        <f t="shared" si="38"/>
        <v>247</v>
      </c>
      <c r="C306" s="16">
        <v>20200706</v>
      </c>
      <c r="D306" s="16" t="s">
        <v>2</v>
      </c>
      <c r="E306" s="96" t="s">
        <v>1656</v>
      </c>
      <c r="F306" s="85" t="s">
        <v>58</v>
      </c>
      <c r="G306" s="49"/>
      <c r="H306" s="16" t="s">
        <v>842</v>
      </c>
      <c r="I306" s="16" t="s">
        <v>1602</v>
      </c>
      <c r="J306" s="16" t="s">
        <v>255</v>
      </c>
      <c r="K306" s="85"/>
      <c r="L306" s="85" t="s">
        <v>58</v>
      </c>
      <c r="M306" s="49"/>
      <c r="N306" s="16" t="s">
        <v>1668</v>
      </c>
      <c r="O306" s="85" t="s">
        <v>1639</v>
      </c>
      <c r="P306" s="85" t="s">
        <v>1095</v>
      </c>
      <c r="Q306" s="18"/>
      <c r="R306" s="16" t="s">
        <v>1262</v>
      </c>
      <c r="S306" s="16" t="s">
        <v>136</v>
      </c>
      <c r="T306" s="16" t="s">
        <v>137</v>
      </c>
      <c r="U306" s="16"/>
      <c r="V306" s="16"/>
      <c r="W306" s="16">
        <f>ROUND(IF(D306=Table!$C$3,Y306*Table!$C$4/8,Y306*Table!$D$4/8),3)</f>
        <v>35.1</v>
      </c>
      <c r="X306" s="16">
        <v>35.1</v>
      </c>
      <c r="Y306" s="16">
        <v>2.16</v>
      </c>
      <c r="Z306" s="16">
        <v>1.5</v>
      </c>
      <c r="AA306" s="16" t="s">
        <v>18</v>
      </c>
      <c r="AB306" s="86"/>
      <c r="AC306" s="86">
        <v>44018</v>
      </c>
      <c r="AD306" s="86">
        <v>44022</v>
      </c>
      <c r="AE306" s="86">
        <v>44021</v>
      </c>
      <c r="AF306" s="86">
        <v>44021</v>
      </c>
      <c r="AG306" s="86" t="s">
        <v>164</v>
      </c>
      <c r="AH306" s="87">
        <v>0.82699999999999996</v>
      </c>
      <c r="AI306" s="87">
        <v>0.82699999999999996</v>
      </c>
      <c r="AJ306" s="87" t="s">
        <v>327</v>
      </c>
      <c r="AK306" s="99" t="s">
        <v>144</v>
      </c>
      <c r="AL306" s="157" t="s">
        <v>1824</v>
      </c>
      <c r="AM306" s="15"/>
      <c r="AN306" s="15"/>
    </row>
    <row r="307" spans="2:40" hidden="1" x14ac:dyDescent="0.25">
      <c r="B307" s="240">
        <f t="shared" si="38"/>
        <v>248</v>
      </c>
      <c r="C307" s="16">
        <v>20200706</v>
      </c>
      <c r="D307" s="16" t="s">
        <v>2</v>
      </c>
      <c r="E307" s="96" t="s">
        <v>1656</v>
      </c>
      <c r="F307" s="85" t="s">
        <v>58</v>
      </c>
      <c r="G307" s="49"/>
      <c r="H307" s="16" t="s">
        <v>843</v>
      </c>
      <c r="I307" s="16" t="s">
        <v>1603</v>
      </c>
      <c r="J307" s="16" t="s">
        <v>255</v>
      </c>
      <c r="K307" s="85"/>
      <c r="L307" s="85" t="s">
        <v>58</v>
      </c>
      <c r="M307" s="49"/>
      <c r="N307" s="16" t="s">
        <v>1668</v>
      </c>
      <c r="O307" s="85" t="s">
        <v>1634</v>
      </c>
      <c r="P307" s="85" t="s">
        <v>1095</v>
      </c>
      <c r="Q307" s="18"/>
      <c r="R307" s="16" t="s">
        <v>1262</v>
      </c>
      <c r="S307" s="16" t="s">
        <v>136</v>
      </c>
      <c r="T307" s="16" t="s">
        <v>137</v>
      </c>
      <c r="U307" s="16"/>
      <c r="V307" s="16"/>
      <c r="W307" s="16">
        <f>ROUND(IF(D307=Table!$C$3,Y307*Table!$C$4/8,Y307*Table!$D$4/8),3)</f>
        <v>32.5</v>
      </c>
      <c r="X307" s="16">
        <v>32.5</v>
      </c>
      <c r="Y307" s="16">
        <v>2</v>
      </c>
      <c r="Z307" s="16">
        <v>1.5</v>
      </c>
      <c r="AA307" s="16" t="s">
        <v>18</v>
      </c>
      <c r="AB307" s="86"/>
      <c r="AC307" s="86">
        <v>44018</v>
      </c>
      <c r="AD307" s="86">
        <v>44022</v>
      </c>
      <c r="AE307" s="86">
        <v>44021</v>
      </c>
      <c r="AF307" s="86">
        <v>44021</v>
      </c>
      <c r="AG307" s="86" t="s">
        <v>164</v>
      </c>
      <c r="AH307" s="87">
        <v>0.94699999999999995</v>
      </c>
      <c r="AI307" s="87">
        <v>0.95</v>
      </c>
      <c r="AJ307" s="87" t="s">
        <v>327</v>
      </c>
      <c r="AK307" s="99" t="s">
        <v>144</v>
      </c>
      <c r="AL307" s="157" t="s">
        <v>1827</v>
      </c>
      <c r="AM307" s="15"/>
      <c r="AN307" s="15"/>
    </row>
    <row r="308" spans="2:40" hidden="1" x14ac:dyDescent="0.25">
      <c r="B308" s="240">
        <f t="shared" si="38"/>
        <v>249</v>
      </c>
      <c r="C308" s="16">
        <v>20200706</v>
      </c>
      <c r="D308" s="16" t="s">
        <v>2</v>
      </c>
      <c r="E308" s="96" t="s">
        <v>1656</v>
      </c>
      <c r="F308" s="85" t="s">
        <v>58</v>
      </c>
      <c r="G308" s="49"/>
      <c r="H308" s="16" t="s">
        <v>844</v>
      </c>
      <c r="I308" s="16" t="s">
        <v>1604</v>
      </c>
      <c r="J308" s="16" t="s">
        <v>255</v>
      </c>
      <c r="K308" s="85"/>
      <c r="L308" s="85" t="s">
        <v>58</v>
      </c>
      <c r="M308" s="49"/>
      <c r="N308" s="16" t="s">
        <v>1668</v>
      </c>
      <c r="O308" s="85" t="s">
        <v>627</v>
      </c>
      <c r="P308" s="85" t="s">
        <v>1095</v>
      </c>
      <c r="Q308" s="18"/>
      <c r="R308" s="16" t="s">
        <v>1262</v>
      </c>
      <c r="S308" s="16" t="s">
        <v>136</v>
      </c>
      <c r="T308" s="16" t="s">
        <v>137</v>
      </c>
      <c r="U308" s="16"/>
      <c r="V308" s="16"/>
      <c r="W308" s="16">
        <f>ROUND(IF(D308=Table!$C$3,Y308*Table!$C$4/8,Y308*Table!$D$4/8),3)</f>
        <v>32.5</v>
      </c>
      <c r="X308" s="16">
        <v>32.5</v>
      </c>
      <c r="Y308" s="16">
        <v>2</v>
      </c>
      <c r="Z308" s="16">
        <v>1.5</v>
      </c>
      <c r="AA308" s="16" t="s">
        <v>18</v>
      </c>
      <c r="AB308" s="86"/>
      <c r="AC308" s="86">
        <v>44018</v>
      </c>
      <c r="AD308" s="86">
        <v>44022</v>
      </c>
      <c r="AE308" s="86">
        <v>44021</v>
      </c>
      <c r="AF308" s="86">
        <v>44021</v>
      </c>
      <c r="AG308" s="86" t="s">
        <v>164</v>
      </c>
      <c r="AH308" s="87">
        <v>0.91700000000000004</v>
      </c>
      <c r="AI308" s="87">
        <v>0.91700000000000004</v>
      </c>
      <c r="AJ308" s="87" t="s">
        <v>327</v>
      </c>
      <c r="AK308" s="99" t="s">
        <v>144</v>
      </c>
      <c r="AL308" s="94" t="s">
        <v>967</v>
      </c>
      <c r="AM308" s="15"/>
      <c r="AN308" s="15"/>
    </row>
    <row r="309" spans="2:40" hidden="1" x14ac:dyDescent="0.25">
      <c r="B309" s="240">
        <f t="shared" si="38"/>
        <v>250</v>
      </c>
      <c r="C309" s="16">
        <v>20200706</v>
      </c>
      <c r="D309" s="16" t="s">
        <v>2</v>
      </c>
      <c r="E309" s="96" t="s">
        <v>1656</v>
      </c>
      <c r="F309" s="85" t="s">
        <v>58</v>
      </c>
      <c r="G309" s="49"/>
      <c r="H309" s="16" t="s">
        <v>1663</v>
      </c>
      <c r="I309" s="16" t="s">
        <v>1605</v>
      </c>
      <c r="J309" s="16" t="s">
        <v>255</v>
      </c>
      <c r="K309" s="85"/>
      <c r="L309" s="85" t="s">
        <v>58</v>
      </c>
      <c r="M309" s="49"/>
      <c r="N309" s="16" t="s">
        <v>1668</v>
      </c>
      <c r="O309" s="85" t="s">
        <v>1252</v>
      </c>
      <c r="P309" s="85" t="s">
        <v>1095</v>
      </c>
      <c r="Q309" s="18"/>
      <c r="R309" s="16" t="s">
        <v>1263</v>
      </c>
      <c r="S309" s="16" t="s">
        <v>137</v>
      </c>
      <c r="T309" s="16" t="s">
        <v>63</v>
      </c>
      <c r="U309" s="16"/>
      <c r="V309" s="16"/>
      <c r="W309" s="16">
        <f>ROUND(IF(D309=Table!$C$3,Y309*Table!$C$4/8,Y309*Table!$D$4/8),3)</f>
        <v>35.1</v>
      </c>
      <c r="X309" s="16">
        <v>35.1</v>
      </c>
      <c r="Y309" s="16">
        <v>2.16</v>
      </c>
      <c r="Z309" s="16">
        <v>1.5</v>
      </c>
      <c r="AA309" s="16" t="s">
        <v>18</v>
      </c>
      <c r="AB309" s="86"/>
      <c r="AC309" s="86">
        <v>44018</v>
      </c>
      <c r="AD309" s="86">
        <v>44022</v>
      </c>
      <c r="AE309" s="86">
        <v>44019</v>
      </c>
      <c r="AF309" s="86">
        <v>44019</v>
      </c>
      <c r="AG309" s="86" t="s">
        <v>164</v>
      </c>
      <c r="AH309" s="87">
        <v>1</v>
      </c>
      <c r="AI309" s="87">
        <v>1</v>
      </c>
      <c r="AJ309" s="87">
        <v>1</v>
      </c>
      <c r="AK309" s="99" t="s">
        <v>144</v>
      </c>
      <c r="AL309" s="94" t="s">
        <v>58</v>
      </c>
      <c r="AM309" s="94" t="s">
        <v>58</v>
      </c>
      <c r="AN309" s="253" t="s">
        <v>58</v>
      </c>
    </row>
    <row r="310" spans="2:40" hidden="1" x14ac:dyDescent="0.25">
      <c r="B310" s="240">
        <f t="shared" si="38"/>
        <v>251</v>
      </c>
      <c r="C310" s="16">
        <v>20200706</v>
      </c>
      <c r="D310" s="16" t="s">
        <v>2</v>
      </c>
      <c r="E310" s="96" t="s">
        <v>1656</v>
      </c>
      <c r="F310" s="85" t="s">
        <v>58</v>
      </c>
      <c r="G310" s="49"/>
      <c r="H310" s="16" t="s">
        <v>845</v>
      </c>
      <c r="I310" s="16" t="s">
        <v>1606</v>
      </c>
      <c r="J310" s="16" t="s">
        <v>255</v>
      </c>
      <c r="K310" s="85"/>
      <c r="L310" s="85" t="s">
        <v>58</v>
      </c>
      <c r="M310" s="49"/>
      <c r="N310" s="16" t="s">
        <v>1668</v>
      </c>
      <c r="O310" s="85" t="s">
        <v>1639</v>
      </c>
      <c r="P310" s="85" t="s">
        <v>1095</v>
      </c>
      <c r="Q310" s="18"/>
      <c r="R310" s="16" t="s">
        <v>1263</v>
      </c>
      <c r="S310" s="16" t="s">
        <v>137</v>
      </c>
      <c r="T310" s="16" t="s">
        <v>63</v>
      </c>
      <c r="U310" s="16"/>
      <c r="V310" s="16"/>
      <c r="W310" s="16">
        <f>ROUND(IF(D310=Table!$C$3,Y310*Table!$C$4/8,Y310*Table!$D$4/8),3)</f>
        <v>35.1</v>
      </c>
      <c r="X310" s="16">
        <v>35.1</v>
      </c>
      <c r="Y310" s="16">
        <v>2.16</v>
      </c>
      <c r="Z310" s="16">
        <v>2.1</v>
      </c>
      <c r="AA310" s="16" t="s">
        <v>18</v>
      </c>
      <c r="AB310" s="86"/>
      <c r="AC310" s="86">
        <v>44018</v>
      </c>
      <c r="AD310" s="86">
        <v>44022</v>
      </c>
      <c r="AE310" s="86">
        <v>44019</v>
      </c>
      <c r="AF310" s="86">
        <v>44019</v>
      </c>
      <c r="AG310" s="86" t="s">
        <v>164</v>
      </c>
      <c r="AH310" s="87">
        <v>0.90600000000000003</v>
      </c>
      <c r="AI310" s="87">
        <v>0.90600000000000003</v>
      </c>
      <c r="AJ310" s="87">
        <v>1</v>
      </c>
      <c r="AK310" s="99" t="s">
        <v>144</v>
      </c>
      <c r="AL310" s="246" t="s">
        <v>1715</v>
      </c>
      <c r="AM310" s="94" t="s">
        <v>58</v>
      </c>
      <c r="AN310" s="224" t="s">
        <v>58</v>
      </c>
    </row>
    <row r="311" spans="2:40" hidden="1" x14ac:dyDescent="0.25">
      <c r="B311" s="240">
        <f t="shared" si="38"/>
        <v>252</v>
      </c>
      <c r="C311" s="16">
        <v>20200706</v>
      </c>
      <c r="D311" s="16" t="s">
        <v>2</v>
      </c>
      <c r="E311" s="96" t="s">
        <v>1656</v>
      </c>
      <c r="F311" s="85" t="s">
        <v>58</v>
      </c>
      <c r="G311" s="49"/>
      <c r="H311" s="16" t="s">
        <v>846</v>
      </c>
      <c r="I311" s="16" t="s">
        <v>1607</v>
      </c>
      <c r="J311" s="16" t="s">
        <v>255</v>
      </c>
      <c r="K311" s="85"/>
      <c r="L311" s="85" t="s">
        <v>58</v>
      </c>
      <c r="M311" s="49"/>
      <c r="N311" s="16" t="s">
        <v>1668</v>
      </c>
      <c r="O311" s="85" t="s">
        <v>627</v>
      </c>
      <c r="P311" s="85" t="s">
        <v>1095</v>
      </c>
      <c r="Q311" s="18"/>
      <c r="R311" s="16" t="s">
        <v>1263</v>
      </c>
      <c r="S311" s="16" t="s">
        <v>137</v>
      </c>
      <c r="T311" s="16" t="s">
        <v>63</v>
      </c>
      <c r="U311" s="16"/>
      <c r="V311" s="16"/>
      <c r="W311" s="16">
        <f>ROUND(IF(D311=Table!$C$3,Y311*Table!$C$4/8,Y311*Table!$D$4/8),3)</f>
        <v>35.1</v>
      </c>
      <c r="X311" s="16">
        <v>35.1</v>
      </c>
      <c r="Y311" s="16">
        <v>2.16</v>
      </c>
      <c r="Z311" s="16">
        <v>2</v>
      </c>
      <c r="AA311" s="16" t="s">
        <v>18</v>
      </c>
      <c r="AB311" s="86"/>
      <c r="AC311" s="86">
        <v>44018</v>
      </c>
      <c r="AD311" s="86">
        <v>44022</v>
      </c>
      <c r="AE311" s="86">
        <v>44020</v>
      </c>
      <c r="AF311" s="86">
        <v>44020</v>
      </c>
      <c r="AG311" s="86" t="s">
        <v>164</v>
      </c>
      <c r="AH311" s="87">
        <v>0.86099999999999999</v>
      </c>
      <c r="AI311" s="87">
        <v>0.86099999999999999</v>
      </c>
      <c r="AJ311" s="87">
        <v>0.85099999999999998</v>
      </c>
      <c r="AK311" s="99" t="s">
        <v>144</v>
      </c>
      <c r="AL311" s="246" t="s">
        <v>1778</v>
      </c>
      <c r="AM311" s="94" t="s">
        <v>58</v>
      </c>
      <c r="AN311" s="224" t="s">
        <v>58</v>
      </c>
    </row>
    <row r="312" spans="2:40" hidden="1" x14ac:dyDescent="0.25">
      <c r="B312" s="240">
        <f t="shared" si="38"/>
        <v>253</v>
      </c>
      <c r="C312" s="16">
        <v>20200706</v>
      </c>
      <c r="D312" s="16" t="s">
        <v>2</v>
      </c>
      <c r="E312" s="96" t="s">
        <v>1656</v>
      </c>
      <c r="F312" s="85" t="s">
        <v>58</v>
      </c>
      <c r="G312" s="49"/>
      <c r="H312" s="16" t="s">
        <v>847</v>
      </c>
      <c r="I312" s="16" t="s">
        <v>1608</v>
      </c>
      <c r="J312" s="16" t="s">
        <v>255</v>
      </c>
      <c r="K312" s="85"/>
      <c r="L312" s="85" t="s">
        <v>58</v>
      </c>
      <c r="M312" s="49"/>
      <c r="N312" s="16" t="s">
        <v>1668</v>
      </c>
      <c r="O312" s="85" t="s">
        <v>625</v>
      </c>
      <c r="P312" s="85" t="s">
        <v>1095</v>
      </c>
      <c r="Q312" s="18"/>
      <c r="R312" s="16" t="s">
        <v>1263</v>
      </c>
      <c r="S312" s="16" t="s">
        <v>137</v>
      </c>
      <c r="T312" s="16" t="s">
        <v>63</v>
      </c>
      <c r="U312" s="16"/>
      <c r="V312" s="16"/>
      <c r="W312" s="16">
        <f>ROUND(IF(D312=Table!$C$3,Y312*Table!$C$4/8,Y312*Table!$D$4/8),3)</f>
        <v>35.1</v>
      </c>
      <c r="X312" s="16">
        <v>35.1</v>
      </c>
      <c r="Y312" s="16">
        <v>2.16</v>
      </c>
      <c r="Z312" s="16">
        <v>2.2000000000000002</v>
      </c>
      <c r="AA312" s="16" t="s">
        <v>18</v>
      </c>
      <c r="AB312" s="86"/>
      <c r="AC312" s="86">
        <v>44018</v>
      </c>
      <c r="AD312" s="86">
        <v>44022</v>
      </c>
      <c r="AE312" s="86">
        <v>44020</v>
      </c>
      <c r="AF312" s="86">
        <v>44020</v>
      </c>
      <c r="AG312" s="86" t="s">
        <v>164</v>
      </c>
      <c r="AH312" s="87">
        <v>0.92500000000000004</v>
      </c>
      <c r="AI312" s="87">
        <v>0.92500000000000004</v>
      </c>
      <c r="AJ312" s="87">
        <v>0.91400000000000003</v>
      </c>
      <c r="AK312" s="99" t="s">
        <v>144</v>
      </c>
      <c r="AL312" s="246" t="s">
        <v>1780</v>
      </c>
      <c r="AM312" s="94" t="s">
        <v>58</v>
      </c>
      <c r="AN312" s="224" t="s">
        <v>58</v>
      </c>
    </row>
    <row r="313" spans="2:40" hidden="1" x14ac:dyDescent="0.25">
      <c r="B313" s="240">
        <f t="shared" si="38"/>
        <v>254</v>
      </c>
      <c r="C313" s="16">
        <v>20200706</v>
      </c>
      <c r="D313" s="16" t="s">
        <v>2</v>
      </c>
      <c r="E313" s="96" t="s">
        <v>1656</v>
      </c>
      <c r="F313" s="85" t="s">
        <v>58</v>
      </c>
      <c r="G313" s="49"/>
      <c r="H313" s="16" t="s">
        <v>848</v>
      </c>
      <c r="I313" s="16" t="s">
        <v>1609</v>
      </c>
      <c r="J313" s="16" t="s">
        <v>255</v>
      </c>
      <c r="K313" s="85" t="s">
        <v>1692</v>
      </c>
      <c r="L313" s="85" t="s">
        <v>58</v>
      </c>
      <c r="M313" s="49"/>
      <c r="N313" s="16" t="s">
        <v>1668</v>
      </c>
      <c r="O313" s="85" t="s">
        <v>783</v>
      </c>
      <c r="P313" s="85" t="s">
        <v>1095</v>
      </c>
      <c r="Q313" s="18"/>
      <c r="R313" s="16" t="s">
        <v>1263</v>
      </c>
      <c r="S313" s="16" t="s">
        <v>137</v>
      </c>
      <c r="T313" s="16" t="s">
        <v>63</v>
      </c>
      <c r="U313" s="16"/>
      <c r="V313" s="16"/>
      <c r="W313" s="16">
        <f>ROUND(IF(D313=Table!$C$3,Y313*Table!$C$4/8,Y313*Table!$D$4/8),3)</f>
        <v>26</v>
      </c>
      <c r="X313" s="16">
        <v>26</v>
      </c>
      <c r="Y313" s="16">
        <v>1.6</v>
      </c>
      <c r="Z313" s="16">
        <v>1.6</v>
      </c>
      <c r="AA313" s="16" t="s">
        <v>18</v>
      </c>
      <c r="AB313" s="86"/>
      <c r="AC313" s="86">
        <v>44018</v>
      </c>
      <c r="AD313" s="86">
        <v>44022</v>
      </c>
      <c r="AE313" s="86">
        <v>44018</v>
      </c>
      <c r="AF313" s="86">
        <v>44018</v>
      </c>
      <c r="AG313" s="86" t="s">
        <v>164</v>
      </c>
      <c r="AH313" s="87">
        <v>0.94199999999999995</v>
      </c>
      <c r="AI313" s="87">
        <v>0.94199999999999995</v>
      </c>
      <c r="AJ313" s="87">
        <v>0.93</v>
      </c>
      <c r="AK313" s="99" t="s">
        <v>144</v>
      </c>
      <c r="AL313" s="94" t="s">
        <v>1701</v>
      </c>
      <c r="AM313" s="94" t="s">
        <v>58</v>
      </c>
      <c r="AN313" s="224" t="s">
        <v>58</v>
      </c>
    </row>
    <row r="314" spans="2:40" hidden="1" x14ac:dyDescent="0.25">
      <c r="B314" s="240">
        <f t="shared" si="38"/>
        <v>255</v>
      </c>
      <c r="C314" s="16">
        <v>20200706</v>
      </c>
      <c r="D314" s="16" t="s">
        <v>2</v>
      </c>
      <c r="E314" s="96" t="s">
        <v>1656</v>
      </c>
      <c r="F314" s="85" t="s">
        <v>58</v>
      </c>
      <c r="G314" s="49"/>
      <c r="H314" s="16" t="s">
        <v>849</v>
      </c>
      <c r="I314" s="16" t="s">
        <v>1610</v>
      </c>
      <c r="J314" s="16" t="s">
        <v>1255</v>
      </c>
      <c r="K314" s="85"/>
      <c r="L314" s="85" t="s">
        <v>58</v>
      </c>
      <c r="M314" s="49"/>
      <c r="N314" s="16" t="s">
        <v>1668</v>
      </c>
      <c r="O314" s="85" t="s">
        <v>625</v>
      </c>
      <c r="P314" s="85" t="s">
        <v>1095</v>
      </c>
      <c r="Q314" s="18"/>
      <c r="R314" s="16" t="s">
        <v>1263</v>
      </c>
      <c r="S314" s="16" t="s">
        <v>137</v>
      </c>
      <c r="T314" s="16" t="s">
        <v>63</v>
      </c>
      <c r="U314" s="16"/>
      <c r="V314" s="16"/>
      <c r="W314" s="16">
        <f>ROUND(IF(D314=Table!$C$3,Y314*Table!$C$4/8,Y314*Table!$D$4/8),3)</f>
        <v>42.9</v>
      </c>
      <c r="X314" s="16">
        <v>42.9</v>
      </c>
      <c r="Y314" s="16">
        <v>2.64</v>
      </c>
      <c r="Z314" s="16">
        <v>3</v>
      </c>
      <c r="AA314" s="16" t="s">
        <v>18</v>
      </c>
      <c r="AB314" s="86"/>
      <c r="AC314" s="86">
        <v>44018</v>
      </c>
      <c r="AD314" s="86">
        <v>44022</v>
      </c>
      <c r="AE314" s="86">
        <v>44021</v>
      </c>
      <c r="AF314" s="86">
        <v>44021</v>
      </c>
      <c r="AG314" s="86" t="s">
        <v>164</v>
      </c>
      <c r="AH314" s="87">
        <v>1</v>
      </c>
      <c r="AI314" s="87">
        <v>1</v>
      </c>
      <c r="AJ314" s="87">
        <v>1</v>
      </c>
      <c r="AK314" s="99" t="s">
        <v>144</v>
      </c>
      <c r="AL314" s="94" t="s">
        <v>58</v>
      </c>
      <c r="AM314" s="215" t="s">
        <v>58</v>
      </c>
      <c r="AN314" s="215" t="s">
        <v>58</v>
      </c>
    </row>
    <row r="315" spans="2:40" hidden="1" x14ac:dyDescent="0.25">
      <c r="B315" s="240">
        <f t="shared" si="38"/>
        <v>256</v>
      </c>
      <c r="C315" s="16">
        <v>20200706</v>
      </c>
      <c r="D315" s="16" t="s">
        <v>2</v>
      </c>
      <c r="E315" s="96" t="s">
        <v>1656</v>
      </c>
      <c r="F315" s="85" t="s">
        <v>58</v>
      </c>
      <c r="G315" s="49"/>
      <c r="H315" s="16" t="s">
        <v>850</v>
      </c>
      <c r="I315" s="16" t="s">
        <v>1611</v>
      </c>
      <c r="J315" s="16" t="s">
        <v>255</v>
      </c>
      <c r="K315" s="85"/>
      <c r="L315" s="85" t="s">
        <v>58</v>
      </c>
      <c r="M315" s="49"/>
      <c r="N315" s="16" t="s">
        <v>1668</v>
      </c>
      <c r="O315" s="85" t="s">
        <v>1639</v>
      </c>
      <c r="P315" s="85" t="s">
        <v>1095</v>
      </c>
      <c r="Q315" s="18"/>
      <c r="R315" s="16" t="s">
        <v>1263</v>
      </c>
      <c r="S315" s="16" t="s">
        <v>137</v>
      </c>
      <c r="T315" s="16" t="s">
        <v>63</v>
      </c>
      <c r="U315" s="16"/>
      <c r="V315" s="16"/>
      <c r="W315" s="16">
        <f>ROUND(IF(D315=Table!$C$3,Y315*Table!$C$4/8,Y315*Table!$D$4/8),3)</f>
        <v>45.5</v>
      </c>
      <c r="X315" s="16"/>
      <c r="Y315" s="16">
        <v>2.8</v>
      </c>
      <c r="Z315" s="16"/>
      <c r="AA315" s="16"/>
      <c r="AB315" s="86"/>
      <c r="AC315" s="86">
        <v>44018</v>
      </c>
      <c r="AD315" s="86">
        <v>44022</v>
      </c>
      <c r="AE315" s="86"/>
      <c r="AF315" s="86"/>
      <c r="AG315" s="86"/>
      <c r="AH315" s="87"/>
      <c r="AI315" s="87"/>
      <c r="AJ315" s="87"/>
      <c r="AK315" s="99"/>
      <c r="AL315" s="94"/>
      <c r="AM315" s="15"/>
      <c r="AN315" s="15"/>
    </row>
    <row r="316" spans="2:40" x14ac:dyDescent="0.25">
      <c r="B316" s="240">
        <f t="shared" si="38"/>
        <v>257</v>
      </c>
      <c r="C316" s="16">
        <v>20200706</v>
      </c>
      <c r="D316" s="16" t="s">
        <v>2</v>
      </c>
      <c r="E316" s="96" t="s">
        <v>1656</v>
      </c>
      <c r="F316" s="85" t="s">
        <v>58</v>
      </c>
      <c r="G316" s="49"/>
      <c r="H316" s="16" t="s">
        <v>851</v>
      </c>
      <c r="I316" s="16" t="s">
        <v>1612</v>
      </c>
      <c r="J316" s="16" t="s">
        <v>255</v>
      </c>
      <c r="K316" s="85" t="s">
        <v>1692</v>
      </c>
      <c r="L316" s="85" t="s">
        <v>58</v>
      </c>
      <c r="M316" s="49"/>
      <c r="N316" s="16" t="s">
        <v>1668</v>
      </c>
      <c r="O316" s="85" t="s">
        <v>627</v>
      </c>
      <c r="P316" s="85" t="s">
        <v>1095</v>
      </c>
      <c r="Q316" s="18"/>
      <c r="R316" s="16" t="s">
        <v>1665</v>
      </c>
      <c r="S316" s="16" t="s">
        <v>933</v>
      </c>
      <c r="T316" s="16" t="s">
        <v>136</v>
      </c>
      <c r="U316" s="16"/>
      <c r="V316" s="16"/>
      <c r="W316" s="16">
        <f>ROUND(IF(D316=Table!$C$3,Y316*Table!$C$4/8,Y316*Table!$D$4/8),3)</f>
        <v>26</v>
      </c>
      <c r="X316" s="16">
        <f>W316</f>
        <v>26</v>
      </c>
      <c r="Y316" s="16">
        <v>1.6</v>
      </c>
      <c r="Z316" s="16">
        <v>2</v>
      </c>
      <c r="AA316" s="16" t="s">
        <v>18</v>
      </c>
      <c r="AB316" s="86"/>
      <c r="AC316" s="86">
        <v>44018</v>
      </c>
      <c r="AD316" s="86">
        <v>44022</v>
      </c>
      <c r="AE316" s="86">
        <v>44019</v>
      </c>
      <c r="AF316" s="86">
        <v>44019</v>
      </c>
      <c r="AG316" s="86" t="s">
        <v>164</v>
      </c>
      <c r="AH316" s="87">
        <v>0.83299999999999996</v>
      </c>
      <c r="AI316" s="87">
        <v>0.83299999999999996</v>
      </c>
      <c r="AJ316" s="214" t="s">
        <v>58</v>
      </c>
      <c r="AK316" s="99" t="s">
        <v>144</v>
      </c>
      <c r="AL316" s="94" t="s">
        <v>1324</v>
      </c>
      <c r="AM316" s="215" t="s">
        <v>58</v>
      </c>
      <c r="AN316" s="215" t="s">
        <v>58</v>
      </c>
    </row>
    <row r="317" spans="2:40" x14ac:dyDescent="0.25">
      <c r="B317" s="240">
        <f t="shared" ref="B317:B329" si="39">B316+1</f>
        <v>258</v>
      </c>
      <c r="C317" s="16">
        <v>20200706</v>
      </c>
      <c r="D317" s="16" t="s">
        <v>2</v>
      </c>
      <c r="E317" s="96" t="s">
        <v>1656</v>
      </c>
      <c r="F317" s="85" t="s">
        <v>58</v>
      </c>
      <c r="G317" s="49"/>
      <c r="H317" s="16" t="s">
        <v>852</v>
      </c>
      <c r="I317" s="16" t="s">
        <v>1613</v>
      </c>
      <c r="J317" s="16" t="s">
        <v>1255</v>
      </c>
      <c r="K317" s="85"/>
      <c r="L317" s="85" t="s">
        <v>58</v>
      </c>
      <c r="M317" s="49"/>
      <c r="N317" s="16" t="s">
        <v>1668</v>
      </c>
      <c r="O317" s="85" t="s">
        <v>1252</v>
      </c>
      <c r="P317" s="85" t="s">
        <v>1095</v>
      </c>
      <c r="Q317" s="18"/>
      <c r="R317" s="16" t="s">
        <v>1665</v>
      </c>
      <c r="S317" s="16" t="s">
        <v>933</v>
      </c>
      <c r="T317" s="16" t="s">
        <v>136</v>
      </c>
      <c r="U317" s="16"/>
      <c r="V317" s="16"/>
      <c r="W317" s="16">
        <f>ROUND(IF(D317=Table!$C$3,Y317*Table!$C$4/8,Y317*Table!$D$4/8),3)</f>
        <v>58.5</v>
      </c>
      <c r="X317" s="16">
        <f>W317</f>
        <v>58.5</v>
      </c>
      <c r="Y317" s="16">
        <v>3.6</v>
      </c>
      <c r="Z317" s="16">
        <v>6</v>
      </c>
      <c r="AA317" s="16" t="s">
        <v>18</v>
      </c>
      <c r="AB317" s="86"/>
      <c r="AC317" s="86">
        <v>44018</v>
      </c>
      <c r="AD317" s="86">
        <v>44022</v>
      </c>
      <c r="AE317" s="86">
        <v>44020</v>
      </c>
      <c r="AF317" s="86">
        <v>44020</v>
      </c>
      <c r="AG317" s="86" t="s">
        <v>164</v>
      </c>
      <c r="AH317" s="87">
        <v>0.96</v>
      </c>
      <c r="AI317" s="87">
        <v>0.96099999999999997</v>
      </c>
      <c r="AJ317" s="87">
        <v>1</v>
      </c>
      <c r="AK317" s="99" t="s">
        <v>144</v>
      </c>
      <c r="AL317" s="94" t="s">
        <v>1349</v>
      </c>
      <c r="AM317" s="215" t="s">
        <v>58</v>
      </c>
      <c r="AN317" s="215" t="s">
        <v>58</v>
      </c>
    </row>
    <row r="318" spans="2:40" x14ac:dyDescent="0.25">
      <c r="B318" s="240">
        <f t="shared" si="39"/>
        <v>259</v>
      </c>
      <c r="C318" s="16">
        <v>20200706</v>
      </c>
      <c r="D318" s="16" t="s">
        <v>2</v>
      </c>
      <c r="E318" s="96" t="s">
        <v>1656</v>
      </c>
      <c r="F318" s="85" t="s">
        <v>58</v>
      </c>
      <c r="G318" s="49"/>
      <c r="H318" s="16" t="s">
        <v>474</v>
      </c>
      <c r="I318" s="16" t="s">
        <v>1614</v>
      </c>
      <c r="J318" s="16" t="s">
        <v>255</v>
      </c>
      <c r="K318" s="85"/>
      <c r="L318" s="85" t="s">
        <v>58</v>
      </c>
      <c r="M318" s="49"/>
      <c r="N318" s="16" t="s">
        <v>1668</v>
      </c>
      <c r="O318" s="85" t="s">
        <v>1650</v>
      </c>
      <c r="P318" s="85" t="s">
        <v>1095</v>
      </c>
      <c r="Q318" s="18"/>
      <c r="R318" s="16" t="s">
        <v>1665</v>
      </c>
      <c r="S318" s="16" t="s">
        <v>933</v>
      </c>
      <c r="T318" s="16" t="s">
        <v>136</v>
      </c>
      <c r="U318" s="16"/>
      <c r="V318" s="16"/>
      <c r="W318" s="16">
        <f>ROUND(IF(D318=Table!$C$3,Y318*Table!$C$4/8,Y318*Table!$D$4/8),3)</f>
        <v>65</v>
      </c>
      <c r="X318" s="16">
        <f>W318</f>
        <v>65</v>
      </c>
      <c r="Y318" s="16">
        <v>4</v>
      </c>
      <c r="Z318" s="16">
        <v>3</v>
      </c>
      <c r="AA318" s="16" t="s">
        <v>18</v>
      </c>
      <c r="AB318" s="86"/>
      <c r="AC318" s="86">
        <v>44018</v>
      </c>
      <c r="AD318" s="86">
        <v>44022</v>
      </c>
      <c r="AE318" s="86">
        <v>44022</v>
      </c>
      <c r="AF318" s="86">
        <v>44022</v>
      </c>
      <c r="AG318" s="86" t="s">
        <v>164</v>
      </c>
      <c r="AH318" s="87">
        <v>0.875</v>
      </c>
      <c r="AI318" s="87">
        <v>0.88</v>
      </c>
      <c r="AJ318" s="87">
        <v>1</v>
      </c>
      <c r="AK318" s="99" t="s">
        <v>144</v>
      </c>
      <c r="AL318" s="94" t="s">
        <v>1349</v>
      </c>
      <c r="AM318" s="215" t="s">
        <v>58</v>
      </c>
      <c r="AN318" s="215" t="s">
        <v>58</v>
      </c>
    </row>
    <row r="319" spans="2:40" x14ac:dyDescent="0.25">
      <c r="B319" s="240">
        <f t="shared" si="39"/>
        <v>260</v>
      </c>
      <c r="C319" s="16">
        <v>20200706</v>
      </c>
      <c r="D319" s="16" t="s">
        <v>2</v>
      </c>
      <c r="E319" s="96" t="s">
        <v>1656</v>
      </c>
      <c r="F319" s="85" t="s">
        <v>58</v>
      </c>
      <c r="G319" s="49"/>
      <c r="H319" s="16" t="s">
        <v>853</v>
      </c>
      <c r="I319" s="16" t="s">
        <v>1615</v>
      </c>
      <c r="J319" s="16" t="s">
        <v>255</v>
      </c>
      <c r="K319" s="85" t="s">
        <v>1692</v>
      </c>
      <c r="L319" s="85" t="s">
        <v>58</v>
      </c>
      <c r="M319" s="49"/>
      <c r="N319" s="16" t="s">
        <v>1668</v>
      </c>
      <c r="O319" s="85" t="s">
        <v>1638</v>
      </c>
      <c r="P319" s="85" t="s">
        <v>1095</v>
      </c>
      <c r="Q319" s="18"/>
      <c r="R319" s="16" t="s">
        <v>1665</v>
      </c>
      <c r="S319" s="16" t="s">
        <v>933</v>
      </c>
      <c r="T319" s="16" t="s">
        <v>136</v>
      </c>
      <c r="U319" s="16"/>
      <c r="V319" s="16"/>
      <c r="W319" s="16">
        <f>ROUND(IF(D319=Table!$C$3,Y319*Table!$C$4/8,Y319*Table!$D$4/8),3)</f>
        <v>26</v>
      </c>
      <c r="X319" s="16">
        <f>W319</f>
        <v>26</v>
      </c>
      <c r="Y319" s="16">
        <v>1.6</v>
      </c>
      <c r="Z319" s="16">
        <v>2</v>
      </c>
      <c r="AA319" s="16" t="s">
        <v>18</v>
      </c>
      <c r="AB319" s="86"/>
      <c r="AC319" s="86">
        <v>44018</v>
      </c>
      <c r="AD319" s="86">
        <v>44022</v>
      </c>
      <c r="AE319" s="86">
        <v>44022</v>
      </c>
      <c r="AF319" s="86">
        <v>44022</v>
      </c>
      <c r="AG319" s="86" t="s">
        <v>164</v>
      </c>
      <c r="AH319" s="87">
        <v>0.83299999999999996</v>
      </c>
      <c r="AI319" s="87">
        <v>0.83299999999999996</v>
      </c>
      <c r="AJ319" s="214" t="s">
        <v>58</v>
      </c>
      <c r="AK319" s="99" t="s">
        <v>144</v>
      </c>
      <c r="AL319" s="94" t="s">
        <v>1863</v>
      </c>
      <c r="AM319" s="17" t="s">
        <v>58</v>
      </c>
      <c r="AN319" s="17" t="s">
        <v>58</v>
      </c>
    </row>
    <row r="320" spans="2:40" x14ac:dyDescent="0.25">
      <c r="B320" s="240">
        <f t="shared" si="39"/>
        <v>261</v>
      </c>
      <c r="C320" s="16">
        <v>20200706</v>
      </c>
      <c r="D320" s="16" t="s">
        <v>2</v>
      </c>
      <c r="E320" s="96" t="s">
        <v>1656</v>
      </c>
      <c r="F320" s="85" t="s">
        <v>58</v>
      </c>
      <c r="G320" s="49"/>
      <c r="H320" s="16" t="s">
        <v>854</v>
      </c>
      <c r="I320" s="16" t="s">
        <v>1616</v>
      </c>
      <c r="J320" s="16" t="s">
        <v>1255</v>
      </c>
      <c r="K320" s="85"/>
      <c r="L320" s="85" t="s">
        <v>58</v>
      </c>
      <c r="M320" s="49"/>
      <c r="N320" s="16" t="s">
        <v>1668</v>
      </c>
      <c r="O320" s="85" t="s">
        <v>786</v>
      </c>
      <c r="P320" s="85" t="s">
        <v>1095</v>
      </c>
      <c r="Q320" s="18"/>
      <c r="R320" s="16" t="s">
        <v>1665</v>
      </c>
      <c r="S320" s="16" t="s">
        <v>933</v>
      </c>
      <c r="T320" s="16" t="s">
        <v>136</v>
      </c>
      <c r="U320" s="16"/>
      <c r="V320" s="16"/>
      <c r="W320" s="16">
        <f>ROUND(IF(D320=Table!$C$3,Y320*Table!$C$4/8,Y320*Table!$D$4/8),3)</f>
        <v>32.5</v>
      </c>
      <c r="X320" s="16">
        <f>W320</f>
        <v>32.5</v>
      </c>
      <c r="Y320" s="16">
        <v>2</v>
      </c>
      <c r="Z320" s="16">
        <v>2</v>
      </c>
      <c r="AA320" s="16" t="s">
        <v>18</v>
      </c>
      <c r="AB320" s="86"/>
      <c r="AC320" s="86">
        <v>44018</v>
      </c>
      <c r="AD320" s="86">
        <v>44022</v>
      </c>
      <c r="AE320" s="86">
        <v>44022</v>
      </c>
      <c r="AF320" s="86">
        <v>44022</v>
      </c>
      <c r="AG320" s="86" t="s">
        <v>164</v>
      </c>
      <c r="AH320" s="87">
        <v>0.81100000000000005</v>
      </c>
      <c r="AI320" s="87">
        <v>0.82499999999999996</v>
      </c>
      <c r="AJ320" s="87">
        <v>1</v>
      </c>
      <c r="AK320" s="99" t="s">
        <v>144</v>
      </c>
      <c r="AL320" s="94" t="s">
        <v>1855</v>
      </c>
      <c r="AM320" s="215" t="s">
        <v>58</v>
      </c>
      <c r="AN320" s="215" t="s">
        <v>58</v>
      </c>
    </row>
    <row r="321" spans="2:40" x14ac:dyDescent="0.25">
      <c r="B321" s="240">
        <f t="shared" si="39"/>
        <v>262</v>
      </c>
      <c r="C321" s="16">
        <v>20200706</v>
      </c>
      <c r="D321" s="16" t="s">
        <v>2</v>
      </c>
      <c r="E321" s="96" t="s">
        <v>1656</v>
      </c>
      <c r="F321" s="85" t="s">
        <v>58</v>
      </c>
      <c r="G321" s="49"/>
      <c r="H321" s="16" t="s">
        <v>855</v>
      </c>
      <c r="I321" s="16" t="s">
        <v>1617</v>
      </c>
      <c r="J321" s="16" t="s">
        <v>1255</v>
      </c>
      <c r="K321" s="85" t="s">
        <v>1692</v>
      </c>
      <c r="L321" s="85" t="s">
        <v>58</v>
      </c>
      <c r="M321" s="49"/>
      <c r="N321" s="16" t="s">
        <v>1668</v>
      </c>
      <c r="O321" s="85" t="s">
        <v>625</v>
      </c>
      <c r="P321" s="85" t="s">
        <v>1095</v>
      </c>
      <c r="Q321" s="18"/>
      <c r="R321" s="16" t="s">
        <v>1665</v>
      </c>
      <c r="S321" s="16" t="s">
        <v>933</v>
      </c>
      <c r="T321" s="16" t="s">
        <v>136</v>
      </c>
      <c r="U321" s="16"/>
      <c r="V321" s="16"/>
      <c r="W321" s="16">
        <f>ROUND(IF(D321=Table!$C$3,Y321*Table!$C$4/8,Y321*Table!$D$4/8),3)</f>
        <v>26</v>
      </c>
      <c r="X321" s="16"/>
      <c r="Y321" s="16">
        <v>1.6</v>
      </c>
      <c r="Z321" s="16"/>
      <c r="AA321" s="80" t="s">
        <v>89</v>
      </c>
      <c r="AB321" s="86"/>
      <c r="AC321" s="86">
        <v>44018</v>
      </c>
      <c r="AD321" s="86">
        <v>44022</v>
      </c>
      <c r="AE321" s="86">
        <v>44023</v>
      </c>
      <c r="AF321" s="86">
        <v>44023</v>
      </c>
      <c r="AG321" s="86" t="s">
        <v>164</v>
      </c>
      <c r="AH321" s="87"/>
      <c r="AI321" s="87"/>
      <c r="AJ321" s="214"/>
      <c r="AK321" s="99" t="s">
        <v>144</v>
      </c>
      <c r="AL321" s="94" t="s">
        <v>1871</v>
      </c>
      <c r="AM321" s="215" t="s">
        <v>58</v>
      </c>
      <c r="AN321" s="215" t="s">
        <v>58</v>
      </c>
    </row>
    <row r="322" spans="2:40" x14ac:dyDescent="0.25">
      <c r="B322" s="240">
        <f t="shared" si="39"/>
        <v>263</v>
      </c>
      <c r="C322" s="16">
        <v>20200706</v>
      </c>
      <c r="D322" s="16" t="s">
        <v>2</v>
      </c>
      <c r="E322" s="96" t="s">
        <v>1656</v>
      </c>
      <c r="F322" s="85" t="s">
        <v>58</v>
      </c>
      <c r="G322" s="49"/>
      <c r="H322" s="16" t="s">
        <v>475</v>
      </c>
      <c r="I322" s="16" t="s">
        <v>1618</v>
      </c>
      <c r="J322" s="16" t="s">
        <v>255</v>
      </c>
      <c r="K322" s="85" t="s">
        <v>1692</v>
      </c>
      <c r="L322" s="85" t="s">
        <v>58</v>
      </c>
      <c r="M322" s="49"/>
      <c r="N322" s="16" t="s">
        <v>1668</v>
      </c>
      <c r="O322" s="85" t="s">
        <v>1252</v>
      </c>
      <c r="P322" s="85" t="s">
        <v>1095</v>
      </c>
      <c r="Q322" s="18"/>
      <c r="R322" s="16" t="s">
        <v>1665</v>
      </c>
      <c r="S322" s="16" t="s">
        <v>933</v>
      </c>
      <c r="T322" s="16" t="s">
        <v>136</v>
      </c>
      <c r="U322" s="16"/>
      <c r="V322" s="16"/>
      <c r="W322" s="16">
        <f>ROUND(IF(D322=Table!$C$3,Y322*Table!$C$4/8,Y322*Table!$D$4/8),3)</f>
        <v>26</v>
      </c>
      <c r="X322" s="16">
        <f>W322</f>
        <v>26</v>
      </c>
      <c r="Y322" s="16">
        <v>1.6</v>
      </c>
      <c r="Z322" s="16">
        <v>1</v>
      </c>
      <c r="AA322" s="16" t="s">
        <v>18</v>
      </c>
      <c r="AB322" s="86"/>
      <c r="AC322" s="86">
        <v>44018</v>
      </c>
      <c r="AD322" s="86">
        <v>44022</v>
      </c>
      <c r="AE322" s="86">
        <v>44023</v>
      </c>
      <c r="AF322" s="86">
        <v>44023</v>
      </c>
      <c r="AG322" s="86" t="s">
        <v>164</v>
      </c>
      <c r="AH322" s="87">
        <v>0.88200000000000001</v>
      </c>
      <c r="AI322" s="87">
        <v>0.88200000000000001</v>
      </c>
      <c r="AJ322" s="87">
        <v>1</v>
      </c>
      <c r="AK322" s="99" t="s">
        <v>144</v>
      </c>
      <c r="AL322" s="94" t="s">
        <v>1864</v>
      </c>
      <c r="AM322" s="17" t="s">
        <v>58</v>
      </c>
      <c r="AN322" s="17" t="s">
        <v>1865</v>
      </c>
    </row>
    <row r="323" spans="2:40" x14ac:dyDescent="0.25">
      <c r="B323" s="240">
        <f t="shared" si="39"/>
        <v>264</v>
      </c>
      <c r="C323" s="16">
        <v>20200706</v>
      </c>
      <c r="D323" s="16" t="s">
        <v>2</v>
      </c>
      <c r="E323" s="96" t="s">
        <v>1656</v>
      </c>
      <c r="F323" s="85" t="s">
        <v>58</v>
      </c>
      <c r="G323" s="49"/>
      <c r="H323" s="16" t="s">
        <v>856</v>
      </c>
      <c r="I323" s="16" t="s">
        <v>1619</v>
      </c>
      <c r="J323" s="16" t="s">
        <v>255</v>
      </c>
      <c r="K323" s="85"/>
      <c r="L323" s="85" t="s">
        <v>58</v>
      </c>
      <c r="M323" s="49"/>
      <c r="N323" s="16" t="s">
        <v>1668</v>
      </c>
      <c r="O323" s="85" t="s">
        <v>1651</v>
      </c>
      <c r="P323" s="85" t="s">
        <v>1095</v>
      </c>
      <c r="Q323" s="18"/>
      <c r="R323" s="16" t="s">
        <v>1665</v>
      </c>
      <c r="S323" s="16" t="s">
        <v>933</v>
      </c>
      <c r="T323" s="16" t="s">
        <v>136</v>
      </c>
      <c r="U323" s="16"/>
      <c r="V323" s="16"/>
      <c r="W323" s="16">
        <f>ROUND(IF(D323=Table!$C$3,Y323*Table!$C$4/8,Y323*Table!$D$4/8),3)</f>
        <v>65</v>
      </c>
      <c r="X323" s="16">
        <f>W323</f>
        <v>65</v>
      </c>
      <c r="Y323" s="16">
        <v>4</v>
      </c>
      <c r="Z323" s="16">
        <f>Y323</f>
        <v>4</v>
      </c>
      <c r="AA323" s="16" t="s">
        <v>18</v>
      </c>
      <c r="AB323" s="86"/>
      <c r="AC323" s="86">
        <v>44018</v>
      </c>
      <c r="AD323" s="86">
        <v>44022</v>
      </c>
      <c r="AE323" s="86">
        <v>44022</v>
      </c>
      <c r="AF323" s="86">
        <v>44022</v>
      </c>
      <c r="AG323" s="86" t="s">
        <v>164</v>
      </c>
      <c r="AH323" s="87">
        <v>0.85399999999999998</v>
      </c>
      <c r="AI323" s="87">
        <v>0.85699999999999998</v>
      </c>
      <c r="AJ323" s="87">
        <v>1</v>
      </c>
      <c r="AK323" s="99" t="s">
        <v>144</v>
      </c>
      <c r="AL323" s="94" t="s">
        <v>1862</v>
      </c>
      <c r="AM323" s="215" t="s">
        <v>58</v>
      </c>
      <c r="AN323" s="215" t="s">
        <v>58</v>
      </c>
    </row>
    <row r="324" spans="2:40" x14ac:dyDescent="0.25">
      <c r="B324" s="240">
        <f t="shared" si="39"/>
        <v>265</v>
      </c>
      <c r="C324" s="16">
        <v>20200706</v>
      </c>
      <c r="D324" s="16" t="s">
        <v>2</v>
      </c>
      <c r="E324" s="96" t="s">
        <v>1656</v>
      </c>
      <c r="F324" s="85" t="s">
        <v>58</v>
      </c>
      <c r="G324" s="49"/>
      <c r="H324" s="16" t="s">
        <v>476</v>
      </c>
      <c r="I324" s="16" t="s">
        <v>1620</v>
      </c>
      <c r="J324" s="16" t="s">
        <v>255</v>
      </c>
      <c r="K324" s="85" t="s">
        <v>1692</v>
      </c>
      <c r="L324" s="85" t="s">
        <v>58</v>
      </c>
      <c r="M324" s="49"/>
      <c r="N324" s="16" t="s">
        <v>1668</v>
      </c>
      <c r="O324" s="85" t="s">
        <v>625</v>
      </c>
      <c r="P324" s="85" t="s">
        <v>1095</v>
      </c>
      <c r="Q324" s="18"/>
      <c r="R324" s="16" t="s">
        <v>1665</v>
      </c>
      <c r="S324" s="16" t="s">
        <v>933</v>
      </c>
      <c r="T324" s="16" t="s">
        <v>136</v>
      </c>
      <c r="U324" s="16"/>
      <c r="V324" s="16"/>
      <c r="W324" s="16">
        <f>ROUND(IF(D324=Table!$C$3,Y324*Table!$C$4/8,Y324*Table!$D$4/8),3)</f>
        <v>26</v>
      </c>
      <c r="X324" s="16">
        <f>W324</f>
        <v>26</v>
      </c>
      <c r="Y324" s="16">
        <v>1.6</v>
      </c>
      <c r="Z324" s="16">
        <v>1</v>
      </c>
      <c r="AA324" s="16" t="s">
        <v>18</v>
      </c>
      <c r="AB324" s="86"/>
      <c r="AC324" s="86">
        <v>44018</v>
      </c>
      <c r="AD324" s="86">
        <v>44022</v>
      </c>
      <c r="AE324" s="86">
        <v>44023</v>
      </c>
      <c r="AF324" s="86">
        <v>44023</v>
      </c>
      <c r="AG324" s="86" t="s">
        <v>164</v>
      </c>
      <c r="AH324" s="87">
        <v>0.875</v>
      </c>
      <c r="AI324" s="87">
        <v>0.875</v>
      </c>
      <c r="AJ324" s="214" t="s">
        <v>58</v>
      </c>
      <c r="AK324" s="99" t="s">
        <v>144</v>
      </c>
      <c r="AL324" s="94" t="s">
        <v>1866</v>
      </c>
      <c r="AM324" s="17" t="s">
        <v>58</v>
      </c>
      <c r="AN324" s="17" t="s">
        <v>58</v>
      </c>
    </row>
    <row r="325" spans="2:40" x14ac:dyDescent="0.25">
      <c r="B325" s="240">
        <f t="shared" si="39"/>
        <v>266</v>
      </c>
      <c r="C325" s="16">
        <v>20200706</v>
      </c>
      <c r="D325" s="16" t="s">
        <v>2</v>
      </c>
      <c r="E325" s="96" t="s">
        <v>1656</v>
      </c>
      <c r="F325" s="85" t="s">
        <v>58</v>
      </c>
      <c r="G325" s="49"/>
      <c r="H325" s="16" t="s">
        <v>857</v>
      </c>
      <c r="I325" s="16" t="s">
        <v>1621</v>
      </c>
      <c r="J325" s="16" t="s">
        <v>255</v>
      </c>
      <c r="K325" s="85" t="s">
        <v>1692</v>
      </c>
      <c r="L325" s="85" t="s">
        <v>58</v>
      </c>
      <c r="M325" s="49"/>
      <c r="N325" s="16" t="s">
        <v>1668</v>
      </c>
      <c r="O325" s="85" t="s">
        <v>1652</v>
      </c>
      <c r="P325" s="85" t="s">
        <v>1095</v>
      </c>
      <c r="Q325" s="18"/>
      <c r="R325" s="16" t="s">
        <v>1665</v>
      </c>
      <c r="S325" s="16" t="s">
        <v>933</v>
      </c>
      <c r="T325" s="16" t="s">
        <v>136</v>
      </c>
      <c r="U325" s="16"/>
      <c r="V325" s="16"/>
      <c r="W325" s="16">
        <f>ROUND(IF(D325=Table!$C$3,Y325*Table!$C$4/8,Y325*Table!$D$4/8),3)</f>
        <v>26</v>
      </c>
      <c r="X325" s="16">
        <f>W325</f>
        <v>26</v>
      </c>
      <c r="Y325" s="16">
        <v>1.6</v>
      </c>
      <c r="Z325" s="16">
        <v>1</v>
      </c>
      <c r="AA325" s="16" t="s">
        <v>18</v>
      </c>
      <c r="AB325" s="86"/>
      <c r="AC325" s="86">
        <v>44018</v>
      </c>
      <c r="AD325" s="86">
        <v>44022</v>
      </c>
      <c r="AE325" s="86">
        <v>44023</v>
      </c>
      <c r="AF325" s="86">
        <v>44023</v>
      </c>
      <c r="AG325" s="86" t="s">
        <v>164</v>
      </c>
      <c r="AH325" s="87">
        <v>0.94699999999999995</v>
      </c>
      <c r="AI325" s="87">
        <v>0.95</v>
      </c>
      <c r="AJ325" s="87">
        <v>1</v>
      </c>
      <c r="AK325" s="99" t="s">
        <v>144</v>
      </c>
      <c r="AL325" s="94" t="s">
        <v>1867</v>
      </c>
      <c r="AM325" s="17" t="s">
        <v>58</v>
      </c>
      <c r="AN325" s="17" t="s">
        <v>58</v>
      </c>
    </row>
    <row r="326" spans="2:40" x14ac:dyDescent="0.25">
      <c r="B326" s="240">
        <f t="shared" si="39"/>
        <v>267</v>
      </c>
      <c r="C326" s="16">
        <v>20200706</v>
      </c>
      <c r="D326" s="16" t="s">
        <v>2</v>
      </c>
      <c r="E326" s="96" t="s">
        <v>1656</v>
      </c>
      <c r="F326" s="85" t="s">
        <v>58</v>
      </c>
      <c r="G326" s="49"/>
      <c r="H326" s="16" t="s">
        <v>858</v>
      </c>
      <c r="I326" s="16" t="s">
        <v>1622</v>
      </c>
      <c r="J326" s="16" t="s">
        <v>255</v>
      </c>
      <c r="K326" s="85" t="s">
        <v>1692</v>
      </c>
      <c r="L326" s="85" t="s">
        <v>58</v>
      </c>
      <c r="M326" s="49"/>
      <c r="N326" s="16" t="s">
        <v>1668</v>
      </c>
      <c r="O326" s="85" t="s">
        <v>788</v>
      </c>
      <c r="P326" s="85" t="s">
        <v>1095</v>
      </c>
      <c r="Q326" s="18"/>
      <c r="R326" s="16" t="s">
        <v>1665</v>
      </c>
      <c r="S326" s="16" t="s">
        <v>933</v>
      </c>
      <c r="T326" s="16" t="s">
        <v>136</v>
      </c>
      <c r="U326" s="16"/>
      <c r="V326" s="16"/>
      <c r="W326" s="16">
        <f>ROUND(IF(D326=Table!$C$3,Y326*Table!$C$4/8,Y326*Table!$D$4/8),3)</f>
        <v>26</v>
      </c>
      <c r="X326" s="16">
        <f>W326</f>
        <v>26</v>
      </c>
      <c r="Y326" s="16">
        <v>1.6</v>
      </c>
      <c r="Z326" s="16">
        <v>1</v>
      </c>
      <c r="AA326" s="16" t="s">
        <v>18</v>
      </c>
      <c r="AB326" s="86"/>
      <c r="AC326" s="86">
        <v>44018</v>
      </c>
      <c r="AD326" s="86">
        <v>44022</v>
      </c>
      <c r="AE326" s="86">
        <v>44023</v>
      </c>
      <c r="AF326" s="86">
        <v>44023</v>
      </c>
      <c r="AG326" s="86" t="s">
        <v>164</v>
      </c>
      <c r="AH326" s="87">
        <v>0.8</v>
      </c>
      <c r="AI326" s="87">
        <v>0.8</v>
      </c>
      <c r="AJ326" s="214" t="s">
        <v>58</v>
      </c>
      <c r="AK326" s="99" t="s">
        <v>144</v>
      </c>
      <c r="AL326" s="94" t="s">
        <v>1871</v>
      </c>
      <c r="AM326" s="15"/>
      <c r="AN326" s="15"/>
    </row>
    <row r="327" spans="2:40" x14ac:dyDescent="0.25">
      <c r="B327" s="240">
        <f t="shared" si="39"/>
        <v>268</v>
      </c>
      <c r="C327" s="16">
        <v>20200706</v>
      </c>
      <c r="D327" s="16" t="s">
        <v>2</v>
      </c>
      <c r="E327" s="96" t="s">
        <v>1656</v>
      </c>
      <c r="F327" s="85" t="s">
        <v>58</v>
      </c>
      <c r="G327" s="49"/>
      <c r="H327" s="16" t="s">
        <v>1664</v>
      </c>
      <c r="I327" s="16" t="s">
        <v>1623</v>
      </c>
      <c r="J327" s="16" t="s">
        <v>255</v>
      </c>
      <c r="K327" s="85" t="s">
        <v>1692</v>
      </c>
      <c r="L327" s="85" t="s">
        <v>58</v>
      </c>
      <c r="M327" s="49"/>
      <c r="N327" s="16" t="s">
        <v>1668</v>
      </c>
      <c r="O327" s="85" t="s">
        <v>1628</v>
      </c>
      <c r="P327" s="85" t="s">
        <v>1095</v>
      </c>
      <c r="Q327" s="18"/>
      <c r="R327" s="16" t="s">
        <v>1665</v>
      </c>
      <c r="S327" s="16" t="s">
        <v>933</v>
      </c>
      <c r="T327" s="16" t="s">
        <v>136</v>
      </c>
      <c r="U327" s="16"/>
      <c r="V327" s="16"/>
      <c r="W327" s="16">
        <f>ROUND(IF(D327=Table!$C$3,Y327*Table!$C$4/8,Y327*Table!$D$4/8),3)</f>
        <v>26</v>
      </c>
      <c r="X327" s="16">
        <f>W327</f>
        <v>26</v>
      </c>
      <c r="Y327" s="16">
        <v>1.6</v>
      </c>
      <c r="Z327" s="16">
        <v>1</v>
      </c>
      <c r="AA327" s="16" t="s">
        <v>18</v>
      </c>
      <c r="AB327" s="86"/>
      <c r="AC327" s="86">
        <v>44018</v>
      </c>
      <c r="AD327" s="86">
        <v>44022</v>
      </c>
      <c r="AE327" s="86">
        <v>44023</v>
      </c>
      <c r="AF327" s="86">
        <v>44023</v>
      </c>
      <c r="AG327" s="86" t="s">
        <v>164</v>
      </c>
      <c r="AH327" s="87">
        <v>0.875</v>
      </c>
      <c r="AI327" s="87">
        <v>0.875</v>
      </c>
      <c r="AJ327" s="214" t="s">
        <v>58</v>
      </c>
      <c r="AK327" s="99" t="s">
        <v>144</v>
      </c>
      <c r="AL327" s="94" t="s">
        <v>1868</v>
      </c>
      <c r="AM327" s="17" t="s">
        <v>58</v>
      </c>
      <c r="AN327" s="17" t="s">
        <v>58</v>
      </c>
    </row>
    <row r="328" spans="2:40" x14ac:dyDescent="0.25">
      <c r="B328" s="240">
        <f t="shared" si="39"/>
        <v>269</v>
      </c>
      <c r="C328" s="16">
        <v>20200706</v>
      </c>
      <c r="D328" s="16" t="s">
        <v>2</v>
      </c>
      <c r="E328" s="96" t="s">
        <v>1656</v>
      </c>
      <c r="F328" s="85" t="s">
        <v>58</v>
      </c>
      <c r="G328" s="49"/>
      <c r="H328" s="16" t="s">
        <v>477</v>
      </c>
      <c r="I328" s="16" t="s">
        <v>1624</v>
      </c>
      <c r="J328" s="16" t="s">
        <v>1255</v>
      </c>
      <c r="K328" s="85"/>
      <c r="L328" s="85" t="s">
        <v>58</v>
      </c>
      <c r="M328" s="49"/>
      <c r="N328" s="16" t="s">
        <v>1668</v>
      </c>
      <c r="O328" s="85" t="s">
        <v>1653</v>
      </c>
      <c r="P328" s="85" t="s">
        <v>1095</v>
      </c>
      <c r="Q328" s="18"/>
      <c r="R328" s="16" t="s">
        <v>1665</v>
      </c>
      <c r="S328" s="16" t="s">
        <v>933</v>
      </c>
      <c r="T328" s="16" t="s">
        <v>136</v>
      </c>
      <c r="U328" s="16"/>
      <c r="V328" s="16"/>
      <c r="W328" s="16">
        <f>ROUND(IF(D328=Table!$C$3,Y328*Table!$C$4/8,Y328*Table!$D$4/8),3)</f>
        <v>104</v>
      </c>
      <c r="X328" s="16">
        <f>W328</f>
        <v>104</v>
      </c>
      <c r="Y328" s="16">
        <v>6.4</v>
      </c>
      <c r="Z328" s="16">
        <v>10</v>
      </c>
      <c r="AA328" s="16" t="s">
        <v>18</v>
      </c>
      <c r="AB328" s="86"/>
      <c r="AC328" s="86">
        <v>44018</v>
      </c>
      <c r="AD328" s="86">
        <v>44022</v>
      </c>
      <c r="AE328" s="86">
        <v>44022</v>
      </c>
      <c r="AF328" s="86">
        <v>44022</v>
      </c>
      <c r="AG328" s="86" t="s">
        <v>164</v>
      </c>
      <c r="AH328" s="87">
        <v>0.96099999999999997</v>
      </c>
      <c r="AI328" s="87">
        <v>0.96799999999999997</v>
      </c>
      <c r="AJ328" s="87">
        <v>1</v>
      </c>
      <c r="AK328" s="99" t="s">
        <v>144</v>
      </c>
      <c r="AL328" s="94" t="s">
        <v>1837</v>
      </c>
      <c r="AM328" s="215" t="s">
        <v>58</v>
      </c>
      <c r="AN328" s="215" t="s">
        <v>58</v>
      </c>
    </row>
    <row r="329" spans="2:40" x14ac:dyDescent="0.25">
      <c r="B329" s="240">
        <f t="shared" si="39"/>
        <v>270</v>
      </c>
      <c r="C329" s="16">
        <v>20200706</v>
      </c>
      <c r="D329" s="16" t="s">
        <v>2</v>
      </c>
      <c r="E329" s="96" t="s">
        <v>1656</v>
      </c>
      <c r="F329" s="85" t="s">
        <v>58</v>
      </c>
      <c r="G329" s="49"/>
      <c r="H329" s="16" t="s">
        <v>478</v>
      </c>
      <c r="I329" s="16" t="s">
        <v>1625</v>
      </c>
      <c r="J329" s="16" t="s">
        <v>1655</v>
      </c>
      <c r="K329" s="85" t="s">
        <v>1654</v>
      </c>
      <c r="L329" s="85" t="s">
        <v>58</v>
      </c>
      <c r="M329" s="49"/>
      <c r="N329" s="16" t="s">
        <v>1668</v>
      </c>
      <c r="O329" s="85" t="s">
        <v>1654</v>
      </c>
      <c r="P329" s="85" t="s">
        <v>1095</v>
      </c>
      <c r="Q329" s="18"/>
      <c r="R329" s="16" t="s">
        <v>1665</v>
      </c>
      <c r="S329" s="16" t="s">
        <v>933</v>
      </c>
      <c r="T329" s="16" t="s">
        <v>136</v>
      </c>
      <c r="U329" s="16"/>
      <c r="V329" s="16"/>
      <c r="W329" s="16">
        <f>ROUND(IF(D329=Table!$C$3,Y329*Table!$C$4/8,Y329*Table!$D$4/8),3)</f>
        <v>13</v>
      </c>
      <c r="X329" s="16">
        <f>W329</f>
        <v>13</v>
      </c>
      <c r="Y329" s="16">
        <v>0.8</v>
      </c>
      <c r="Z329" s="16">
        <f>1</f>
        <v>1</v>
      </c>
      <c r="AA329" s="16" t="s">
        <v>18</v>
      </c>
      <c r="AB329" s="86"/>
      <c r="AC329" s="86">
        <v>44018</v>
      </c>
      <c r="AD329" s="86">
        <v>44022</v>
      </c>
      <c r="AE329" s="86">
        <v>44023</v>
      </c>
      <c r="AF329" s="86">
        <v>44023</v>
      </c>
      <c r="AG329" s="86" t="s">
        <v>164</v>
      </c>
      <c r="AH329" s="87">
        <v>0.77800000000000002</v>
      </c>
      <c r="AI329" s="87">
        <v>0.78900000000000003</v>
      </c>
      <c r="AJ329" s="87">
        <v>1</v>
      </c>
      <c r="AK329" s="99" t="s">
        <v>144</v>
      </c>
      <c r="AL329" s="94" t="s">
        <v>1869</v>
      </c>
      <c r="AM329" s="17" t="s">
        <v>58</v>
      </c>
      <c r="AN329" s="17" t="s">
        <v>58</v>
      </c>
    </row>
    <row r="330" spans="2:40" x14ac:dyDescent="0.25">
      <c r="B330" s="240"/>
      <c r="C330" s="16"/>
      <c r="D330" s="16"/>
      <c r="E330" s="96"/>
      <c r="F330" s="85"/>
      <c r="G330" s="49"/>
      <c r="H330" s="16"/>
      <c r="I330" s="16"/>
      <c r="J330" s="16"/>
      <c r="K330" s="49"/>
      <c r="L330" s="85"/>
      <c r="M330" s="49"/>
      <c r="N330" s="16"/>
      <c r="O330" s="85"/>
      <c r="P330" s="85"/>
      <c r="Q330" s="18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86"/>
      <c r="AC330" s="86"/>
      <c r="AD330" s="86"/>
      <c r="AE330" s="86"/>
      <c r="AF330" s="86"/>
      <c r="AG330" s="86"/>
      <c r="AH330" s="87"/>
      <c r="AI330" s="87"/>
      <c r="AJ330" s="87"/>
      <c r="AK330" s="99"/>
      <c r="AL330" s="94"/>
      <c r="AM330" s="15"/>
      <c r="AN330" s="15"/>
    </row>
    <row r="331" spans="2:40" x14ac:dyDescent="0.25">
      <c r="B331" s="240"/>
      <c r="C331" s="16"/>
      <c r="D331" s="16"/>
      <c r="E331" s="96"/>
      <c r="F331" s="85"/>
      <c r="G331" s="49"/>
      <c r="H331" s="16"/>
      <c r="I331" s="16"/>
      <c r="J331" s="16"/>
      <c r="K331" s="49"/>
      <c r="L331" s="85"/>
      <c r="M331" s="49"/>
      <c r="N331" s="16"/>
      <c r="O331" s="85"/>
      <c r="P331" s="85"/>
      <c r="Q331" s="18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86"/>
      <c r="AC331" s="86"/>
      <c r="AD331" s="86"/>
      <c r="AE331" s="86"/>
      <c r="AF331" s="86"/>
      <c r="AG331" s="86"/>
      <c r="AH331" s="87"/>
      <c r="AI331" s="87"/>
      <c r="AJ331" s="87"/>
      <c r="AK331" s="99"/>
      <c r="AL331" s="94"/>
      <c r="AM331" s="15"/>
      <c r="AN331" s="15"/>
    </row>
    <row r="332" spans="2:40" x14ac:dyDescent="0.25">
      <c r="B332" s="240"/>
      <c r="C332" s="16"/>
      <c r="D332" s="16"/>
      <c r="E332" s="96"/>
      <c r="F332" s="85"/>
      <c r="G332" s="49"/>
      <c r="H332" s="16"/>
      <c r="I332" s="16"/>
      <c r="J332" s="16"/>
      <c r="K332" s="49"/>
      <c r="L332" s="85"/>
      <c r="M332" s="49"/>
      <c r="N332" s="16"/>
      <c r="O332" s="85"/>
      <c r="P332" s="85"/>
      <c r="Q332" s="18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86"/>
      <c r="AC332" s="86"/>
      <c r="AD332" s="86"/>
      <c r="AE332" s="86"/>
      <c r="AF332" s="86"/>
      <c r="AG332" s="86"/>
      <c r="AH332" s="87"/>
      <c r="AI332" s="87"/>
      <c r="AJ332" s="87"/>
      <c r="AK332" s="99"/>
      <c r="AL332" s="94"/>
      <c r="AM332" s="15"/>
      <c r="AN332" s="15"/>
    </row>
    <row r="333" spans="2:40" x14ac:dyDescent="0.25">
      <c r="B333" s="240"/>
      <c r="C333" s="16"/>
      <c r="D333" s="16"/>
      <c r="E333" s="96"/>
      <c r="F333" s="85"/>
      <c r="G333" s="49"/>
      <c r="H333" s="16"/>
      <c r="I333" s="16"/>
      <c r="J333" s="16"/>
      <c r="K333" s="49"/>
      <c r="L333" s="85"/>
      <c r="M333" s="49"/>
      <c r="N333" s="16"/>
      <c r="O333" s="85"/>
      <c r="P333" s="85"/>
      <c r="Q333" s="18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86"/>
      <c r="AC333" s="86"/>
      <c r="AD333" s="86"/>
      <c r="AE333" s="86"/>
      <c r="AF333" s="86"/>
      <c r="AG333" s="86"/>
      <c r="AH333" s="87"/>
      <c r="AI333" s="87"/>
      <c r="AJ333" s="87"/>
      <c r="AK333" s="99"/>
      <c r="AL333" s="94"/>
      <c r="AM333" s="15"/>
      <c r="AN333" s="15"/>
    </row>
    <row r="334" spans="2:40" x14ac:dyDescent="0.25">
      <c r="B334" s="240"/>
      <c r="C334" s="16"/>
      <c r="D334" s="16"/>
      <c r="E334" s="96"/>
      <c r="F334" s="85"/>
      <c r="G334" s="49"/>
      <c r="H334" s="16"/>
      <c r="I334" s="16"/>
      <c r="J334" s="16"/>
      <c r="K334" s="49"/>
      <c r="L334" s="85"/>
      <c r="M334" s="49"/>
      <c r="N334" s="16"/>
      <c r="O334" s="85"/>
      <c r="P334" s="85"/>
      <c r="Q334" s="18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86"/>
      <c r="AC334" s="86"/>
      <c r="AD334" s="86"/>
      <c r="AE334" s="86"/>
      <c r="AF334" s="86"/>
      <c r="AG334" s="86"/>
      <c r="AH334" s="87"/>
      <c r="AI334" s="87"/>
      <c r="AJ334" s="87"/>
      <c r="AK334" s="99"/>
      <c r="AL334" s="94"/>
      <c r="AM334" s="15"/>
      <c r="AN334" s="15"/>
    </row>
    <row r="335" spans="2:40" x14ac:dyDescent="0.25">
      <c r="B335" s="240"/>
      <c r="C335" s="16"/>
      <c r="D335" s="16"/>
      <c r="E335" s="96"/>
      <c r="F335" s="85"/>
      <c r="G335" s="49"/>
      <c r="H335" s="16"/>
      <c r="I335" s="16"/>
      <c r="J335" s="16"/>
      <c r="K335" s="49"/>
      <c r="L335" s="85"/>
      <c r="M335" s="49"/>
      <c r="N335" s="16"/>
      <c r="O335" s="85"/>
      <c r="P335" s="85"/>
      <c r="Q335" s="18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86"/>
      <c r="AC335" s="86"/>
      <c r="AD335" s="86"/>
      <c r="AE335" s="86"/>
      <c r="AF335" s="86"/>
      <c r="AG335" s="86"/>
      <c r="AH335" s="87"/>
      <c r="AI335" s="87"/>
      <c r="AJ335" s="87"/>
      <c r="AK335" s="99"/>
      <c r="AL335" s="94"/>
      <c r="AM335" s="15"/>
      <c r="AN335" s="15"/>
    </row>
    <row r="336" spans="2:40" x14ac:dyDescent="0.25">
      <c r="B336" s="240"/>
      <c r="C336" s="16"/>
      <c r="D336" s="16"/>
      <c r="E336" s="96"/>
      <c r="F336" s="85"/>
      <c r="G336" s="49"/>
      <c r="H336" s="16"/>
      <c r="I336" s="16"/>
      <c r="J336" s="16"/>
      <c r="K336" s="49"/>
      <c r="L336" s="85"/>
      <c r="M336" s="49"/>
      <c r="N336" s="16"/>
      <c r="O336" s="85"/>
      <c r="P336" s="85"/>
      <c r="Q336" s="18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86"/>
      <c r="AC336" s="86"/>
      <c r="AD336" s="86"/>
      <c r="AE336" s="86"/>
      <c r="AF336" s="86"/>
      <c r="AG336" s="86"/>
      <c r="AH336" s="87"/>
      <c r="AI336" s="87"/>
      <c r="AJ336" s="87"/>
      <c r="AK336" s="99"/>
      <c r="AL336" s="94"/>
      <c r="AM336" s="15"/>
      <c r="AN336" s="15"/>
    </row>
    <row r="337" spans="2:40" x14ac:dyDescent="0.25">
      <c r="B337" s="240"/>
      <c r="C337" s="16"/>
      <c r="D337" s="16"/>
      <c r="E337" s="96"/>
      <c r="F337" s="85"/>
      <c r="G337" s="49"/>
      <c r="H337" s="16"/>
      <c r="I337" s="16"/>
      <c r="J337" s="16"/>
      <c r="K337" s="49"/>
      <c r="L337" s="85"/>
      <c r="M337" s="49"/>
      <c r="N337" s="16"/>
      <c r="O337" s="85"/>
      <c r="P337" s="85"/>
      <c r="Q337" s="18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86"/>
      <c r="AC337" s="86"/>
      <c r="AD337" s="86"/>
      <c r="AE337" s="86"/>
      <c r="AF337" s="86"/>
      <c r="AG337" s="86"/>
      <c r="AH337" s="87"/>
      <c r="AI337" s="87"/>
      <c r="AJ337" s="87"/>
      <c r="AK337" s="99"/>
      <c r="AL337" s="94"/>
      <c r="AM337" s="15"/>
      <c r="AN337" s="15"/>
    </row>
    <row r="338" spans="2:40" x14ac:dyDescent="0.25">
      <c r="B338" s="240"/>
      <c r="C338" s="16"/>
      <c r="D338" s="16"/>
      <c r="E338" s="96"/>
      <c r="F338" s="85"/>
      <c r="G338" s="49"/>
      <c r="H338" s="16"/>
      <c r="I338" s="16"/>
      <c r="J338" s="16"/>
      <c r="K338" s="49"/>
      <c r="L338" s="85"/>
      <c r="M338" s="49"/>
      <c r="N338" s="16"/>
      <c r="O338" s="85"/>
      <c r="P338" s="85"/>
      <c r="Q338" s="18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86"/>
      <c r="AC338" s="86"/>
      <c r="AD338" s="86"/>
      <c r="AE338" s="86"/>
      <c r="AF338" s="86"/>
      <c r="AG338" s="86"/>
      <c r="AH338" s="87"/>
      <c r="AI338" s="87"/>
      <c r="AJ338" s="87"/>
      <c r="AK338" s="99"/>
      <c r="AL338" s="94"/>
      <c r="AM338" s="15"/>
      <c r="AN338" s="15"/>
    </row>
    <row r="339" spans="2:40" x14ac:dyDescent="0.25">
      <c r="B339" s="240"/>
      <c r="C339" s="16"/>
      <c r="D339" s="16"/>
      <c r="E339" s="96"/>
      <c r="F339" s="85"/>
      <c r="G339" s="49"/>
      <c r="H339" s="16"/>
      <c r="I339" s="16"/>
      <c r="J339" s="16"/>
      <c r="K339" s="49"/>
      <c r="L339" s="85"/>
      <c r="M339" s="49"/>
      <c r="N339" s="16"/>
      <c r="O339" s="85"/>
      <c r="P339" s="85"/>
      <c r="Q339" s="18"/>
      <c r="R339" s="16"/>
      <c r="S339" s="16"/>
      <c r="T339" s="16"/>
      <c r="U339" s="16"/>
      <c r="V339" s="16"/>
      <c r="W339" s="16"/>
      <c r="X339" s="16"/>
      <c r="Y339" s="16"/>
      <c r="Z339" s="16"/>
      <c r="AA339" s="86"/>
      <c r="AC339" s="86"/>
      <c r="AD339" s="86"/>
      <c r="AE339" s="86"/>
      <c r="AF339" s="86"/>
      <c r="AG339" s="86"/>
      <c r="AH339" s="87"/>
      <c r="AI339" s="87"/>
      <c r="AJ339" s="87"/>
      <c r="AK339" s="99"/>
      <c r="AL339" s="94"/>
      <c r="AM339" s="15"/>
      <c r="AN339" s="15"/>
    </row>
    <row r="340" spans="2:40" x14ac:dyDescent="0.25">
      <c r="B340" s="240"/>
      <c r="C340" s="16"/>
      <c r="D340" s="16"/>
      <c r="E340" s="96"/>
      <c r="F340" s="85"/>
      <c r="G340" s="49"/>
      <c r="H340" s="16"/>
      <c r="I340" s="16"/>
      <c r="J340" s="16"/>
      <c r="K340" s="49"/>
      <c r="L340" s="85"/>
      <c r="M340" s="49"/>
      <c r="N340" s="16"/>
      <c r="O340" s="85"/>
      <c r="P340" s="85"/>
      <c r="Q340" s="18"/>
      <c r="R340" s="16"/>
      <c r="S340" s="16"/>
      <c r="T340" s="16"/>
      <c r="U340" s="16"/>
      <c r="V340" s="16"/>
      <c r="W340" s="16"/>
      <c r="X340" s="16"/>
      <c r="Y340" s="16"/>
      <c r="Z340" s="16"/>
      <c r="AA340" s="86"/>
      <c r="AC340" s="86"/>
      <c r="AD340" s="86"/>
      <c r="AE340" s="86"/>
      <c r="AF340" s="86"/>
      <c r="AG340" s="86"/>
      <c r="AH340" s="87"/>
      <c r="AI340" s="87"/>
      <c r="AJ340" s="87"/>
      <c r="AK340" s="99"/>
      <c r="AL340" s="94"/>
      <c r="AM340" s="15"/>
      <c r="AN340" s="15"/>
    </row>
    <row r="341" spans="2:40" x14ac:dyDescent="0.25">
      <c r="B341" s="240"/>
      <c r="C341" s="16"/>
      <c r="D341" s="16"/>
      <c r="E341" s="96"/>
      <c r="F341" s="85"/>
      <c r="G341" s="49"/>
      <c r="H341" s="16"/>
      <c r="I341" s="16"/>
      <c r="J341" s="16"/>
      <c r="K341" s="49"/>
      <c r="L341" s="85"/>
      <c r="M341" s="49"/>
      <c r="N341" s="16"/>
      <c r="O341" s="85"/>
      <c r="P341" s="85"/>
      <c r="Q341" s="18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86"/>
      <c r="AC341" s="86"/>
      <c r="AD341" s="86"/>
      <c r="AE341" s="86"/>
      <c r="AF341" s="86"/>
      <c r="AG341" s="86"/>
      <c r="AH341" s="87"/>
      <c r="AI341" s="87"/>
      <c r="AJ341" s="87"/>
      <c r="AK341" s="99"/>
      <c r="AL341" s="94"/>
      <c r="AM341" s="15"/>
      <c r="AN341" s="15"/>
    </row>
    <row r="342" spans="2:40" x14ac:dyDescent="0.25">
      <c r="B342" s="240"/>
      <c r="C342" s="16"/>
      <c r="D342" s="16"/>
      <c r="E342" s="96"/>
      <c r="F342" s="85"/>
      <c r="G342" s="49"/>
      <c r="H342" s="16"/>
      <c r="I342" s="16"/>
      <c r="J342" s="16"/>
      <c r="K342" s="49"/>
      <c r="L342" s="85"/>
      <c r="M342" s="49"/>
      <c r="N342" s="16"/>
      <c r="O342" s="85"/>
      <c r="P342" s="85"/>
      <c r="Q342" s="18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86"/>
      <c r="AC342" s="86"/>
      <c r="AD342" s="86"/>
      <c r="AE342" s="86"/>
      <c r="AF342" s="86"/>
      <c r="AG342" s="86"/>
      <c r="AH342" s="87"/>
      <c r="AI342" s="87"/>
      <c r="AJ342" s="87"/>
      <c r="AK342" s="99"/>
      <c r="AL342" s="94"/>
      <c r="AM342" s="15"/>
      <c r="AN342" s="15"/>
    </row>
    <row r="343" spans="2:40" x14ac:dyDescent="0.25">
      <c r="B343" s="240"/>
      <c r="C343" s="16"/>
      <c r="D343" s="16"/>
      <c r="E343" s="96"/>
      <c r="F343" s="85"/>
      <c r="G343" s="49"/>
      <c r="H343" s="16"/>
      <c r="I343" s="16"/>
      <c r="J343" s="16"/>
      <c r="K343" s="49"/>
      <c r="L343" s="85"/>
      <c r="M343" s="49"/>
      <c r="N343" s="16"/>
      <c r="O343" s="85"/>
      <c r="P343" s="85"/>
      <c r="Q343" s="18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86"/>
      <c r="AC343" s="86"/>
      <c r="AD343" s="86"/>
      <c r="AE343" s="86"/>
      <c r="AF343" s="86"/>
      <c r="AG343" s="86"/>
      <c r="AH343" s="87"/>
      <c r="AI343" s="87"/>
      <c r="AJ343" s="87"/>
      <c r="AK343" s="99"/>
      <c r="AL343" s="94"/>
      <c r="AM343" s="15"/>
      <c r="AN343" s="15"/>
    </row>
    <row r="344" spans="2:40" x14ac:dyDescent="0.25">
      <c r="B344" s="240"/>
      <c r="C344" s="16"/>
      <c r="D344" s="16"/>
      <c r="E344" s="96"/>
      <c r="F344" s="85"/>
      <c r="G344" s="49"/>
      <c r="H344" s="16"/>
      <c r="I344" s="16"/>
      <c r="J344" s="16"/>
      <c r="K344" s="49"/>
      <c r="L344" s="85"/>
      <c r="M344" s="49"/>
      <c r="N344" s="16"/>
      <c r="O344" s="85"/>
      <c r="P344" s="85"/>
      <c r="Q344" s="18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86"/>
      <c r="AC344" s="86"/>
      <c r="AD344" s="86"/>
      <c r="AE344" s="86"/>
      <c r="AF344" s="86"/>
      <c r="AG344" s="86"/>
      <c r="AH344" s="87"/>
      <c r="AI344" s="87"/>
      <c r="AJ344" s="87"/>
      <c r="AK344" s="99"/>
      <c r="AL344" s="94"/>
      <c r="AM344" s="15"/>
      <c r="AN344" s="15"/>
    </row>
    <row r="345" spans="2:40" x14ac:dyDescent="0.25">
      <c r="B345" s="240"/>
      <c r="C345" s="16"/>
      <c r="D345" s="16"/>
      <c r="E345" s="96"/>
      <c r="F345" s="85"/>
      <c r="G345" s="49"/>
      <c r="H345" s="16"/>
      <c r="I345" s="16"/>
      <c r="J345" s="16"/>
      <c r="K345" s="49"/>
      <c r="L345" s="85"/>
      <c r="M345" s="49"/>
      <c r="N345" s="16"/>
      <c r="O345" s="85"/>
      <c r="P345" s="85"/>
      <c r="Q345" s="18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86"/>
      <c r="AC345" s="86"/>
      <c r="AD345" s="86"/>
      <c r="AE345" s="86"/>
      <c r="AF345" s="86"/>
      <c r="AG345" s="86"/>
      <c r="AH345" s="87"/>
      <c r="AI345" s="87"/>
      <c r="AJ345" s="87"/>
      <c r="AK345" s="99"/>
      <c r="AL345" s="94"/>
      <c r="AM345" s="15"/>
      <c r="AN345" s="15"/>
    </row>
    <row r="346" spans="2:40" x14ac:dyDescent="0.25">
      <c r="B346" s="240"/>
      <c r="C346" s="16"/>
      <c r="D346" s="16"/>
      <c r="E346" s="96"/>
      <c r="F346" s="85"/>
      <c r="G346" s="49"/>
      <c r="H346" s="16"/>
      <c r="I346" s="16"/>
      <c r="J346" s="16"/>
      <c r="K346" s="49"/>
      <c r="L346" s="85"/>
      <c r="M346" s="49"/>
      <c r="N346" s="16"/>
      <c r="O346" s="85"/>
      <c r="P346" s="85"/>
      <c r="Q346" s="18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86"/>
      <c r="AC346" s="86"/>
      <c r="AD346" s="86"/>
      <c r="AE346" s="86"/>
      <c r="AF346" s="86"/>
      <c r="AG346" s="86"/>
      <c r="AH346" s="87"/>
      <c r="AI346" s="87"/>
      <c r="AJ346" s="87"/>
      <c r="AK346" s="99"/>
      <c r="AL346" s="94"/>
      <c r="AM346" s="15"/>
      <c r="AN346" s="15"/>
    </row>
    <row r="347" spans="2:40" x14ac:dyDescent="0.25">
      <c r="B347" s="240"/>
      <c r="C347" s="16"/>
      <c r="D347" s="16"/>
      <c r="E347" s="96"/>
      <c r="F347" s="85"/>
      <c r="G347" s="49"/>
      <c r="H347" s="16"/>
      <c r="I347" s="16"/>
      <c r="J347" s="16"/>
      <c r="K347" s="49"/>
      <c r="L347" s="85"/>
      <c r="M347" s="49"/>
      <c r="N347" s="16"/>
      <c r="O347" s="85"/>
      <c r="P347" s="85"/>
      <c r="Q347" s="18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86"/>
      <c r="AC347" s="86"/>
      <c r="AD347" s="86"/>
      <c r="AE347" s="86"/>
      <c r="AF347" s="86"/>
      <c r="AG347" s="86"/>
      <c r="AH347" s="87"/>
      <c r="AI347" s="87"/>
      <c r="AJ347" s="87"/>
      <c r="AK347" s="99"/>
      <c r="AL347" s="94"/>
      <c r="AM347" s="15"/>
      <c r="AN347" s="15"/>
    </row>
    <row r="348" spans="2:40" x14ac:dyDescent="0.25">
      <c r="B348" s="240"/>
      <c r="C348" s="16"/>
      <c r="D348" s="16"/>
      <c r="E348" s="96"/>
      <c r="F348" s="85"/>
      <c r="G348" s="49"/>
      <c r="H348" s="16"/>
      <c r="I348" s="16"/>
      <c r="J348" s="16"/>
      <c r="K348" s="49"/>
      <c r="L348" s="85"/>
      <c r="M348" s="49"/>
      <c r="N348" s="16"/>
      <c r="O348" s="85"/>
      <c r="P348" s="85"/>
      <c r="Q348" s="18"/>
      <c r="R348" s="89"/>
      <c r="S348" s="16"/>
      <c r="T348" s="16"/>
      <c r="U348" s="16"/>
      <c r="V348" s="16"/>
      <c r="W348" s="16"/>
      <c r="X348" s="16"/>
      <c r="Y348" s="16"/>
      <c r="Z348" s="16"/>
      <c r="AA348" s="16"/>
      <c r="AB348" s="86"/>
      <c r="AC348" s="86"/>
      <c r="AD348" s="86"/>
      <c r="AE348" s="86"/>
      <c r="AF348" s="86"/>
      <c r="AG348" s="86"/>
      <c r="AH348" s="87"/>
      <c r="AI348" s="87"/>
      <c r="AJ348" s="87"/>
      <c r="AK348" s="99"/>
      <c r="AL348" s="94"/>
      <c r="AM348" s="15"/>
      <c r="AN348" s="15"/>
    </row>
    <row r="349" spans="2:40" x14ac:dyDescent="0.25">
      <c r="B349" s="240"/>
      <c r="C349" s="16"/>
      <c r="D349" s="16"/>
      <c r="E349" s="96"/>
      <c r="F349" s="85"/>
      <c r="G349" s="49"/>
      <c r="H349" s="16"/>
      <c r="I349" s="16"/>
      <c r="J349" s="16"/>
      <c r="K349" s="49"/>
      <c r="L349" s="85"/>
      <c r="M349" s="49"/>
      <c r="N349" s="16"/>
      <c r="O349" s="85"/>
      <c r="P349" s="85"/>
      <c r="Q349" s="18"/>
      <c r="R349" s="89"/>
      <c r="S349" s="16"/>
      <c r="T349" s="16"/>
      <c r="U349" s="16"/>
      <c r="V349" s="16"/>
      <c r="W349" s="16"/>
      <c r="X349" s="16"/>
      <c r="Y349" s="16"/>
      <c r="Z349" s="16"/>
      <c r="AA349" s="16"/>
      <c r="AB349" s="86"/>
      <c r="AC349" s="86"/>
      <c r="AD349" s="86"/>
      <c r="AE349" s="86"/>
      <c r="AF349" s="86"/>
      <c r="AG349" s="86"/>
      <c r="AH349" s="87"/>
      <c r="AI349" s="87"/>
      <c r="AJ349" s="87"/>
      <c r="AK349" s="99"/>
      <c r="AL349" s="94"/>
      <c r="AM349" s="15"/>
      <c r="AN349" s="15"/>
    </row>
    <row r="350" spans="2:40" x14ac:dyDescent="0.25">
      <c r="B350" s="240"/>
      <c r="C350" s="16"/>
      <c r="D350" s="16"/>
      <c r="E350" s="96"/>
      <c r="F350" s="85"/>
      <c r="G350" s="49"/>
      <c r="H350" s="16"/>
      <c r="I350" s="16"/>
      <c r="J350" s="16"/>
      <c r="K350" s="49"/>
      <c r="L350" s="85"/>
      <c r="M350" s="49"/>
      <c r="N350" s="16"/>
      <c r="O350" s="85"/>
      <c r="P350" s="85"/>
      <c r="Q350" s="18"/>
      <c r="R350" s="89"/>
      <c r="S350" s="16"/>
      <c r="T350" s="16"/>
      <c r="U350" s="16"/>
      <c r="V350" s="16"/>
      <c r="W350" s="16"/>
      <c r="X350" s="16"/>
      <c r="Y350" s="16"/>
      <c r="Z350" s="16"/>
      <c r="AA350" s="16"/>
      <c r="AB350" s="86"/>
      <c r="AC350" s="86"/>
      <c r="AD350" s="86"/>
      <c r="AE350" s="86"/>
      <c r="AF350" s="86"/>
      <c r="AG350" s="86"/>
      <c r="AH350" s="87"/>
      <c r="AI350" s="87"/>
      <c r="AJ350" s="87"/>
      <c r="AK350" s="99"/>
      <c r="AL350" s="94"/>
      <c r="AM350" s="15"/>
      <c r="AN350" s="15"/>
    </row>
    <row r="351" spans="2:40" x14ac:dyDescent="0.25">
      <c r="B351" s="240"/>
      <c r="C351" s="16"/>
      <c r="D351" s="16"/>
      <c r="E351" s="96"/>
      <c r="F351" s="85"/>
      <c r="G351" s="49"/>
      <c r="H351" s="16"/>
      <c r="I351" s="16"/>
      <c r="J351" s="16"/>
      <c r="K351" s="49"/>
      <c r="L351" s="85"/>
      <c r="M351" s="49"/>
      <c r="N351" s="16"/>
      <c r="O351" s="85"/>
      <c r="P351" s="85"/>
      <c r="Q351" s="18"/>
      <c r="R351" s="89"/>
      <c r="S351" s="16"/>
      <c r="T351" s="16"/>
      <c r="U351" s="16"/>
      <c r="V351" s="16"/>
      <c r="W351" s="16"/>
      <c r="X351" s="16"/>
      <c r="Y351" s="16"/>
      <c r="Z351" s="16"/>
      <c r="AA351" s="16"/>
      <c r="AB351" s="86"/>
      <c r="AC351" s="86"/>
      <c r="AD351" s="86"/>
      <c r="AE351" s="86"/>
      <c r="AF351" s="86"/>
      <c r="AG351" s="86"/>
      <c r="AH351" s="87"/>
      <c r="AI351" s="87"/>
      <c r="AJ351" s="87"/>
      <c r="AK351" s="99"/>
      <c r="AL351" s="94"/>
      <c r="AM351" s="15"/>
      <c r="AN351" s="15"/>
    </row>
    <row r="352" spans="2:40" x14ac:dyDescent="0.25">
      <c r="B352" s="240"/>
      <c r="C352" s="16"/>
      <c r="D352" s="16"/>
      <c r="E352" s="96"/>
      <c r="F352" s="85"/>
      <c r="G352" s="49"/>
      <c r="H352" s="16"/>
      <c r="I352" s="16"/>
      <c r="J352" s="16"/>
      <c r="K352" s="49"/>
      <c r="L352" s="85"/>
      <c r="M352" s="49"/>
      <c r="N352" s="16"/>
      <c r="O352" s="85"/>
      <c r="P352" s="85"/>
      <c r="Q352" s="18"/>
      <c r="R352" s="89"/>
      <c r="S352" s="16"/>
      <c r="T352" s="16"/>
      <c r="U352" s="16"/>
      <c r="V352" s="16"/>
      <c r="W352" s="16"/>
      <c r="X352" s="16"/>
      <c r="Y352" s="16"/>
      <c r="Z352" s="16"/>
      <c r="AA352" s="16"/>
      <c r="AB352" s="86"/>
      <c r="AC352" s="86"/>
      <c r="AD352" s="86"/>
      <c r="AE352" s="86"/>
      <c r="AF352" s="86"/>
      <c r="AG352" s="86"/>
      <c r="AH352" s="87"/>
      <c r="AI352" s="87"/>
      <c r="AJ352" s="87"/>
      <c r="AK352" s="99"/>
      <c r="AL352" s="94"/>
      <c r="AM352" s="15"/>
      <c r="AN352" s="15"/>
    </row>
    <row r="353" spans="2:40" x14ac:dyDescent="0.25">
      <c r="B353" s="241"/>
      <c r="C353" s="76"/>
      <c r="D353" s="76"/>
      <c r="E353" s="76"/>
      <c r="F353" s="76"/>
      <c r="G353" s="239"/>
      <c r="H353" s="76"/>
      <c r="I353" s="76"/>
      <c r="J353" s="76"/>
      <c r="K353" s="239"/>
      <c r="L353" s="76"/>
      <c r="M353" s="239"/>
      <c r="N353" s="76"/>
      <c r="O353" s="76"/>
      <c r="P353" s="76"/>
      <c r="Q353" s="164"/>
      <c r="R353" s="15"/>
      <c r="S353" s="76"/>
      <c r="T353" s="76"/>
      <c r="U353" s="76"/>
      <c r="V353" s="76"/>
      <c r="W353" s="76"/>
      <c r="X353" s="76"/>
      <c r="Y353" s="76"/>
      <c r="Z353" s="76"/>
      <c r="AA353" s="76"/>
      <c r="AB353" s="81"/>
      <c r="AC353" s="81"/>
      <c r="AD353" s="81"/>
      <c r="AE353" s="81"/>
      <c r="AF353" s="81"/>
      <c r="AG353" s="81"/>
      <c r="AH353" s="101"/>
      <c r="AI353" s="101"/>
      <c r="AJ353" s="101"/>
      <c r="AK353" s="3"/>
      <c r="AL353" s="3"/>
      <c r="AM353" s="76"/>
      <c r="AN353" s="76"/>
    </row>
    <row r="354" spans="2:40" x14ac:dyDescent="0.25">
      <c r="B354" s="241"/>
      <c r="C354" s="76"/>
      <c r="D354" s="76"/>
      <c r="E354" s="76"/>
      <c r="F354" s="76"/>
      <c r="G354" s="239"/>
      <c r="H354" s="76"/>
      <c r="I354" s="76"/>
      <c r="J354" s="76"/>
      <c r="K354" s="239"/>
      <c r="L354" s="76"/>
      <c r="M354" s="239"/>
      <c r="N354" s="76"/>
      <c r="O354" s="76"/>
      <c r="P354" s="76"/>
      <c r="Q354" s="164"/>
      <c r="R354" s="15"/>
      <c r="S354" s="76"/>
      <c r="T354" s="76"/>
      <c r="U354" s="76"/>
      <c r="V354" s="76"/>
      <c r="W354" s="76"/>
      <c r="X354" s="76"/>
      <c r="Y354" s="76"/>
      <c r="Z354" s="76"/>
      <c r="AA354" s="76"/>
      <c r="AB354" s="81"/>
      <c r="AC354" s="81"/>
      <c r="AD354" s="81"/>
      <c r="AE354" s="81"/>
      <c r="AF354" s="81"/>
      <c r="AG354" s="81"/>
      <c r="AH354" s="101"/>
      <c r="AI354" s="101"/>
      <c r="AJ354" s="101"/>
      <c r="AK354" s="3"/>
      <c r="AL354" s="3"/>
      <c r="AM354" s="76"/>
      <c r="AN354" s="76"/>
    </row>
    <row r="355" spans="2:40" x14ac:dyDescent="0.25">
      <c r="B355" s="241"/>
      <c r="C355" s="76"/>
      <c r="D355" s="76"/>
      <c r="E355" s="76"/>
      <c r="F355" s="76"/>
      <c r="G355" s="239"/>
      <c r="H355" s="76"/>
      <c r="I355" s="76"/>
      <c r="J355" s="76"/>
      <c r="K355" s="239"/>
      <c r="L355" s="76"/>
      <c r="M355" s="239"/>
      <c r="N355" s="76"/>
      <c r="O355" s="76"/>
      <c r="P355" s="76"/>
      <c r="Q355" s="164"/>
      <c r="R355" s="15"/>
      <c r="S355" s="76"/>
      <c r="T355" s="76"/>
      <c r="U355" s="76"/>
      <c r="V355" s="76"/>
      <c r="W355" s="76"/>
      <c r="X355" s="76"/>
      <c r="Y355" s="76"/>
      <c r="Z355" s="76"/>
      <c r="AA355" s="76"/>
      <c r="AB355" s="81"/>
      <c r="AC355" s="81"/>
      <c r="AD355" s="81"/>
      <c r="AE355" s="81"/>
      <c r="AF355" s="81"/>
      <c r="AG355" s="81"/>
      <c r="AH355" s="101"/>
      <c r="AI355" s="101"/>
      <c r="AJ355" s="101"/>
      <c r="AK355" s="3"/>
      <c r="AL355" s="3"/>
      <c r="AM355" s="76"/>
      <c r="AN355" s="76"/>
    </row>
  </sheetData>
  <autoFilter ref="B59:AN329">
    <filterColumn colId="17">
      <filters>
        <filter val="duong.nguyen-tuan"/>
      </filters>
    </filterColumn>
  </autoFilter>
  <customSheetViews>
    <customSheetView guid="{7E0EA425-A420-4443-B9E0-CDF0AA9E5D09}" scale="85" filter="1" showAutoFilter="1" topLeftCell="A53">
      <selection activeCell="M321" sqref="M321"/>
      <pageMargins left="0.7" right="0.7" top="0.75" bottom="0.75" header="0.3" footer="0.3"/>
      <pageSetup orientation="portrait" horizontalDpi="300" verticalDpi="0" r:id="rId1"/>
      <autoFilter ref="B59:AN329">
        <filterColumn colId="17">
          <filters>
            <filter val="duong.nguyen-tuan"/>
          </filters>
        </filterColumn>
      </autoFilter>
    </customSheetView>
    <customSheetView guid="{A2E8CE38-D15E-4374-89B2-69D9421C4465}" scale="85" showPageBreaks="1" filter="1" showAutoFilter="1" topLeftCell="O157">
      <selection activeCell="X281" sqref="X281"/>
      <pageMargins left="0.7" right="0.7" top="0.75" bottom="0.75" header="0.3" footer="0.3"/>
      <pageSetup orientation="portrait" horizontalDpi="300" r:id="rId2"/>
      <autoFilter ref="B59:AN329">
        <filterColumn colId="17">
          <filters>
            <filter val="khang.duong-chi"/>
          </filters>
        </filterColumn>
      </autoFilter>
    </customSheetView>
    <customSheetView guid="{99BC1C51-34DC-4BF2-906C-1E31B6171D71}" topLeftCell="A79">
      <selection activeCell="A298" sqref="A298:XFD298"/>
      <pageMargins left="0.7" right="0.7" top="0.75" bottom="0.75" header="0.3" footer="0.3"/>
    </customSheetView>
    <customSheetView guid="{A2C66332-A809-458E-971B-FDB6D62C74C3}" filter="1" showAutoFilter="1" topLeftCell="A35">
      <selection activeCell="C39" sqref="C39"/>
      <pageMargins left="0.7" right="0.7" top="0.75" bottom="0.75" header="0.3" footer="0.3"/>
      <autoFilter ref="A59:AN329">
        <filterColumn colId="18">
          <filters>
            <filter val="bang.nguyen-duy"/>
          </filters>
        </filterColumn>
      </autoFilter>
    </customSheetView>
    <customSheetView guid="{7ECC2B8E-6A82-42F5-8AB0-4A51C54EA5EC}" scale="85" filter="1" showAutoFilter="1" topLeftCell="N50">
      <selection activeCell="Z334" sqref="Z334"/>
      <pageMargins left="0.7" right="0.7" top="0.75" bottom="0.75" header="0.3" footer="0.3"/>
      <pageSetup paperSize="9" orientation="portrait" r:id="rId3"/>
      <autoFilter ref="B59:AN329">
        <filterColumn colId="3">
          <filters>
            <filter val="REN_CDV"/>
          </filters>
        </filterColumn>
        <filterColumn colId="17">
          <filters>
            <filter val="hau.nguyen-tai"/>
          </filters>
        </filterColumn>
      </autoFilter>
    </customSheetView>
    <customSheetView guid="{3B3E6719-EACB-4D2C-89C1-05FFAB6020FD}" scale="70" filter="1" showAutoFilter="1" topLeftCell="K27">
      <selection activeCell="AB334" sqref="AB334"/>
      <pageMargins left="0.7" right="0.7" top="0.75" bottom="0.75" header="0.3" footer="0.3"/>
      <pageSetup orientation="portrait" horizontalDpi="300" verticalDpi="0" r:id="rId4"/>
      <autoFilter ref="B59:AN329">
        <filterColumn colId="17">
          <filters>
            <filter val="phuong.nguyen-thanh"/>
          </filters>
        </filterColumn>
        <filterColumn colId="28">
          <filters>
            <dateGroupItem year="2020" month="7" day="10" dateTimeGrouping="day"/>
          </filters>
        </filterColumn>
      </autoFilter>
    </customSheetView>
    <customSheetView guid="{4E06BDBF-2CED-473B-850B-2A6C7311FF41}" scale="70" topLeftCell="A49">
      <selection activeCell="A160" sqref="A160:XFD178"/>
      <pageMargins left="0.7" right="0.7" top="0.75" bottom="0.75" header="0.3" footer="0.3"/>
      <pageSetup paperSize="9" orientation="portrait" r:id="rId5"/>
    </customSheetView>
    <customSheetView guid="{D33AC7AF-C8AB-4CE9-94C7-9237011A5FC3}" scale="70" filter="1" showAutoFilter="1" topLeftCell="C25">
      <pane xSplit="1" topLeftCell="M1" activePane="topRight" state="frozen"/>
      <selection pane="topRight" activeCell="AA332" sqref="AA332"/>
      <pageMargins left="0.7" right="0.7" top="0.75" bottom="0.75" header="0.3" footer="0.3"/>
      <autoFilter ref="B59:AN329">
        <filterColumn colId="3">
          <filters>
            <filter val="REN_CDV"/>
          </filters>
        </filterColumn>
        <filterColumn colId="17">
          <filters>
            <filter val="huy.do-anh"/>
          </filters>
        </filterColumn>
      </autoFilter>
    </customSheetView>
    <customSheetView guid="{C94451EF-7A3E-4D72-B5A4-3D1B193192CC}" scale="70" showAutoFilter="1">
      <selection activeCell="A160" sqref="A160:XFD178"/>
      <pageMargins left="0.7" right="0.7" top="0.75" bottom="0.75" header="0.3" footer="0.3"/>
      <autoFilter ref="B59:AN329"/>
    </customSheetView>
    <customSheetView guid="{FECB4C41-27E8-4A22-AFB3-4F54CDD4960E}" scale="85" showAutoFilter="1" topLeftCell="J95">
      <selection activeCell="K115" sqref="K115"/>
      <pageMargins left="0.7" right="0.7" top="0.75" bottom="0.75" header="0.3" footer="0.3"/>
      <pageSetup orientation="portrait" horizontalDpi="300" verticalDpi="0" r:id="rId6"/>
      <autoFilter ref="B59:AN329"/>
    </customSheetView>
    <customSheetView guid="{970EE037-F5E5-47AF-896A-0F6222879EBC}" scale="85">
      <pageMargins left="0.7" right="0.7" top="0.75" bottom="0.75" header="0.3" footer="0.3"/>
      <pageSetup orientation="portrait" horizontalDpi="300" r:id="rId7"/>
    </customSheetView>
    <customSheetView guid="{60D2C030-4E31-4E07-8E1C-44D2EE84B177}" filter="1" showAutoFilter="1" topLeftCell="P49">
      <selection activeCell="V334" sqref="V334:V335"/>
      <pageMargins left="0.7" right="0.7" top="0.75" bottom="0.75" header="0.3" footer="0.3"/>
      <autoFilter ref="B59:AN329">
        <filterColumn colId="17">
          <filters>
            <filter val="phuong.nguyen-thanh"/>
          </filters>
        </filterColumn>
        <filterColumn colId="30">
          <filters blank="1">
            <dateGroupItem year="2020" month="7" day="3" dateTimeGrouping="day"/>
          </filters>
        </filterColumn>
      </autoFilter>
    </customSheetView>
    <customSheetView guid="{336B6883-2145-4B58-921E-CEC7185A847E}" filter="1" showAutoFilter="1" topLeftCell="H188">
      <pane xSplit="3" ySplit="109" topLeftCell="AB297" activePane="bottomRight" state="frozen"/>
      <selection pane="bottomRight" activeCell="AL291" sqref="AL291"/>
      <pageMargins left="0.7" right="0.7" top="0.75" bottom="0.75" header="0.3" footer="0.3"/>
      <pageSetup orientation="portrait" horizontalDpi="300" verticalDpi="0" r:id="rId8"/>
      <autoFilter ref="S60:S352">
        <filterColumn colId="0">
          <filters>
            <filter val="dac.luu-cong"/>
          </filters>
        </filterColumn>
      </autoFilter>
    </customSheetView>
    <customSheetView guid="{89C03E1E-B6A8-49A1-B29C-5DC4FAB2FBC6}" scale="85" filter="1" showAutoFilter="1" topLeftCell="A55">
      <selection activeCell="A353" sqref="A353:XFD353"/>
      <pageMargins left="0.7" right="0.7" top="0.75" bottom="0.75" header="0.3" footer="0.3"/>
      <pageSetup orientation="portrait" horizontalDpi="300" verticalDpi="0" r:id="rId9"/>
      <autoFilter ref="B59:AN329">
        <filterColumn colId="17">
          <filters>
            <filter val="dac.luu-cong"/>
          </filters>
        </filterColumn>
      </autoFilter>
    </customSheetView>
    <customSheetView guid="{F96FC7D9-4F89-4FE0-8D00-C0083DEB0472}" scale="85" filter="1" showAutoFilter="1" topLeftCell="O50">
      <selection activeCell="Z78" sqref="Z78"/>
      <pageMargins left="0.7" right="0.7" top="0.75" bottom="0.75" header="0.3" footer="0.3"/>
      <pageSetup orientation="portrait" horizontalDpi="300" verticalDpi="0" r:id="rId10"/>
      <autoFilter ref="B59:AN326">
        <filterColumn colId="17">
          <filters>
            <filter val="phuc.le-hong"/>
          </filters>
        </filterColumn>
      </autoFilter>
    </customSheetView>
  </customSheetViews>
  <conditionalFormatting sqref="H23:H37 H43:H55">
    <cfRule type="cellIs" dxfId="77" priority="67" operator="equal">
      <formula>1</formula>
    </cfRule>
    <cfRule type="cellIs" dxfId="76" priority="68" operator="lessThan">
      <formula>1</formula>
    </cfRule>
  </conditionalFormatting>
  <conditionalFormatting sqref="AG60:AG114 AK60:AK114 AG116:AG352 AK116:AK352">
    <cfRule type="cellIs" dxfId="75" priority="65" operator="equal">
      <formula>"OK"</formula>
    </cfRule>
    <cfRule type="cellIs" dxfId="74" priority="66" operator="equal">
      <formula>"NG"</formula>
    </cfRule>
  </conditionalFormatting>
  <conditionalFormatting sqref="O60:P352">
    <cfRule type="cellIs" dxfId="73" priority="64" operator="equal">
      <formula>"PUT_VERSION"</formula>
    </cfRule>
  </conditionalFormatting>
  <conditionalFormatting sqref="D18">
    <cfRule type="expression" dxfId="72" priority="63">
      <formula>$D$18=SUM($D$4:$D$17)</formula>
    </cfRule>
  </conditionalFormatting>
  <conditionalFormatting sqref="E18">
    <cfRule type="expression" dxfId="71" priority="62">
      <formula>$E$18=SUM($E$4:$E$17)</formula>
    </cfRule>
  </conditionalFormatting>
  <conditionalFormatting sqref="F18">
    <cfRule type="expression" dxfId="70" priority="61">
      <formula>$F$18=SUM($F$4:$F$17)</formula>
    </cfRule>
  </conditionalFormatting>
  <conditionalFormatting sqref="D37">
    <cfRule type="expression" dxfId="69" priority="60">
      <formula>$D$37=SUM($D$23:$D$36)</formula>
    </cfRule>
  </conditionalFormatting>
  <conditionalFormatting sqref="E37">
    <cfRule type="expression" dxfId="68" priority="59">
      <formula>$E$37=SUM($E$23:$E$36)</formula>
    </cfRule>
  </conditionalFormatting>
  <conditionalFormatting sqref="H42">
    <cfRule type="cellIs" dxfId="67" priority="49" operator="equal">
      <formula>1</formula>
    </cfRule>
    <cfRule type="cellIs" dxfId="66" priority="50" operator="lessThan">
      <formula>1</formula>
    </cfRule>
  </conditionalFormatting>
  <conditionalFormatting sqref="H56">
    <cfRule type="cellIs" dxfId="65" priority="45" operator="equal">
      <formula>1</formula>
    </cfRule>
    <cfRule type="cellIs" dxfId="64" priority="46" operator="lessThan">
      <formula>1</formula>
    </cfRule>
  </conditionalFormatting>
  <conditionalFormatting sqref="F37">
    <cfRule type="expression" dxfId="63" priority="73">
      <formula>$F$37=SUM($F$23:$F$36)</formula>
    </cfRule>
  </conditionalFormatting>
  <conditionalFormatting sqref="H4:H18">
    <cfRule type="cellIs" dxfId="62" priority="1" operator="equal">
      <formula>1</formula>
    </cfRule>
    <cfRule type="cellIs" dxfId="61" priority="2" operator="lessThan">
      <formula>1</formula>
    </cfRule>
  </conditionalFormatting>
  <dataValidations count="1">
    <dataValidation type="list" allowBlank="1" showInputMessage="1" showErrorMessage="1" sqref="U60:U338 U341:U352">
      <formula1>"Yes,No"</formula1>
    </dataValidation>
  </dataValidations>
  <pageMargins left="0.7" right="0.7" top="0.75" bottom="0.75" header="0.3" footer="0.3"/>
  <pageSetup orientation="portrait" horizontalDpi="300" verticalDpi="0" r:id="rId1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9" operator="greaterThanOrEqual" id="{0E75E3B3-EDB5-45F5-833F-9302836CD5B4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0" operator="lessThan" id="{5EDCB94B-7F83-46C9-97C1-081A0B02B98A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G23:G37</xm:sqref>
        </x14:conditionalFormatting>
        <x14:conditionalFormatting xmlns:xm="http://schemas.microsoft.com/office/excel/2006/main">
          <x14:cfRule type="cellIs" priority="71" operator="greaterThanOrEqual" id="{A9231A75-2EB5-402E-97C4-323D56C068D8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2" operator="lessThan" id="{A35A63F4-C373-4CDB-9228-9F67841E418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G4:G17 G43:G55</xm:sqref>
        </x14:conditionalFormatting>
        <x14:conditionalFormatting xmlns:xm="http://schemas.microsoft.com/office/excel/2006/main">
          <x14:cfRule type="cellIs" priority="57" operator="greaterThanOrEqual" id="{8F20301B-8681-44B2-92CC-21C4975A5416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8" operator="lessThan" id="{2C7E4EDD-E31B-41EE-A2B8-F67241C142B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G18</xm:sqref>
        </x14:conditionalFormatting>
        <x14:conditionalFormatting xmlns:xm="http://schemas.microsoft.com/office/excel/2006/main">
          <x14:cfRule type="cellIs" priority="55" operator="greaterThanOrEqual" id="{204839CC-E17E-4053-9244-2AE05B7C201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6" operator="lessThan" id="{73361177-A4E2-41C7-AA2E-23A98DE24BE9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G56</xm:sqref>
        </x14:conditionalFormatting>
        <x14:conditionalFormatting xmlns:xm="http://schemas.microsoft.com/office/excel/2006/main">
          <x14:cfRule type="cellIs" priority="53" operator="greaterThanOrEqual" id="{5955973F-691E-4017-996D-C9584C4AAF3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4" operator="lessThan" id="{AA433256-96E5-4BC8-B426-6A146C35C3CB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expression" priority="42" id="{8014DC86-9045-4B22-9DB2-C6E76B610B95}">
            <xm:f>OR(AK60=Table!$C$41,AK60=Table!$C$42)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AK60:AK114 AK116:AK352</xm:sqref>
        </x14:conditionalFormatting>
        <x14:conditionalFormatting xmlns:xm="http://schemas.microsoft.com/office/excel/2006/main">
          <x14:cfRule type="cellIs" priority="21" operator="equal" id="{ADDC4DDA-5440-4D4C-8617-D143AC21CCE0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22" operator="equal" id="{D4667330-B974-40CE-84A6-3B1F1298C5FC}">
            <xm:f>Table!$D$3</xm:f>
            <x14:dxf>
              <fill>
                <patternFill>
                  <bgColor rgb="FF92D050"/>
                </patternFill>
              </fill>
            </x14:dxf>
          </x14:cfRule>
          <xm:sqref>D60:D352</xm:sqref>
        </x14:conditionalFormatting>
        <x14:conditionalFormatting xmlns:xm="http://schemas.microsoft.com/office/excel/2006/main">
          <x14:cfRule type="cellIs" priority="9" operator="greaterThanOrEqual" id="{3E0B3D80-83A2-4F83-B5A4-9CBE80A4AEA0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E7EAFFCE-585B-4923-8BE2-264F784E61AB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K23:K37</xm:sqref>
        </x14:conditionalFormatting>
        <x14:conditionalFormatting xmlns:xm="http://schemas.microsoft.com/office/excel/2006/main">
          <x14:cfRule type="cellIs" priority="7" operator="greaterThanOrEqual" id="{5DEBD175-CF7F-404F-9B4C-E51898238746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lessThan" id="{CD79C4F9-E747-4F3C-A304-7CF547094D40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K42:K56</xm:sqref>
        </x14:conditionalFormatting>
        <x14:conditionalFormatting xmlns:xm="http://schemas.microsoft.com/office/excel/2006/main">
          <x14:cfRule type="cellIs" priority="5" operator="greaterThanOrEqual" id="{E1C25EFC-661F-4876-9EF7-613214DE6AE3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" operator="lessThan" id="{3439B3E0-32AA-41ED-9607-F890CF950392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K4:K17</xm:sqref>
        </x14:conditionalFormatting>
        <x14:conditionalFormatting xmlns:xm="http://schemas.microsoft.com/office/excel/2006/main">
          <x14:cfRule type="cellIs" priority="3" operator="greaterThanOrEqual" id="{989B3CB8-72B6-498B-A368-450A439C2CA4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" operator="lessThan" id="{30BC877D-6DF7-4FE0-89A2-A4F9CC316C0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Table!$C$41:$C$43</xm:f>
          </x14:formula1>
          <xm:sqref>AK60:AK114 AK116:AK352</xm:sqref>
        </x14:dataValidation>
        <x14:dataValidation type="list" allowBlank="1" showInputMessage="1" showErrorMessage="1">
          <x14:formula1>
            <xm:f>Table!$C$31:$C$37</xm:f>
          </x14:formula1>
          <xm:sqref>AA60:AA114 Z339:Z340 AA116:AA338 AA341:AA352</xm:sqref>
        </x14:dataValidation>
        <x14:dataValidation type="list" allowBlank="1" showInputMessage="1" showErrorMessage="1">
          <x14:formula1>
            <xm:f>Table!$C$47:$C$48</xm:f>
          </x14:formula1>
          <xm:sqref>AG60:AG114 AG116:AG352</xm:sqref>
        </x14:dataValidation>
        <x14:dataValidation type="list" allowBlank="1" showInputMessage="1" showErrorMessage="1">
          <x14:formula1>
            <xm:f>Table!$C$8:$C$9</xm:f>
          </x14:formula1>
          <xm:sqref>D60:D352</xm:sqref>
        </x14:dataValidation>
        <x14:dataValidation type="list" allowBlank="1" showInputMessage="1" showErrorMessage="1">
          <x14:formula1>
            <xm:f>Table!$C$13:$C$27</xm:f>
          </x14:formula1>
          <xm:sqref>S60:T352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J38" sqref="J38"/>
    </sheetView>
  </sheetViews>
  <sheetFormatPr defaultRowHeight="15" x14ac:dyDescent="0.25"/>
  <sheetData/>
  <customSheetViews>
    <customSheetView guid="{7E0EA425-A420-4443-B9E0-CDF0AA9E5D09}">
      <selection activeCell="J38" sqref="J38"/>
      <pageMargins left="0.7" right="0.7" top="0.75" bottom="0.75" header="0.3" footer="0.3"/>
    </customSheetView>
    <customSheetView guid="{A2E8CE38-D15E-4374-89B2-69D9421C4465}" showPageBreaks="1">
      <selection activeCell="J38" sqref="J38"/>
      <pageMargins left="0.7" right="0.7" top="0.75" bottom="0.75" header="0.3" footer="0.3"/>
      <pageSetup orientation="portrait" horizontalDpi="300" verticalDpi="0" r:id="rId1"/>
    </customSheetView>
    <customSheetView guid="{99BC1C51-34DC-4BF2-906C-1E31B6171D71}">
      <selection activeCell="C39" sqref="C39"/>
      <pageMargins left="0.7" right="0.7" top="0.75" bottom="0.75" header="0.3" footer="0.3"/>
    </customSheetView>
    <customSheetView guid="{A2C66332-A809-458E-971B-FDB6D62C74C3}">
      <selection activeCell="J38" sqref="J38"/>
      <pageMargins left="0.7" right="0.7" top="0.75" bottom="0.75" header="0.3" footer="0.3"/>
    </customSheetView>
    <customSheetView guid="{7ECC2B8E-6A82-42F5-8AB0-4A51C54EA5EC}">
      <selection activeCell="J38" sqref="J38"/>
      <pageMargins left="0.7" right="0.7" top="0.75" bottom="0.75" header="0.3" footer="0.3"/>
    </customSheetView>
    <customSheetView guid="{3B3E6719-EACB-4D2C-89C1-05FFAB6020FD}">
      <selection activeCell="J38" sqref="J38"/>
      <pageMargins left="0.7" right="0.7" top="0.75" bottom="0.75" header="0.3" footer="0.3"/>
    </customSheetView>
    <customSheetView guid="{4E06BDBF-2CED-473B-850B-2A6C7311FF41}">
      <selection activeCell="J38" sqref="J38"/>
      <pageMargins left="0.7" right="0.7" top="0.75" bottom="0.75" header="0.3" footer="0.3"/>
    </customSheetView>
    <customSheetView guid="{D33AC7AF-C8AB-4CE9-94C7-9237011A5FC3}">
      <selection activeCell="J38" sqref="J38"/>
      <pageMargins left="0.7" right="0.7" top="0.75" bottom="0.75" header="0.3" footer="0.3"/>
    </customSheetView>
    <customSheetView guid="{C94451EF-7A3E-4D72-B5A4-3D1B193192CC}">
      <selection activeCell="J38" sqref="J38"/>
      <pageMargins left="0.7" right="0.7" top="0.75" bottom="0.75" header="0.3" footer="0.3"/>
    </customSheetView>
    <customSheetView guid="{FECB4C41-27E8-4A22-AFB3-4F54CDD4960E}">
      <selection activeCell="J38" sqref="J38"/>
      <pageMargins left="0.7" right="0.7" top="0.75" bottom="0.75" header="0.3" footer="0.3"/>
    </customSheetView>
    <customSheetView guid="{970EE037-F5E5-47AF-896A-0F6222879EBC}">
      <selection activeCell="C39" sqref="C39"/>
      <pageMargins left="0.7" right="0.7" top="0.75" bottom="0.75" header="0.3" footer="0.3"/>
    </customSheetView>
    <customSheetView guid="{60D2C030-4E31-4E07-8E1C-44D2EE84B177}">
      <selection activeCell="C39" sqref="C39"/>
      <pageMargins left="0.7" right="0.7" top="0.75" bottom="0.75" header="0.3" footer="0.3"/>
    </customSheetView>
    <customSheetView guid="{336B6883-2145-4B58-921E-CEC7185A847E}">
      <selection activeCell="C39" sqref="C39"/>
      <pageMargins left="0.7" right="0.7" top="0.75" bottom="0.75" header="0.3" footer="0.3"/>
    </customSheetView>
    <customSheetView guid="{89C03E1E-B6A8-49A1-B29C-5DC4FAB2FBC6}">
      <selection activeCell="J38" sqref="J38"/>
      <pageMargins left="0.7" right="0.7" top="0.75" bottom="0.75" header="0.3" footer="0.3"/>
    </customSheetView>
    <customSheetView guid="{F96FC7D9-4F89-4FE0-8D00-C0083DEB0472}">
      <selection activeCell="J38" sqref="J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N185"/>
  <sheetViews>
    <sheetView zoomScale="85" zoomScaleNormal="85" workbookViewId="0">
      <selection activeCell="H84" sqref="H84"/>
    </sheetView>
  </sheetViews>
  <sheetFormatPr defaultRowHeight="15" x14ac:dyDescent="0.25"/>
  <cols>
    <col min="2" max="2" width="16.28515625" bestFit="1" customWidth="1"/>
    <col min="3" max="3" width="17.28515625" bestFit="1" customWidth="1"/>
    <col min="4" max="4" width="9.7109375" bestFit="1" customWidth="1"/>
    <col min="5" max="5" width="10" bestFit="1" customWidth="1"/>
    <col min="6" max="6" width="10.85546875" bestFit="1" customWidth="1"/>
    <col min="7" max="7" width="9" bestFit="1" customWidth="1"/>
    <col min="8" max="8" width="12" bestFit="1" customWidth="1"/>
    <col min="9" max="9" width="21.5703125" bestFit="1" customWidth="1"/>
  </cols>
  <sheetData>
    <row r="2" spans="1:14" x14ac:dyDescent="0.25">
      <c r="A2" s="1">
        <v>1</v>
      </c>
      <c r="B2" s="110" t="s">
        <v>53</v>
      </c>
      <c r="C2" s="110">
        <v>20200603</v>
      </c>
      <c r="N2" s="41"/>
    </row>
    <row r="3" spans="1:14" x14ac:dyDescent="0.25">
      <c r="B3" s="110" t="s">
        <v>115</v>
      </c>
      <c r="C3">
        <f>SUM(G9:G10)</f>
        <v>4.1349999999999998</v>
      </c>
      <c r="D3" t="s">
        <v>116</v>
      </c>
    </row>
    <row r="4" spans="1:14" x14ac:dyDescent="0.25">
      <c r="B4" s="110" t="s">
        <v>122</v>
      </c>
      <c r="C4">
        <f>SUM(INT((WEEKDAY(F4-{2,3,4,5,6})+H4-F4)/7))</f>
        <v>13</v>
      </c>
      <c r="D4" t="s">
        <v>116</v>
      </c>
      <c r="E4" t="s">
        <v>145</v>
      </c>
      <c r="F4" s="6">
        <v>43985</v>
      </c>
      <c r="G4" s="6" t="s">
        <v>114</v>
      </c>
      <c r="H4" s="6">
        <v>44002</v>
      </c>
    </row>
    <row r="5" spans="1:14" x14ac:dyDescent="0.25">
      <c r="B5" s="110" t="s">
        <v>123</v>
      </c>
      <c r="C5">
        <f>SUM(INT((WEEKDAY(F5-{2,3,4,5,6})+H5-F5)/7))</f>
        <v>13</v>
      </c>
      <c r="D5" t="s">
        <v>116</v>
      </c>
      <c r="E5" t="s">
        <v>145</v>
      </c>
      <c r="F5" s="6">
        <v>43985</v>
      </c>
      <c r="G5" s="6" t="s">
        <v>114</v>
      </c>
      <c r="H5" s="6">
        <v>44002</v>
      </c>
    </row>
    <row r="6" spans="1:14" x14ac:dyDescent="0.25">
      <c r="B6" s="110" t="s">
        <v>17</v>
      </c>
      <c r="C6" t="str">
        <f>IF(AND(F9=E9,F10=E10),IF(SUM(H9:H10)&gt;SUM(G9:G10),"Delayed",IF(SUM(H9:H10)&lt;SUM(G9:G10),"InAdvanced","Ontime")),"N/A")</f>
        <v>InAdvanced</v>
      </c>
      <c r="F6" s="6"/>
      <c r="G6" s="6"/>
      <c r="H6" s="6"/>
    </row>
    <row r="8" spans="1:14" ht="45" x14ac:dyDescent="0.25">
      <c r="C8" s="111" t="s">
        <v>25</v>
      </c>
      <c r="D8" s="111" t="s">
        <v>26</v>
      </c>
      <c r="E8" s="112" t="s">
        <v>117</v>
      </c>
      <c r="F8" s="112" t="s">
        <v>118</v>
      </c>
      <c r="G8" s="112" t="s">
        <v>119</v>
      </c>
      <c r="H8" s="112" t="s">
        <v>120</v>
      </c>
      <c r="I8" s="112" t="s">
        <v>29</v>
      </c>
      <c r="J8" s="112" t="str">
        <f>Table!$C$41</f>
        <v>OPL</v>
      </c>
      <c r="K8" s="112" t="str">
        <f>Table!$C$42</f>
        <v>Defect</v>
      </c>
    </row>
    <row r="9" spans="1:14" x14ac:dyDescent="0.25">
      <c r="C9" s="42">
        <v>1</v>
      </c>
      <c r="D9" s="38" t="str">
        <f>Table!$D$3</f>
        <v>PSW</v>
      </c>
      <c r="E9" s="38">
        <f>SUMIFS(Merged_COEM!$W$60:$W$457,Merged_COEM!$D$60:$D$457,D9, Merged_COEM!$C$60:$C$457,C2)</f>
        <v>0</v>
      </c>
      <c r="F9" s="38">
        <f>SUMIFS(Merged_COEM!$X$60:$X$457,Merged_COEM!$D$60:$D$457,D9, Merged_COEM!$C$60:$C$457,C2)-SUM(SUMIFS(Merged_COEM!$X$60:$X$457,Merged_COEM!$D$60:$D$457,Table!$D$3,Merged_COEM!$AA$60:$AA$457,{"Ongoing","N/A",""},Merged_COEM!$C$60:$C$457,C2))</f>
        <v>0</v>
      </c>
      <c r="G9" s="38">
        <f>1/8*(SUMIFS(Merged_COEM!$Y$60:$Y$457,Merged_COEM!$D$60:$D$457,D9, Merged_COEM!$C$60:$C$457,C2))</f>
        <v>0</v>
      </c>
      <c r="H9" s="38">
        <f>1/8*(SUMIFS(Merged_COEM!$Z$60:$Z$457,Merged_COEM!$D$60:$D$457,D9, Merged_COEM!$C$60:$C$457,C2)-SUM(SUMIFS(Merged_COEM!$Z$60:$Z$457,Merged_COEM!$D$60:$D$457,D9,Merged_COEM!$AA$60:$AA$457,{"Ongoing","N/A",""},Merged_COEM!$C$60:$C$457,C2)))</f>
        <v>0</v>
      </c>
      <c r="I9" s="63" t="str">
        <f>IFERROR(F9/E9,"N/A")</f>
        <v>N/A</v>
      </c>
      <c r="J9" s="3">
        <f>COUNTIFS(Merged_COEM!$AK$60:$AK$457,J8,Merged_COEM!$D$60:$D$457,D9,Merged_COEM!$C$60:$C$457,C2)</f>
        <v>0</v>
      </c>
      <c r="K9" s="3">
        <f>COUNTIFS(Merged_COEM!$AK$60:$AK$457,K8,Merged_COEM!$D$60:$D$457,D9,Merged_COEM!$C$60:$C$457,C2)</f>
        <v>0</v>
      </c>
    </row>
    <row r="10" spans="1:14" x14ac:dyDescent="0.25">
      <c r="C10" s="42">
        <v>2</v>
      </c>
      <c r="D10" s="38" t="str">
        <f>Table!$C$3</f>
        <v>ASW</v>
      </c>
      <c r="E10" s="38">
        <f>SUMIFS(Merged_COEM!$W$60:$W$457,Merged_COEM!$D$60:$D$457,D10, Merged_COEM!$C$60:$C$457,C2)</f>
        <v>538</v>
      </c>
      <c r="F10" s="38">
        <f>SUMIFS(Merged_COEM!$X$60:$X$457,Merged_COEM!$D$60:$D$457,D10, Merged_COEM!$C$60:$C$457,C2)-SUM(SUMIFS(Merged_COEM!$X$60:$X$457,Merged_COEM!$D$60:$D$457,D10,Merged_COEM!$AA$60:$AA$457,{"Ongoing","N/A",""},Merged_COEM!$C$60:$C$457,C2))</f>
        <v>538</v>
      </c>
      <c r="G10" s="38">
        <f>1/8*(SUMIFS(Merged_COEM!$Y$60:$Y$457,Merged_COEM!$D$60:$D$457,D10, Merged_COEM!$C$60:$C$457,C2))</f>
        <v>4.1349999999999998</v>
      </c>
      <c r="H10" s="38">
        <f>1/8*(SUMIFS(Merged_COEM!$Z$60:$Z$457,Merged_COEM!$D$60:$D$457,D10, Merged_COEM!$C$60:$C$457,C2)-SUM(SUMIFS(Merged_COEM!$Z$60:$Z$457,Merged_COEM!$D$60:$D$457,D10,Merged_COEM!$AA$60:$AA$457,{"Ongoing","N/A",""},Merged_COEM!$C$60:$C$457,C2)))</f>
        <v>3.6875</v>
      </c>
      <c r="I10" s="63">
        <f>IFERROR(F10/E10,"N/A")</f>
        <v>1</v>
      </c>
      <c r="J10" s="3">
        <f>COUNTIFS(Merged_COEM!$AK$60:$AK$457,J8,Merged_COEM!$D$60:$D$457,D10,Merged_COEM!$C$60:$C$457,C2)</f>
        <v>4</v>
      </c>
      <c r="K10" s="3">
        <f>COUNTIFS(Merged_COEM!$AK$60:$AK$457,K8,Merged_COEM!$D$60:$D$457,D10,Merged_COEM!$C$60:$C$457,C2)</f>
        <v>0</v>
      </c>
    </row>
    <row r="12" spans="1:14" x14ac:dyDescent="0.25">
      <c r="C12" t="s">
        <v>121</v>
      </c>
    </row>
    <row r="13" spans="1:14" x14ac:dyDescent="0.25">
      <c r="D13" s="113" t="s">
        <v>124</v>
      </c>
    </row>
    <row r="14" spans="1:14" x14ac:dyDescent="0.25">
      <c r="A14" s="88"/>
    </row>
    <row r="15" spans="1:14" x14ac:dyDescent="0.25">
      <c r="A15" s="91"/>
    </row>
    <row r="16" spans="1:14" x14ac:dyDescent="0.25">
      <c r="A16" s="1">
        <v>2</v>
      </c>
      <c r="B16" s="1" t="s">
        <v>53</v>
      </c>
      <c r="C16" s="1">
        <v>20200609</v>
      </c>
    </row>
    <row r="17" spans="1:11" x14ac:dyDescent="0.25">
      <c r="B17" s="1" t="s">
        <v>115</v>
      </c>
      <c r="C17">
        <f>SUM(G23:G24)</f>
        <v>22.502500000000001</v>
      </c>
      <c r="D17" t="s">
        <v>116</v>
      </c>
    </row>
    <row r="18" spans="1:11" x14ac:dyDescent="0.25">
      <c r="B18" s="1" t="s">
        <v>122</v>
      </c>
      <c r="C18">
        <f>SUM(INT((WEEKDAY(F18-{2,3,4,5,6})+H18-F18)/7))</f>
        <v>10</v>
      </c>
      <c r="D18" t="s">
        <v>116</v>
      </c>
      <c r="E18" t="s">
        <v>145</v>
      </c>
      <c r="F18" s="6">
        <v>43991</v>
      </c>
      <c r="G18" s="6" t="s">
        <v>114</v>
      </c>
      <c r="H18" s="6">
        <v>44004</v>
      </c>
    </row>
    <row r="19" spans="1:11" x14ac:dyDescent="0.25">
      <c r="B19" s="1" t="s">
        <v>123</v>
      </c>
      <c r="C19">
        <f>SUM(INT((WEEKDAY(F19-{2,3,4,5,6})+H19-F19)/7))</f>
        <v>10</v>
      </c>
      <c r="D19" t="s">
        <v>116</v>
      </c>
      <c r="E19" t="s">
        <v>145</v>
      </c>
      <c r="F19" s="6">
        <v>43991</v>
      </c>
      <c r="G19" s="6" t="s">
        <v>114</v>
      </c>
      <c r="H19" s="6">
        <v>44004</v>
      </c>
    </row>
    <row r="20" spans="1:11" x14ac:dyDescent="0.25">
      <c r="B20" s="1" t="s">
        <v>17</v>
      </c>
      <c r="C20" t="str">
        <f>IF(AND(F23=E23,F24=E24),IF(SUM(H23:H24)&gt;SUM(G23:G24),"Delayed",IF(SUM(H23:H24)&lt;SUM(G23:G24),"InAdvanced","Ontime")),"N/A")</f>
        <v>InAdvanced</v>
      </c>
      <c r="F20" s="6"/>
      <c r="G20" s="6"/>
      <c r="H20" s="6"/>
    </row>
    <row r="22" spans="1:11" ht="45" x14ac:dyDescent="0.25">
      <c r="C22" s="51" t="s">
        <v>25</v>
      </c>
      <c r="D22" s="51" t="s">
        <v>26</v>
      </c>
      <c r="E22" s="8" t="s">
        <v>117</v>
      </c>
      <c r="F22" s="8" t="s">
        <v>118</v>
      </c>
      <c r="G22" s="8" t="s">
        <v>119</v>
      </c>
      <c r="H22" s="8" t="s">
        <v>120</v>
      </c>
      <c r="I22" s="8" t="s">
        <v>29</v>
      </c>
      <c r="J22" s="8" t="str">
        <f>Table!$C$41</f>
        <v>OPL</v>
      </c>
      <c r="K22" s="8" t="str">
        <f>Table!$C$42</f>
        <v>Defect</v>
      </c>
    </row>
    <row r="23" spans="1:11" x14ac:dyDescent="0.25">
      <c r="C23" s="42">
        <v>1</v>
      </c>
      <c r="D23" s="38" t="str">
        <f>Table!$D$3</f>
        <v>PSW</v>
      </c>
      <c r="E23" s="38">
        <f>SUMIFS(Merged_COEM!$W$60:$W$457,Merged_COEM!$D$60:$D$457,D23, Merged_COEM!$C$60:$C$457,C16)</f>
        <v>8682</v>
      </c>
      <c r="F23" s="38">
        <f>SUMIFS(Merged_COEM!$X$60:$X$457,Merged_COEM!$D$60:$D$457,D23, Merged_COEM!$C$60:$C$457,C16)-SUM(SUMIFS(Merged_COEM!$X$60:$X$457,Merged_COEM!$D$60:$D$457,Table!$D$3,Merged_COEM!$AA$60:$AA$457,{"Ongoing","N/A",""},Merged_COEM!$C$60:$C$457,C16))</f>
        <v>8682</v>
      </c>
      <c r="G23" s="38">
        <f>1/8*(SUMIFS(Merged_COEM!$Y$60:$Y$457,Merged_COEM!$D$60:$D$457,D23, Merged_COEM!$C$60:$C$457,C16))</f>
        <v>19.272500000000001</v>
      </c>
      <c r="H23" s="38">
        <f>1/8*(SUMIFS(Merged_COEM!$Z$60:$Z$457,Merged_COEM!$D$60:$D$457,D23, Merged_COEM!$C$60:$C$457,C16)-SUM(SUMIFS(Merged_COEM!$Z$60:$Z$457,Merged_COEM!$D$60:$D$457,D23,Merged_COEM!$AA$60:$AA$457,{"Ongoing","N/A",""},Merged_COEM!$C$60:$C$457,C16)))</f>
        <v>10.303749999999999</v>
      </c>
      <c r="I23" s="63">
        <f>IFERROR(F23/E23,"N/A")</f>
        <v>1</v>
      </c>
      <c r="J23" s="3">
        <f>COUNTIFS(Merged_COEM!$AK$60:$AK$457,J22,Merged_COEM!$D$60:$D$457,D23,Merged_COEM!$C$60:$C$457,C16)</f>
        <v>10</v>
      </c>
      <c r="K23" s="3">
        <f>COUNTIFS(Merged_COEM!$AK$60:$AK$457,K22,Merged_COEM!$D$60:$D$457,D23,Merged_COEM!$C$60:$C$457,C16)</f>
        <v>0</v>
      </c>
    </row>
    <row r="24" spans="1:11" x14ac:dyDescent="0.25">
      <c r="C24" s="42">
        <v>2</v>
      </c>
      <c r="D24" s="38" t="str">
        <f>Table!$C$3</f>
        <v>ASW</v>
      </c>
      <c r="E24" s="38">
        <f>SUMIFS(Merged_COEM!$W$60:$W$457,Merged_COEM!$D$60:$D$457,D24, Merged_COEM!$C$60:$C$457,C16)</f>
        <v>420</v>
      </c>
      <c r="F24" s="38">
        <f>SUMIFS(Merged_COEM!$X$60:$X$457,Merged_COEM!$D$60:$D$457,D24, Merged_COEM!$C$60:$C$457,C16)-SUM(SUMIFS(Merged_COEM!$X$60:$X$457,Merged_COEM!$D$60:$D$457,D24,Merged_COEM!$AA$60:$AA$457,{"Ongoing","N/A",""},Merged_COEM!$C$60:$C$457,C16))</f>
        <v>420</v>
      </c>
      <c r="G24" s="38">
        <f>1/8*(SUMIFS(Merged_COEM!$Y$60:$Y$457,Merged_COEM!$D$60:$D$457,D24, Merged_COEM!$C$60:$C$457,C16))</f>
        <v>3.23</v>
      </c>
      <c r="H24" s="38">
        <f>1/8*(SUMIFS(Merged_COEM!$Z$60:$Z$457,Merged_COEM!$D$60:$D$457,D24, Merged_COEM!$C$60:$C$457,C16)-SUM(SUMIFS(Merged_COEM!$Z$60:$Z$457,Merged_COEM!$D$60:$D$457,D24,Merged_COEM!$AA$60:$AA$457,{"Ongoing","N/A",""},Merged_COEM!$C$60:$C$457,C16)))</f>
        <v>2.23</v>
      </c>
      <c r="I24" s="63">
        <f>IFERROR(F24/E24,"N/A")</f>
        <v>1</v>
      </c>
      <c r="J24" s="3">
        <f>COUNTIFS(Merged_COEM!$AK$60:$AK$457,J22,Merged_COEM!$D$60:$D$457,D24,Merged_COEM!$C$60:$C$457,C16)</f>
        <v>0</v>
      </c>
      <c r="K24" s="3">
        <f>COUNTIFS(Merged_COEM!$AK$60:$AK$457,K22,Merged_COEM!$D$60:$D$457,D24,Merged_COEM!$C$60:$C$457,C16)</f>
        <v>0</v>
      </c>
    </row>
    <row r="26" spans="1:11" x14ac:dyDescent="0.25">
      <c r="C26" t="s">
        <v>121</v>
      </c>
    </row>
    <row r="27" spans="1:11" x14ac:dyDescent="0.25">
      <c r="D27" s="127" t="s">
        <v>124</v>
      </c>
    </row>
    <row r="28" spans="1:11" x14ac:dyDescent="0.25">
      <c r="A28" s="95"/>
    </row>
    <row r="29" spans="1:11" x14ac:dyDescent="0.25">
      <c r="A29" s="1">
        <v>3</v>
      </c>
      <c r="B29" s="1" t="s">
        <v>53</v>
      </c>
      <c r="C29" s="1">
        <v>20200611</v>
      </c>
    </row>
    <row r="30" spans="1:11" x14ac:dyDescent="0.25">
      <c r="A30" s="1"/>
      <c r="B30" s="1" t="s">
        <v>115</v>
      </c>
      <c r="C30">
        <f>SUM(G36:G37)</f>
        <v>13.658750000000005</v>
      </c>
      <c r="D30" t="s">
        <v>116</v>
      </c>
    </row>
    <row r="31" spans="1:11" x14ac:dyDescent="0.25">
      <c r="A31" s="1"/>
      <c r="B31" s="1" t="s">
        <v>122</v>
      </c>
      <c r="C31">
        <f>SUM(INT((WEEKDAY(F31-{2,3,4,5,6})+H31-F31)/7))</f>
        <v>12</v>
      </c>
      <c r="D31" t="s">
        <v>116</v>
      </c>
      <c r="E31" t="s">
        <v>145</v>
      </c>
      <c r="F31" s="6">
        <v>43993</v>
      </c>
      <c r="G31" s="6" t="s">
        <v>114</v>
      </c>
      <c r="H31" s="6">
        <v>44008</v>
      </c>
    </row>
    <row r="32" spans="1:11" x14ac:dyDescent="0.25">
      <c r="A32" s="1"/>
      <c r="B32" s="1" t="s">
        <v>123</v>
      </c>
      <c r="C32">
        <f>SUM(INT((WEEKDAY(F32-{2,3,4,5,6})+H32-F32)/7))</f>
        <v>12</v>
      </c>
      <c r="D32" t="s">
        <v>116</v>
      </c>
      <c r="E32" t="s">
        <v>145</v>
      </c>
      <c r="F32" s="6">
        <v>43993</v>
      </c>
      <c r="G32" s="6" t="s">
        <v>114</v>
      </c>
      <c r="H32" s="6">
        <v>44008</v>
      </c>
    </row>
    <row r="33" spans="1:11" x14ac:dyDescent="0.25">
      <c r="A33" s="1"/>
      <c r="B33" s="1" t="s">
        <v>17</v>
      </c>
      <c r="C33" t="str">
        <f>IF(AND(F36=E36,F37=E37),IF(SUM(H36:H37)&gt;SUM(G36:G37),"Delayed",IF(SUM(H36:H37)&lt;SUM(G36:G37),"InAdvanced","Ontime")),"N/A")</f>
        <v>InAdvanced</v>
      </c>
      <c r="F33" s="6"/>
      <c r="G33" s="6"/>
      <c r="H33" s="6"/>
    </row>
    <row r="34" spans="1:11" x14ac:dyDescent="0.25">
      <c r="A34" s="1"/>
    </row>
    <row r="35" spans="1:11" ht="45" x14ac:dyDescent="0.25">
      <c r="A35" s="1"/>
      <c r="C35" s="51" t="s">
        <v>25</v>
      </c>
      <c r="D35" s="51" t="s">
        <v>26</v>
      </c>
      <c r="E35" s="8" t="s">
        <v>117</v>
      </c>
      <c r="F35" s="8" t="s">
        <v>118</v>
      </c>
      <c r="G35" s="8" t="s">
        <v>119</v>
      </c>
      <c r="H35" s="8" t="s">
        <v>120</v>
      </c>
      <c r="I35" s="8" t="s">
        <v>29</v>
      </c>
      <c r="J35" s="8" t="str">
        <f>Table!$C$41</f>
        <v>OPL</v>
      </c>
      <c r="K35" s="8" t="str">
        <f>Table!$C$42</f>
        <v>Defect</v>
      </c>
    </row>
    <row r="36" spans="1:11" x14ac:dyDescent="0.25">
      <c r="A36" s="1"/>
      <c r="C36" s="42">
        <v>1</v>
      </c>
      <c r="D36" s="38" t="str">
        <f>Table!$D$3</f>
        <v>PSW</v>
      </c>
      <c r="E36" s="38">
        <f>SUMIFS(Merged_COEM!$W$60:$W$457,Merged_COEM!$D$60:$D$457,D36, Merged_COEM!$C$60:$C$457,C29)</f>
        <v>6163</v>
      </c>
      <c r="F36" s="38">
        <f>SUMIFS(Merged_COEM!$X$60:$X$457,Merged_COEM!$D$60:$D$457,D36, Merged_COEM!$C$60:$C$457,C29)-SUM(SUMIFS(Merged_COEM!$X$60:$X$457,Merged_COEM!$D$60:$D$457,Table!$D$3,Merged_COEM!$AA$60:$AA$457,{"Ongoing","N/A",""},Merged_COEM!$C$60:$C$457,C29))</f>
        <v>6163</v>
      </c>
      <c r="G36" s="38">
        <f>1/8*(SUMIFS(Merged_COEM!$Y$60:$Y$457,Merged_COEM!$D$60:$D$457,D36, Merged_COEM!$C$60:$C$457,C29))</f>
        <v>13.658750000000005</v>
      </c>
      <c r="H36" s="38">
        <f>1/8*(SUMIFS(Merged_COEM!$Z$60:$Z$457,Merged_COEM!$D$60:$D$457,D36, Merged_COEM!$C$60:$C$457,C29)-SUM(SUMIFS(Merged_COEM!$Z$60:$Z$457,Merged_COEM!$D$60:$D$457,D36,Merged_COEM!$AA$60:$AA$457,{"Ongoing","N/A",""},Merged_COEM!$C$60:$C$457,C29)))</f>
        <v>9.6312500000000068</v>
      </c>
      <c r="I36" s="63">
        <f>IFERROR(F36/E36,"N/A")</f>
        <v>1</v>
      </c>
      <c r="J36" s="3">
        <f>COUNTIFS(Merged_COEM!$AK$60:$AK$457,J35,Merged_COEM!$D$60:$D$457,D36,Merged_COEM!$C$60:$C$457,C29)</f>
        <v>2</v>
      </c>
      <c r="K36" s="3">
        <f>COUNTIFS(Merged_COEM!$AK$60:$AK$457,K35,Merged_COEM!$D$60:$D$457,D36,Merged_COEM!$C$60:$C$457,C29)</f>
        <v>0</v>
      </c>
    </row>
    <row r="37" spans="1:11" x14ac:dyDescent="0.25">
      <c r="A37" s="1"/>
      <c r="C37" s="42">
        <v>2</v>
      </c>
      <c r="D37" s="38" t="str">
        <f>Table!$C$3</f>
        <v>ASW</v>
      </c>
      <c r="E37" s="38">
        <f>SUMIFS(Merged_COEM!$W$60:$W$457,Merged_COEM!$D$60:$D$457,D37, Merged_COEM!$C$60:$C$457,C29)</f>
        <v>0</v>
      </c>
      <c r="F37" s="38">
        <f>SUMIFS(Merged_COEM!$X$60:$X$457,Merged_COEM!$D$60:$D$457,D37, Merged_COEM!$C$60:$C$457,C29)-SUM(SUMIFS(Merged_COEM!$X$60:$X$457,Merged_COEM!$D$60:$D$457,D37,Merged_COEM!$AA$60:$AA$457,{"Ongoing","N/A",""},Merged_COEM!$C$60:$C$457,C29))</f>
        <v>0</v>
      </c>
      <c r="G37" s="38">
        <f>1/8*(SUMIFS(Merged_COEM!$Y$60:$Y$457,Merged_COEM!$D$60:$D$457,D37, Merged_COEM!$C$60:$C$457,C29))</f>
        <v>0</v>
      </c>
      <c r="H37" s="38">
        <f>1/8*(SUMIFS(Merged_COEM!$Z$60:$Z$457,Merged_COEM!$D$60:$D$457,D37, Merged_COEM!$C$60:$C$457,C29)-SUM(SUMIFS(Merged_COEM!$Z$60:$Z$457,Merged_COEM!$D$60:$D$457,D37,Merged_COEM!$AA$60:$AA$457,{"Ongoing","N/A",""},Merged_COEM!$C$60:$C$457,C29)))</f>
        <v>0</v>
      </c>
      <c r="I37" s="63" t="str">
        <f>IFERROR(F37/E37,"N/A")</f>
        <v>N/A</v>
      </c>
      <c r="J37" s="3">
        <f>COUNTIFS(Merged_COEM!$AK$60:$AK$457,J35,Merged_COEM!$D$60:$D$457,D37,Merged_COEM!$C$60:$C$457,C29)</f>
        <v>0</v>
      </c>
      <c r="K37" s="3">
        <f>COUNTIFS(Merged_COEM!$AK$60:$AK$457,K35,Merged_COEM!$D$60:$D$457,D37,Merged_COEM!$C$60:$C$457,C29)</f>
        <v>0</v>
      </c>
    </row>
    <row r="38" spans="1:11" x14ac:dyDescent="0.25">
      <c r="A38" s="1"/>
    </row>
    <row r="39" spans="1:11" x14ac:dyDescent="0.25">
      <c r="A39" s="1"/>
      <c r="C39" t="s">
        <v>121</v>
      </c>
    </row>
    <row r="40" spans="1:11" x14ac:dyDescent="0.25">
      <c r="A40" s="1"/>
      <c r="D40" s="127" t="s">
        <v>124</v>
      </c>
    </row>
    <row r="41" spans="1:11" x14ac:dyDescent="0.25">
      <c r="A41" s="1"/>
    </row>
    <row r="42" spans="1:11" x14ac:dyDescent="0.25">
      <c r="A42" s="1">
        <v>4</v>
      </c>
      <c r="B42" s="1" t="s">
        <v>53</v>
      </c>
      <c r="C42" s="1">
        <v>20200615</v>
      </c>
    </row>
    <row r="43" spans="1:11" x14ac:dyDescent="0.25">
      <c r="A43" s="1"/>
      <c r="B43" s="1" t="s">
        <v>115</v>
      </c>
      <c r="C43">
        <f>SUM(G49:G50)</f>
        <v>13.544999999999998</v>
      </c>
      <c r="D43" t="s">
        <v>116</v>
      </c>
      <c r="J43" s="137"/>
      <c r="K43" s="137"/>
    </row>
    <row r="44" spans="1:11" x14ac:dyDescent="0.25">
      <c r="A44" s="1"/>
      <c r="B44" s="1" t="s">
        <v>122</v>
      </c>
      <c r="C44">
        <f>SUM(INT((WEEKDAY(F44-{2,3,4,5,6})+H44-F44)/7))</f>
        <v>9</v>
      </c>
      <c r="D44" t="s">
        <v>116</v>
      </c>
      <c r="E44" t="s">
        <v>145</v>
      </c>
      <c r="F44" s="6">
        <v>43997</v>
      </c>
      <c r="G44" s="6" t="s">
        <v>114</v>
      </c>
      <c r="H44" s="6">
        <v>44007</v>
      </c>
    </row>
    <row r="45" spans="1:11" x14ac:dyDescent="0.25">
      <c r="A45" s="1"/>
      <c r="B45" s="1" t="s">
        <v>123</v>
      </c>
      <c r="C45">
        <f>SUM(INT((WEEKDAY(F45-{2,3,4,5,6})+H45-F45)/7))</f>
        <v>9</v>
      </c>
      <c r="D45" t="s">
        <v>116</v>
      </c>
      <c r="E45" t="s">
        <v>145</v>
      </c>
      <c r="F45" s="6">
        <v>43997</v>
      </c>
      <c r="G45" s="6" t="s">
        <v>114</v>
      </c>
      <c r="H45" s="6">
        <v>44007</v>
      </c>
    </row>
    <row r="46" spans="1:11" x14ac:dyDescent="0.25">
      <c r="A46" s="1"/>
      <c r="B46" s="1" t="s">
        <v>17</v>
      </c>
      <c r="C46" t="str">
        <f>IF(AND(F49=E49,F50=E50),IF(SUM(H49:H50)&gt;SUM(G49:G50),"Delayed",IF(SUM(H49:H50)&lt;SUM(G49:G50),"InAdvanced","Ontime")),"N/A")</f>
        <v>InAdvanced</v>
      </c>
      <c r="F46" s="6"/>
      <c r="G46" s="6"/>
      <c r="H46" s="6"/>
    </row>
    <row r="47" spans="1:11" x14ac:dyDescent="0.25">
      <c r="A47" s="1"/>
    </row>
    <row r="48" spans="1:11" ht="45" x14ac:dyDescent="0.25">
      <c r="A48" s="1"/>
      <c r="C48" s="51" t="s">
        <v>25</v>
      </c>
      <c r="D48" s="51" t="s">
        <v>26</v>
      </c>
      <c r="E48" s="8" t="s">
        <v>117</v>
      </c>
      <c r="F48" s="8" t="s">
        <v>118</v>
      </c>
      <c r="G48" s="8" t="s">
        <v>119</v>
      </c>
      <c r="H48" s="8" t="s">
        <v>120</v>
      </c>
      <c r="I48" s="8" t="s">
        <v>29</v>
      </c>
      <c r="J48" s="8" t="str">
        <f>Table!$C$41</f>
        <v>OPL</v>
      </c>
      <c r="K48" s="8" t="str">
        <f>Table!$C$42</f>
        <v>Defect</v>
      </c>
    </row>
    <row r="49" spans="1:11" x14ac:dyDescent="0.25">
      <c r="A49" s="1"/>
      <c r="C49" s="42">
        <v>1</v>
      </c>
      <c r="D49" s="38" t="str">
        <f>Table!$D$3</f>
        <v>PSW</v>
      </c>
      <c r="E49" s="38">
        <f>SUMIFS(Merged_COEM!$W$60:$W$457,Merged_COEM!$D$60:$D$457,D49, Merged_COEM!$C$60:$C$457,C42)</f>
        <v>6105</v>
      </c>
      <c r="F49" s="38">
        <f>SUMIFS(Merged_COEM!$X$60:$X$457,Merged_COEM!$D$60:$D$457,D49, Merged_COEM!$C$60:$C$457,C42)-SUM(SUMIFS(Merged_COEM!$X$60:$X$457,Merged_COEM!$D$60:$D$457,Table!$D$3,Merged_COEM!$AA$60:$AA$457,{"Ongoing","N/A",""},Merged_COEM!$C$60:$C$457,C42))</f>
        <v>6105</v>
      </c>
      <c r="G49" s="38">
        <f>1/8*(SUMIFS(Merged_COEM!$Y$60:$Y$457,Merged_COEM!$D$60:$D$457,D49, Merged_COEM!$C$60:$C$457,C42))</f>
        <v>13.544999999999998</v>
      </c>
      <c r="H49" s="38">
        <f>1/8*(SUMIFS(Merged_COEM!$Z$60:$Z$457,Merged_COEM!$D$60:$D$457,D49, Merged_COEM!$C$60:$C$457,C42)-SUM(SUMIFS(Merged_COEM!$Z$60:$Z$457,Merged_COEM!$D$60:$D$457,D49,Merged_COEM!$AA$60:$AA$457,{"Ongoing","N/A",""},Merged_COEM!$C$60:$C$457,C42)))</f>
        <v>7.7687500000000007</v>
      </c>
      <c r="I49" s="63">
        <f>IFERROR(F49/E49,"N/A")</f>
        <v>1</v>
      </c>
      <c r="J49" s="3">
        <f>COUNTIFS(Merged_COEM!$AK$60:$AK$457,J48,Merged_COEM!$D$60:$D$457,D49,Merged_COEM!$C$60:$C$457,C42)</f>
        <v>2</v>
      </c>
      <c r="K49" s="3">
        <f>COUNTIFS(Merged_COEM!$AK$60:$AK$457,K48,Merged_COEM!$D$60:$D$457,D49,Merged_COEM!$C$60:$C$457,C42)</f>
        <v>0</v>
      </c>
    </row>
    <row r="50" spans="1:11" x14ac:dyDescent="0.25">
      <c r="A50" s="1"/>
      <c r="C50" s="42">
        <v>2</v>
      </c>
      <c r="D50" s="38" t="str">
        <f>Table!$C$3</f>
        <v>ASW</v>
      </c>
      <c r="E50" s="38">
        <f>SUMIFS(Merged_COEM!$W$60:$W$457,Merged_COEM!$D$60:$D$457,D50, Merged_COEM!$C$60:$C$457,C42)</f>
        <v>0</v>
      </c>
      <c r="F50" s="38">
        <f>SUMIFS(Merged_COEM!$X$60:$X$457,Merged_COEM!$D$60:$D$457,D50, Merged_COEM!$C$60:$C$457,C42)-SUM(SUMIFS(Merged_COEM!$X$60:$X$457,Merged_COEM!$D$60:$D$457,D50,Merged_COEM!$AA$60:$AA$457,{"Ongoing","N/A",""},Merged_COEM!$C$60:$C$457,C42))</f>
        <v>0</v>
      </c>
      <c r="G50" s="38">
        <f>1/8*(SUMIFS(Merged_COEM!$Y$60:$Y$457,Merged_COEM!$D$60:$D$457,D50, Merged_COEM!$C$60:$C$457,C42))</f>
        <v>0</v>
      </c>
      <c r="H50" s="38">
        <f>1/8*(SUMIFS(Merged_COEM!$Z$60:$Z$457,Merged_COEM!$D$60:$D$457,D50, Merged_COEM!$C$60:$C$457,C42)-SUM(SUMIFS(Merged_COEM!$Z$60:$Z$457,Merged_COEM!$D$60:$D$457,D50,Merged_COEM!$AA$60:$AA$457,{"Ongoing","N/A",""},Merged_COEM!$C$60:$C$457,C42)))</f>
        <v>0</v>
      </c>
      <c r="I50" s="63" t="str">
        <f>IFERROR(F50/E50,"N/A")</f>
        <v>N/A</v>
      </c>
      <c r="J50" s="3">
        <f>COUNTIFS(Merged_COEM!$AK$60:$AK$457,J48,Merged_COEM!$D$60:$D$457,D50,Merged_COEM!$C$60:$C$457,C42)</f>
        <v>0</v>
      </c>
      <c r="K50" s="3">
        <f>COUNTIFS(Merged_COEM!$AK$60:$AK$457,K48,Merged_COEM!$D$60:$D$457,D50,Merged_COEM!$C$60:$C$457,C42)</f>
        <v>0</v>
      </c>
    </row>
    <row r="51" spans="1:11" x14ac:dyDescent="0.25">
      <c r="A51" s="1"/>
    </row>
    <row r="52" spans="1:11" x14ac:dyDescent="0.25">
      <c r="A52" s="1"/>
      <c r="C52" t="s">
        <v>121</v>
      </c>
    </row>
    <row r="53" spans="1:11" x14ac:dyDescent="0.25">
      <c r="A53" s="1"/>
      <c r="D53" s="127" t="s">
        <v>124</v>
      </c>
    </row>
    <row r="54" spans="1:11" x14ac:dyDescent="0.25">
      <c r="A54" s="1"/>
    </row>
    <row r="55" spans="1:11" x14ac:dyDescent="0.25">
      <c r="A55" s="1">
        <v>5</v>
      </c>
      <c r="B55" s="1" t="s">
        <v>53</v>
      </c>
      <c r="C55" s="1">
        <v>20200619</v>
      </c>
    </row>
    <row r="56" spans="1:11" x14ac:dyDescent="0.25">
      <c r="A56" s="1"/>
      <c r="B56" s="1" t="s">
        <v>115</v>
      </c>
      <c r="C56">
        <f>SUM(G62:G63)</f>
        <v>9.16</v>
      </c>
      <c r="D56" t="s">
        <v>116</v>
      </c>
      <c r="J56" s="137"/>
      <c r="K56" s="137"/>
    </row>
    <row r="57" spans="1:11" x14ac:dyDescent="0.25">
      <c r="A57" s="1"/>
      <c r="B57" s="1" t="s">
        <v>122</v>
      </c>
      <c r="C57">
        <f>SUM(INT((WEEKDAY(F57-{2,3,4,5,6})+H57-F57)/7))</f>
        <v>5</v>
      </c>
      <c r="D57" t="s">
        <v>116</v>
      </c>
      <c r="E57" t="s">
        <v>145</v>
      </c>
      <c r="F57" s="6">
        <v>44001</v>
      </c>
      <c r="G57" s="6" t="s">
        <v>114</v>
      </c>
      <c r="H57" s="6">
        <v>44007</v>
      </c>
    </row>
    <row r="58" spans="1:11" x14ac:dyDescent="0.25">
      <c r="A58" s="1"/>
      <c r="B58" s="1" t="s">
        <v>123</v>
      </c>
      <c r="C58">
        <f>SUM(INT((WEEKDAY(F58-{2,3,4,5,6})+H58-F58)/7))</f>
        <v>5</v>
      </c>
      <c r="D58" t="s">
        <v>116</v>
      </c>
      <c r="E58" t="s">
        <v>145</v>
      </c>
      <c r="F58" s="6">
        <v>44001</v>
      </c>
      <c r="G58" s="6" t="s">
        <v>114</v>
      </c>
      <c r="H58" s="6">
        <v>44007</v>
      </c>
    </row>
    <row r="59" spans="1:11" x14ac:dyDescent="0.25">
      <c r="A59" s="1"/>
      <c r="B59" s="1" t="s">
        <v>17</v>
      </c>
      <c r="C59" t="str">
        <f>IF(AND(F62=E62,F63=E63),IF(SUM(H62:H63)&gt;SUM(G62:G63),"Delayed",IF(SUM(H62:H63)&lt;SUM(G62:G63),"InAdvanced","Ontime")),"N/A")</f>
        <v>InAdvanced</v>
      </c>
      <c r="F59" s="6"/>
      <c r="G59" s="6"/>
      <c r="H59" s="6"/>
    </row>
    <row r="60" spans="1:11" x14ac:dyDescent="0.25">
      <c r="A60" s="1"/>
    </row>
    <row r="61" spans="1:11" ht="45" x14ac:dyDescent="0.25">
      <c r="A61" s="1"/>
      <c r="C61" s="51" t="s">
        <v>25</v>
      </c>
      <c r="D61" s="51" t="s">
        <v>26</v>
      </c>
      <c r="E61" s="8" t="s">
        <v>117</v>
      </c>
      <c r="F61" s="8" t="s">
        <v>118</v>
      </c>
      <c r="G61" s="8" t="s">
        <v>119</v>
      </c>
      <c r="H61" s="8" t="s">
        <v>120</v>
      </c>
      <c r="I61" s="8" t="s">
        <v>29</v>
      </c>
      <c r="J61" s="8" t="str">
        <f>Table!$C$41</f>
        <v>OPL</v>
      </c>
      <c r="K61" s="8" t="str">
        <f>Table!$C$42</f>
        <v>Defect</v>
      </c>
    </row>
    <row r="62" spans="1:11" x14ac:dyDescent="0.25">
      <c r="A62" s="1"/>
      <c r="C62" s="42">
        <v>1</v>
      </c>
      <c r="D62" s="38" t="str">
        <f>Table!$D$3</f>
        <v>PSW</v>
      </c>
      <c r="E62" s="38">
        <f>SUMIFS(Merged_COEM!$W$60:$W$457,Merged_COEM!$D$60:$D$457,D62, Merged_COEM!$C$60:$C$457,C55)</f>
        <v>3918</v>
      </c>
      <c r="F62" s="38">
        <f>SUMIFS(Merged_COEM!$X$60:$X$457,Merged_COEM!$D$60:$D$457,D62, Merged_COEM!$C$60:$C$457,C55)-SUM(SUMIFS(Merged_COEM!$X$60:$X$457,Merged_COEM!$D$60:$D$457,Table!$D$3,Merged_COEM!$AA$60:$AA$457,{"Ongoing","N/A",""},Merged_COEM!$C$60:$C$457,C55))</f>
        <v>3918</v>
      </c>
      <c r="G62" s="38">
        <f>1/8*(SUMIFS(Merged_COEM!$Y$60:$Y$457,Merged_COEM!$D$60:$D$457,D62, Merged_COEM!$C$60:$C$457,C55))</f>
        <v>8.6987500000000004</v>
      </c>
      <c r="H62" s="38">
        <f>1/8*(SUMIFS(Merged_COEM!$Z$60:$Z$457,Merged_COEM!$D$60:$D$457,D62, Merged_COEM!$C$60:$C$457,C55)-SUM(SUMIFS(Merged_COEM!$Z$60:$Z$457,Merged_COEM!$D$60:$D$457,D62,Merged_COEM!$AA$60:$AA$457,{"Ongoing","N/A",""},Merged_COEM!$C$60:$C$457,C55)))</f>
        <v>5.375</v>
      </c>
      <c r="I62" s="63">
        <f>IFERROR(F62/E62,"N/A")</f>
        <v>1</v>
      </c>
      <c r="J62" s="3">
        <f>COUNTIFS(Merged_COEM!$AK$60:$AK$457,J61,Merged_COEM!$D$60:$D$457,D62,Merged_COEM!$C$60:$C$457,C55)</f>
        <v>0</v>
      </c>
      <c r="K62" s="3">
        <f>COUNTIFS(Merged_COEM!$AK$60:$AK$457,K61,Merged_COEM!$D$60:$D$457,D62,Merged_COEM!$C$60:$C$457,C55)</f>
        <v>0</v>
      </c>
    </row>
    <row r="63" spans="1:11" x14ac:dyDescent="0.25">
      <c r="A63" s="1"/>
      <c r="C63" s="42">
        <v>2</v>
      </c>
      <c r="D63" s="38" t="str">
        <f>Table!$C$3</f>
        <v>ASW</v>
      </c>
      <c r="E63" s="38">
        <f>SUMIFS(Merged_COEM!$W$60:$W$457,Merged_COEM!$D$60:$D$457,D63, Merged_COEM!$C$60:$C$457,C55)</f>
        <v>60</v>
      </c>
      <c r="F63" s="38">
        <f>SUMIFS(Merged_COEM!$X$60:$X$457,Merged_COEM!$D$60:$D$457,D63, Merged_COEM!$C$60:$C$457,C55)-SUM(SUMIFS(Merged_COEM!$X$60:$X$457,Merged_COEM!$D$60:$D$457,D63,Merged_COEM!$AA$60:$AA$457,{"Ongoing","N/A",""},Merged_COEM!$C$60:$C$457,C55))</f>
        <v>60</v>
      </c>
      <c r="G63" s="38">
        <f>1/8*(SUMIFS(Merged_COEM!$Y$60:$Y$457,Merged_COEM!$D$60:$D$457,D63, Merged_COEM!$C$60:$C$457,C55))</f>
        <v>0.46124999999999999</v>
      </c>
      <c r="H63" s="38">
        <f>1/8*(SUMIFS(Merged_COEM!$Z$60:$Z$457,Merged_COEM!$D$60:$D$457,D63, Merged_COEM!$C$60:$C$457,C55)-SUM(SUMIFS(Merged_COEM!$Z$60:$Z$457,Merged_COEM!$D$60:$D$457,D63,Merged_COEM!$AA$60:$AA$457,{"Ongoing","N/A",""},Merged_COEM!$C$60:$C$457,C55)))</f>
        <v>0.375</v>
      </c>
      <c r="I63" s="63">
        <f>IFERROR(F63/E63,"N/A")</f>
        <v>1</v>
      </c>
      <c r="J63" s="3">
        <f>COUNTIFS(Merged_COEM!$AK$60:$AK$457,J61,Merged_COEM!$D$60:$D$457,D63,Merged_COEM!$C$60:$C$457,C55)</f>
        <v>0</v>
      </c>
      <c r="K63" s="3">
        <f>COUNTIFS(Merged_COEM!$AK$60:$AK$457,K61,Merged_COEM!$D$60:$D$457,D63,Merged_COEM!$C$60:$C$457,C55)</f>
        <v>0</v>
      </c>
    </row>
    <row r="64" spans="1:11" x14ac:dyDescent="0.25">
      <c r="A64" s="1"/>
    </row>
    <row r="65" spans="1:11" x14ac:dyDescent="0.25">
      <c r="A65" s="1"/>
      <c r="C65" t="s">
        <v>121</v>
      </c>
    </row>
    <row r="66" spans="1:11" x14ac:dyDescent="0.25">
      <c r="A66" s="1"/>
      <c r="D66" s="127" t="s">
        <v>124</v>
      </c>
    </row>
    <row r="67" spans="1:11" x14ac:dyDescent="0.25">
      <c r="A67" s="1"/>
    </row>
    <row r="68" spans="1:11" x14ac:dyDescent="0.25">
      <c r="A68" s="1">
        <v>6</v>
      </c>
      <c r="B68" s="1" t="s">
        <v>53</v>
      </c>
      <c r="C68" s="1">
        <v>20200624</v>
      </c>
    </row>
    <row r="69" spans="1:11" x14ac:dyDescent="0.25">
      <c r="A69" s="1"/>
      <c r="B69" s="1" t="s">
        <v>115</v>
      </c>
      <c r="C69">
        <f>SUM(G75:G76)</f>
        <v>17.799999999999997</v>
      </c>
      <c r="D69" t="s">
        <v>116</v>
      </c>
      <c r="J69" s="137"/>
      <c r="K69" s="137"/>
    </row>
    <row r="70" spans="1:11" x14ac:dyDescent="0.25">
      <c r="A70" s="1"/>
      <c r="B70" s="1" t="s">
        <v>122</v>
      </c>
      <c r="C70">
        <f>SUM(INT((WEEKDAY(F70-{2,3,4,5,6})+H70-F70)/7))</f>
        <v>6</v>
      </c>
      <c r="D70" t="s">
        <v>116</v>
      </c>
      <c r="E70" t="s">
        <v>145</v>
      </c>
      <c r="F70" s="6">
        <v>44006</v>
      </c>
      <c r="G70" s="6" t="s">
        <v>114</v>
      </c>
      <c r="H70" s="6">
        <v>44013</v>
      </c>
    </row>
    <row r="71" spans="1:11" x14ac:dyDescent="0.25">
      <c r="A71" s="1"/>
      <c r="B71" s="1" t="s">
        <v>123</v>
      </c>
      <c r="C71">
        <f>SUM(INT((WEEKDAY(F71-{2,3,4,5,6})+H71-F71)/7))</f>
        <v>6</v>
      </c>
      <c r="D71" t="s">
        <v>116</v>
      </c>
      <c r="E71" t="s">
        <v>145</v>
      </c>
      <c r="F71" s="6">
        <v>44006</v>
      </c>
      <c r="G71" s="6" t="s">
        <v>114</v>
      </c>
      <c r="H71" s="6">
        <v>44013</v>
      </c>
    </row>
    <row r="72" spans="1:11" x14ac:dyDescent="0.25">
      <c r="A72" s="1"/>
      <c r="B72" s="1" t="s">
        <v>17</v>
      </c>
      <c r="C72" t="str">
        <f>IF(AND(F75=E75,F76=E76),IF(SUM(H75:H76)&gt;SUM(G75:G76),"Delayed",IF(SUM(H75:H76)&lt;SUM(G75:G76),"InAdvanced","Ontime")),"N/A")</f>
        <v>InAdvanced</v>
      </c>
      <c r="F72" s="6"/>
      <c r="G72" s="6"/>
      <c r="H72" s="6"/>
    </row>
    <row r="73" spans="1:11" x14ac:dyDescent="0.25">
      <c r="A73" s="1"/>
    </row>
    <row r="74" spans="1:11" ht="45" x14ac:dyDescent="0.25">
      <c r="A74" s="1"/>
      <c r="C74" s="51" t="s">
        <v>25</v>
      </c>
      <c r="D74" s="51" t="s">
        <v>26</v>
      </c>
      <c r="E74" s="8" t="s">
        <v>117</v>
      </c>
      <c r="F74" s="8" t="s">
        <v>118</v>
      </c>
      <c r="G74" s="8" t="s">
        <v>119</v>
      </c>
      <c r="H74" s="8" t="s">
        <v>120</v>
      </c>
      <c r="I74" s="8" t="s">
        <v>29</v>
      </c>
      <c r="J74" s="8" t="str">
        <f>Table!$C$41</f>
        <v>OPL</v>
      </c>
      <c r="K74" s="8" t="str">
        <f>Table!$C$42</f>
        <v>Defect</v>
      </c>
    </row>
    <row r="75" spans="1:11" x14ac:dyDescent="0.25">
      <c r="A75" s="1"/>
      <c r="C75" s="42">
        <v>1</v>
      </c>
      <c r="D75" s="38" t="str">
        <f>Table!$D$3</f>
        <v>PSW</v>
      </c>
      <c r="E75" s="38">
        <f>SUMIFS(Merged_COEM!$W$60:$W$457,Merged_COEM!$D$60:$D$457,D75, Merged_COEM!$C$60:$C$457,C68)</f>
        <v>6347</v>
      </c>
      <c r="F75" s="38">
        <f>SUMIFS(Merged_COEM!$X$60:$X$457,Merged_COEM!$D$60:$D$457,D75, Merged_COEM!$C$60:$C$457,C68)-SUM(SUMIFS(Merged_COEM!$X$60:$X$457,Merged_COEM!$D$60:$D$457,Table!$D$3,Merged_COEM!$AA$60:$AA$457,{"Ongoing","N/A",""},Merged_COEM!$C$60:$C$457,C68))</f>
        <v>6347</v>
      </c>
      <c r="G75" s="38">
        <f>1/8*(SUMIFS(Merged_COEM!$Y$60:$Y$457,Merged_COEM!$D$60:$D$457,D75, Merged_COEM!$C$60:$C$457,C68))</f>
        <v>17.216249999999999</v>
      </c>
      <c r="H75" s="38">
        <f>1/8*(SUMIFS(Merged_COEM!$Z$60:$Z$457,Merged_COEM!$D$60:$D$457,D75, Merged_COEM!$C$60:$C$457,C68)-SUM(SUMIFS(Merged_COEM!$Z$60:$Z$457,Merged_COEM!$D$60:$D$457,D75,Merged_COEM!$AA$60:$AA$457,{"Ongoing","N/A",""},Merged_COEM!$C$60:$C$457,C68)))</f>
        <v>14.393749999999999</v>
      </c>
      <c r="I75" s="63">
        <f>IFERROR(F75/E75,"N/A")</f>
        <v>1</v>
      </c>
      <c r="J75" s="3">
        <f>COUNTIFS(Merged_COEM!$AK$60:$AK$457,J74,Merged_COEM!$D$60:$D$457,D75,Merged_COEM!$C$60:$C$457,C68)</f>
        <v>5</v>
      </c>
      <c r="K75" s="3">
        <f>COUNTIFS(Merged_COEM!$AK$60:$AK$457,K74,Merged_COEM!$D$60:$D$457,D75,Merged_COEM!$C$60:$C$457,C68)</f>
        <v>0</v>
      </c>
    </row>
    <row r="76" spans="1:11" x14ac:dyDescent="0.25">
      <c r="A76" s="1"/>
      <c r="C76" s="42">
        <v>2</v>
      </c>
      <c r="D76" s="38" t="str">
        <f>Table!$C$3</f>
        <v>ASW</v>
      </c>
      <c r="E76" s="38">
        <f>SUMIFS(Merged_COEM!$W$60:$W$457,Merged_COEM!$D$60:$D$457,D76, Merged_COEM!$C$60:$C$457,C68)</f>
        <v>76</v>
      </c>
      <c r="F76" s="38">
        <f>SUMIFS(Merged_COEM!$X$60:$X$457,Merged_COEM!$D$60:$D$457,D76, Merged_COEM!$C$60:$C$457,C68)-SUM(SUMIFS(Merged_COEM!$X$60:$X$457,Merged_COEM!$D$60:$D$457,D76,Merged_COEM!$AA$60:$AA$457,{"Ongoing","N/A",""},Merged_COEM!$C$60:$C$457,C68))</f>
        <v>76</v>
      </c>
      <c r="G76" s="38">
        <f>1/8*(SUMIFS(Merged_COEM!$Y$60:$Y$457,Merged_COEM!$D$60:$D$457,D76, Merged_COEM!$C$60:$C$457,C68))</f>
        <v>0.58374999999999999</v>
      </c>
      <c r="H76" s="38">
        <f>1/8*(SUMIFS(Merged_COEM!$Z$60:$Z$457,Merged_COEM!$D$60:$D$457,D76, Merged_COEM!$C$60:$C$457,C68)-SUM(SUMIFS(Merged_COEM!$Z$60:$Z$457,Merged_COEM!$D$60:$D$457,D76,Merged_COEM!$AA$60:$AA$457,{"Ongoing","N/A",""},Merged_COEM!$C$60:$C$457,C68)))</f>
        <v>0.6875</v>
      </c>
      <c r="I76" s="63">
        <f>IFERROR(F76/E76,"N/A")</f>
        <v>1</v>
      </c>
      <c r="J76" s="3">
        <f>COUNTIFS(Merged_COEM!$AK$60:$AK$457,J74,Merged_COEM!$D$60:$D$457,D76,Merged_COEM!$C$60:$C$457,C68)</f>
        <v>0</v>
      </c>
      <c r="K76" s="3">
        <f>COUNTIFS(Merged_COEM!$AK$60:$AK$457,K74,Merged_COEM!$D$60:$D$457,D76,Merged_COEM!$C$60:$C$457,C68)</f>
        <v>0</v>
      </c>
    </row>
    <row r="77" spans="1:11" x14ac:dyDescent="0.25">
      <c r="A77" s="1"/>
    </row>
    <row r="78" spans="1:11" x14ac:dyDescent="0.25">
      <c r="A78" s="1"/>
      <c r="C78" t="s">
        <v>121</v>
      </c>
    </row>
    <row r="79" spans="1:11" x14ac:dyDescent="0.25">
      <c r="A79" s="1"/>
      <c r="D79" s="127" t="s">
        <v>124</v>
      </c>
    </row>
    <row r="80" spans="1:11" x14ac:dyDescent="0.25">
      <c r="A80" s="1"/>
    </row>
    <row r="81" spans="1:11" x14ac:dyDescent="0.25">
      <c r="A81" s="1">
        <v>7</v>
      </c>
      <c r="B81" s="1" t="s">
        <v>53</v>
      </c>
      <c r="C81" s="1">
        <v>20200625</v>
      </c>
    </row>
    <row r="82" spans="1:11" x14ac:dyDescent="0.25">
      <c r="A82" s="1"/>
      <c r="B82" s="1" t="s">
        <v>115</v>
      </c>
      <c r="C82">
        <f>SUM(G88:G89)</f>
        <v>12.188749999999999</v>
      </c>
      <c r="D82" t="s">
        <v>116</v>
      </c>
      <c r="J82" s="137"/>
      <c r="K82" s="137"/>
    </row>
    <row r="83" spans="1:11" x14ac:dyDescent="0.25">
      <c r="A83" s="1"/>
      <c r="B83" s="1" t="s">
        <v>122</v>
      </c>
      <c r="C83">
        <f>SUM(INT((WEEKDAY(F83-{2,3,4,5,6})+H83-F83)/7))</f>
        <v>5</v>
      </c>
      <c r="D83" t="s">
        <v>116</v>
      </c>
      <c r="E83" t="s">
        <v>145</v>
      </c>
      <c r="F83" s="6">
        <v>44007</v>
      </c>
      <c r="G83" s="6" t="s">
        <v>114</v>
      </c>
      <c r="H83" s="6">
        <v>44013</v>
      </c>
    </row>
    <row r="84" spans="1:11" x14ac:dyDescent="0.25">
      <c r="A84" s="1"/>
      <c r="B84" s="1" t="s">
        <v>123</v>
      </c>
      <c r="C84">
        <f>SUM(INT((WEEKDAY(F84-{2,3,4,5,6})+H84-F84)/7))</f>
        <v>5</v>
      </c>
      <c r="D84" t="s">
        <v>116</v>
      </c>
      <c r="E84" t="s">
        <v>145</v>
      </c>
      <c r="F84" s="6">
        <v>44007</v>
      </c>
      <c r="G84" s="6" t="s">
        <v>114</v>
      </c>
      <c r="H84" s="6">
        <v>44013</v>
      </c>
    </row>
    <row r="85" spans="1:11" x14ac:dyDescent="0.25">
      <c r="A85" s="1"/>
      <c r="B85" s="1" t="s">
        <v>17</v>
      </c>
      <c r="C85" t="str">
        <f>IF(AND(F88=E88,F89=E89),IF(SUM(H88:H89)&gt;SUM(G88:G89),"Delayed",IF(SUM(H88:H89)&lt;SUM(G88:G89),"InAdvanced","Ontime")),"N/A")</f>
        <v>InAdvanced</v>
      </c>
      <c r="F85" s="6"/>
      <c r="G85" s="6"/>
      <c r="H85" s="6"/>
    </row>
    <row r="86" spans="1:11" x14ac:dyDescent="0.25">
      <c r="A86" s="1"/>
    </row>
    <row r="87" spans="1:11" ht="45" x14ac:dyDescent="0.25">
      <c r="A87" s="1"/>
      <c r="C87" s="51" t="s">
        <v>25</v>
      </c>
      <c r="D87" s="51" t="s">
        <v>26</v>
      </c>
      <c r="E87" s="8" t="s">
        <v>117</v>
      </c>
      <c r="F87" s="8" t="s">
        <v>118</v>
      </c>
      <c r="G87" s="8" t="s">
        <v>119</v>
      </c>
      <c r="H87" s="8" t="s">
        <v>120</v>
      </c>
      <c r="I87" s="8" t="s">
        <v>29</v>
      </c>
      <c r="J87" s="8" t="str">
        <f>Table!$C$41</f>
        <v>OPL</v>
      </c>
      <c r="K87" s="8" t="str">
        <f>Table!$C$42</f>
        <v>Defect</v>
      </c>
    </row>
    <row r="88" spans="1:11" x14ac:dyDescent="0.25">
      <c r="A88" s="1"/>
      <c r="C88" s="42">
        <v>1</v>
      </c>
      <c r="D88" s="38" t="str">
        <f>Table!$D$3</f>
        <v>PSW</v>
      </c>
      <c r="E88" s="38">
        <f>SUMIFS(Merged_COEM!$W$60:$W$457,Merged_COEM!$D$60:$D$457,D88, Merged_COEM!$C$60:$C$457,C81)</f>
        <v>5493</v>
      </c>
      <c r="F88" s="38">
        <f>SUMIFS(Merged_COEM!$X$60:$X$457,Merged_COEM!$D$60:$D$457,D88, Merged_COEM!$C$60:$C$457,C81)-SUM(SUMIFS(Merged_COEM!$X$60:$X$457,Merged_COEM!$D$60:$D$457,Table!$D$3,Merged_COEM!$AA$60:$AA$457,{"Ongoing","N/A",""},Merged_COEM!$C$60:$C$457,C81))</f>
        <v>5493</v>
      </c>
      <c r="G88" s="38">
        <f>1/8*(SUMIFS(Merged_COEM!$Y$60:$Y$457,Merged_COEM!$D$60:$D$457,D88, Merged_COEM!$C$60:$C$457,C81))</f>
        <v>12.188749999999999</v>
      </c>
      <c r="H88" s="38">
        <f>1/8*(SUMIFS(Merged_COEM!$Z$60:$Z$457,Merged_COEM!$D$60:$D$457,D88, Merged_COEM!$C$60:$C$457,C81)-SUM(SUMIFS(Merged_COEM!$Z$60:$Z$457,Merged_COEM!$D$60:$D$457,D88,Merged_COEM!$AA$60:$AA$457,{"Ongoing","N/A",""},Merged_COEM!$C$60:$C$457,C81)))</f>
        <v>10.79</v>
      </c>
      <c r="I88" s="63">
        <f>IFERROR(F88/E88,"N/A")</f>
        <v>1</v>
      </c>
      <c r="J88" s="3">
        <f>COUNTIFS(Merged_COEM!$AK$60:$AK$457,J87,Merged_COEM!$D$60:$D$457,D88,Merged_COEM!$C$60:$C$457,C81)</f>
        <v>12</v>
      </c>
      <c r="K88" s="3">
        <f>COUNTIFS(Merged_COEM!$AK$60:$AK$457,K87,Merged_COEM!$D$60:$D$457,D88,Merged_COEM!$C$60:$C$457,C81)</f>
        <v>0</v>
      </c>
    </row>
    <row r="89" spans="1:11" x14ac:dyDescent="0.25">
      <c r="A89" s="1"/>
      <c r="C89" s="42">
        <v>2</v>
      </c>
      <c r="D89" s="38" t="str">
        <f>Table!$C$3</f>
        <v>ASW</v>
      </c>
      <c r="E89" s="38">
        <f>SUMIFS(Merged_COEM!$W$60:$W$457,Merged_COEM!$D$60:$D$457,D89, Merged_COEM!$C$60:$C$457,C81)</f>
        <v>0</v>
      </c>
      <c r="F89" s="38">
        <f>SUMIFS(Merged_COEM!$X$60:$X$457,Merged_COEM!$D$60:$D$457,D89, Merged_COEM!$C$60:$C$457,C81)-SUM(SUMIFS(Merged_COEM!$X$60:$X$457,Merged_COEM!$D$60:$D$457,D89,Merged_COEM!$AA$60:$AA$457,{"Ongoing","N/A",""},Merged_COEM!$C$60:$C$457,C81))</f>
        <v>0</v>
      </c>
      <c r="G89" s="38">
        <f>1/8*(SUMIFS(Merged_COEM!$Y$60:$Y$457,Merged_COEM!$D$60:$D$457,D89, Merged_COEM!$C$60:$C$457,C81))</f>
        <v>0</v>
      </c>
      <c r="H89" s="38">
        <f>1/8*(SUMIFS(Merged_COEM!$Z$60:$Z$457,Merged_COEM!$D$60:$D$457,D89, Merged_COEM!$C$60:$C$457,C81)-SUM(SUMIFS(Merged_COEM!$Z$60:$Z$457,Merged_COEM!$D$60:$D$457,D89,Merged_COEM!$AA$60:$AA$457,{"Ongoing","N/A",""},Merged_COEM!$C$60:$C$457,C81)))</f>
        <v>0</v>
      </c>
      <c r="I89" s="63" t="str">
        <f>IFERROR(F89/E89,"N/A")</f>
        <v>N/A</v>
      </c>
      <c r="J89" s="3">
        <f>COUNTIFS(Merged_COEM!$AK$60:$AK$457,J87,Merged_COEM!$D$60:$D$457,D89,Merged_COEM!$C$60:$C$457,C81)</f>
        <v>0</v>
      </c>
      <c r="K89" s="3">
        <f>COUNTIFS(Merged_COEM!$AK$60:$AK$457,K87,Merged_COEM!$D$60:$D$457,D89,Merged_COEM!$C$60:$C$457,C81)</f>
        <v>0</v>
      </c>
    </row>
    <row r="90" spans="1:11" x14ac:dyDescent="0.25">
      <c r="A90" s="1"/>
    </row>
    <row r="91" spans="1:11" x14ac:dyDescent="0.25">
      <c r="A91" s="1"/>
      <c r="C91" t="s">
        <v>121</v>
      </c>
    </row>
    <row r="92" spans="1:11" x14ac:dyDescent="0.25">
      <c r="A92" s="1"/>
      <c r="D92" s="127" t="s">
        <v>124</v>
      </c>
    </row>
    <row r="93" spans="1:11" x14ac:dyDescent="0.25">
      <c r="A93" s="1"/>
    </row>
    <row r="94" spans="1:11" x14ac:dyDescent="0.25">
      <c r="A94" s="1">
        <v>8</v>
      </c>
      <c r="B94" s="225" t="s">
        <v>53</v>
      </c>
      <c r="C94" s="225">
        <v>20200626</v>
      </c>
    </row>
    <row r="95" spans="1:11" x14ac:dyDescent="0.25">
      <c r="A95" s="1"/>
      <c r="B95" s="225" t="s">
        <v>115</v>
      </c>
      <c r="C95">
        <f>SUM(G101:G102)</f>
        <v>5.7025000000000006</v>
      </c>
      <c r="D95" t="s">
        <v>116</v>
      </c>
    </row>
    <row r="96" spans="1:11" x14ac:dyDescent="0.25">
      <c r="A96" s="1"/>
      <c r="B96" s="225" t="s">
        <v>122</v>
      </c>
      <c r="C96" t="e">
        <f>SUM(INT((WEEKDAY(F96-{2,3,4,5,6})+H96-F96)/7))</f>
        <v>#NUM!</v>
      </c>
      <c r="D96" t="s">
        <v>116</v>
      </c>
      <c r="E96" t="s">
        <v>145</v>
      </c>
      <c r="F96" s="6"/>
      <c r="G96" s="6" t="s">
        <v>114</v>
      </c>
      <c r="H96" s="6"/>
    </row>
    <row r="97" spans="1:11" x14ac:dyDescent="0.25">
      <c r="A97" s="1"/>
      <c r="B97" s="225" t="s">
        <v>123</v>
      </c>
      <c r="C97" t="e">
        <f>SUM(INT((WEEKDAY(F97-{2,3,4,5,6})+H97-F97)/7))</f>
        <v>#NUM!</v>
      </c>
      <c r="D97" t="s">
        <v>116</v>
      </c>
      <c r="E97" t="s">
        <v>145</v>
      </c>
      <c r="F97" s="6"/>
      <c r="G97" s="6" t="s">
        <v>114</v>
      </c>
      <c r="H97" s="6"/>
    </row>
    <row r="98" spans="1:11" x14ac:dyDescent="0.25">
      <c r="A98" s="1"/>
      <c r="B98" s="225" t="s">
        <v>17</v>
      </c>
      <c r="C98" t="str">
        <f>IF(AND(F101=E101,F102=E102),IF(SUM(H101:H102)&gt;SUM(G101:G102),"Delayed",IF(SUM(H101:H102)&lt;SUM(G101:G102),"InAdvanced","Ontime")),"N/A")</f>
        <v>InAdvanced</v>
      </c>
      <c r="F98" s="6"/>
      <c r="G98" s="6"/>
      <c r="H98" s="6"/>
    </row>
    <row r="99" spans="1:11" x14ac:dyDescent="0.25">
      <c r="A99" s="1"/>
    </row>
    <row r="100" spans="1:11" ht="45" x14ac:dyDescent="0.25">
      <c r="A100" s="1"/>
      <c r="C100" s="226" t="s">
        <v>25</v>
      </c>
      <c r="D100" s="226" t="s">
        <v>26</v>
      </c>
      <c r="E100" s="227" t="s">
        <v>117</v>
      </c>
      <c r="F100" s="227" t="s">
        <v>118</v>
      </c>
      <c r="G100" s="227" t="s">
        <v>119</v>
      </c>
      <c r="H100" s="227" t="s">
        <v>120</v>
      </c>
      <c r="I100" s="227" t="s">
        <v>29</v>
      </c>
      <c r="J100" s="227" t="str">
        <f>Table!$C$41</f>
        <v>OPL</v>
      </c>
      <c r="K100" s="227" t="str">
        <f>Table!$C$42</f>
        <v>Defect</v>
      </c>
    </row>
    <row r="101" spans="1:11" x14ac:dyDescent="0.25">
      <c r="A101" s="1"/>
      <c r="C101" s="42">
        <v>1</v>
      </c>
      <c r="D101" s="38" t="str">
        <f>Table!$D$3</f>
        <v>PSW</v>
      </c>
      <c r="E101" s="38">
        <f>SUMIFS(Merged_COEM!$W$60:$W$457,Merged_COEM!$D$60:$D$457,D101, Merged_COEM!$C$60:$C$457,C94)</f>
        <v>2571</v>
      </c>
      <c r="F101" s="38">
        <f>SUMIFS(Merged_COEM!$X$60:$X$457,Merged_COEM!$D$60:$D$457,D101, Merged_COEM!$C$60:$C$457,C94)-SUM(SUMIFS(Merged_COEM!$X$60:$X$457,Merged_COEM!$D$60:$D$457,Table!$D$3,Merged_COEM!$AA$60:$AA$457,{"Ongoing","N/A",""},Merged_COEM!$C$60:$C$457,C94))</f>
        <v>2571</v>
      </c>
      <c r="G101" s="38">
        <f>1/8*(SUMIFS(Merged_COEM!$Y$60:$Y$457,Merged_COEM!$D$60:$D$457,D101, Merged_COEM!$C$60:$C$457,C94))</f>
        <v>5.7025000000000006</v>
      </c>
      <c r="H101" s="38">
        <f>1/8*(SUMIFS(Merged_COEM!$Z$60:$Z$457,Merged_COEM!$D$60:$D$457,D101, Merged_COEM!$C$60:$C$457,C94)-SUM(SUMIFS(Merged_COEM!$Z$60:$Z$457,Merged_COEM!$D$60:$D$457,D101,Merged_COEM!$AA$60:$AA$457,{"Ongoing","N/A",""},Merged_COEM!$C$60:$C$457,C94)))</f>
        <v>4.01</v>
      </c>
      <c r="I101" s="63">
        <f>IFERROR(F101/E101,"N/A")</f>
        <v>1</v>
      </c>
      <c r="J101" s="3">
        <f>COUNTIFS(Merged_COEM!$AK$60:$AK$457,J100,Merged_COEM!$D$60:$D$457,D101,Merged_COEM!$C$60:$C$457,C94)</f>
        <v>0</v>
      </c>
      <c r="K101" s="3">
        <f>COUNTIFS(Merged_COEM!$AK$60:$AK$457,K100,Merged_COEM!$D$60:$D$457,D101,Merged_COEM!$C$60:$C$457,C94)</f>
        <v>0</v>
      </c>
    </row>
    <row r="102" spans="1:11" x14ac:dyDescent="0.25">
      <c r="A102" s="1"/>
      <c r="C102" s="42">
        <v>2</v>
      </c>
      <c r="D102" s="38" t="str">
        <f>Table!$C$3</f>
        <v>ASW</v>
      </c>
      <c r="E102" s="38">
        <f>SUMIFS(Merged_COEM!$W$60:$W$457,Merged_COEM!$D$60:$D$457,D102, Merged_COEM!$C$60:$C$457,C94)</f>
        <v>0</v>
      </c>
      <c r="F102" s="38">
        <f>SUMIFS(Merged_COEM!$X$60:$X$457,Merged_COEM!$D$60:$D$457,D102, Merged_COEM!$C$60:$C$457,C94)-SUM(SUMIFS(Merged_COEM!$X$60:$X$457,Merged_COEM!$D$60:$D$457,D102,Merged_COEM!$AA$60:$AA$457,{"Ongoing","N/A",""},Merged_COEM!$C$60:$C$457,C94))</f>
        <v>0</v>
      </c>
      <c r="G102" s="38">
        <f>1/8*(SUMIFS(Merged_COEM!$Y$60:$Y$457,Merged_COEM!$D$60:$D$457,D102, Merged_COEM!$C$60:$C$457,C94))</f>
        <v>0</v>
      </c>
      <c r="H102" s="38">
        <f>1/8*(SUMIFS(Merged_COEM!$Z$60:$Z$457,Merged_COEM!$D$60:$D$457,D102, Merged_COEM!$C$60:$C$457,C94)-SUM(SUMIFS(Merged_COEM!$Z$60:$Z$457,Merged_COEM!$D$60:$D$457,D102,Merged_COEM!$AA$60:$AA$457,{"Ongoing","N/A",""},Merged_COEM!$C$60:$C$457,C94)))</f>
        <v>0</v>
      </c>
      <c r="I102" s="63" t="str">
        <f>IFERROR(F102/E102,"N/A")</f>
        <v>N/A</v>
      </c>
      <c r="J102" s="3">
        <f>COUNTIFS(Merged_COEM!$AK$60:$AK$457,J100,Merged_COEM!$D$60:$D$457,D102,Merged_COEM!$C$60:$C$457,C94)</f>
        <v>0</v>
      </c>
      <c r="K102" s="3">
        <f>COUNTIFS(Merged_COEM!$AK$60:$AK$457,K100,Merged_COEM!$D$60:$D$457,D102,Merged_COEM!$C$60:$C$457,C94)</f>
        <v>0</v>
      </c>
    </row>
    <row r="103" spans="1:11" x14ac:dyDescent="0.25">
      <c r="A103" s="1"/>
    </row>
    <row r="104" spans="1:11" x14ac:dyDescent="0.25">
      <c r="A104" s="1"/>
      <c r="C104" t="s">
        <v>121</v>
      </c>
    </row>
    <row r="105" spans="1:11" x14ac:dyDescent="0.25">
      <c r="A105" s="1"/>
      <c r="D105" s="228" t="s">
        <v>124</v>
      </c>
    </row>
    <row r="106" spans="1:11" x14ac:dyDescent="0.25">
      <c r="A106" s="1"/>
    </row>
    <row r="107" spans="1:11" x14ac:dyDescent="0.25">
      <c r="A107" s="1">
        <v>9</v>
      </c>
      <c r="B107" s="225" t="s">
        <v>53</v>
      </c>
      <c r="C107" s="225">
        <v>20200629</v>
      </c>
    </row>
    <row r="108" spans="1:11" x14ac:dyDescent="0.25">
      <c r="A108" s="1"/>
      <c r="B108" s="225" t="s">
        <v>115</v>
      </c>
      <c r="C108">
        <f>SUM(G114:G115)</f>
        <v>3.4924999999999997</v>
      </c>
      <c r="D108" t="s">
        <v>116</v>
      </c>
    </row>
    <row r="109" spans="1:11" x14ac:dyDescent="0.25">
      <c r="A109" s="1"/>
      <c r="B109" s="225" t="s">
        <v>122</v>
      </c>
      <c r="C109" t="e">
        <f>SUM(INT((WEEKDAY(F109-{2,3,4,5,6})+H109-F109)/7))</f>
        <v>#NUM!</v>
      </c>
      <c r="D109" t="s">
        <v>116</v>
      </c>
      <c r="E109" t="s">
        <v>145</v>
      </c>
      <c r="F109" s="6"/>
      <c r="G109" s="6" t="s">
        <v>114</v>
      </c>
      <c r="H109" s="6"/>
    </row>
    <row r="110" spans="1:11" x14ac:dyDescent="0.25">
      <c r="A110" s="1"/>
      <c r="B110" s="225" t="s">
        <v>123</v>
      </c>
      <c r="C110" t="e">
        <f>SUM(INT((WEEKDAY(F110-{2,3,4,5,6})+H110-F110)/7))</f>
        <v>#NUM!</v>
      </c>
      <c r="D110" t="s">
        <v>116</v>
      </c>
      <c r="E110" t="s">
        <v>145</v>
      </c>
      <c r="F110" s="6"/>
      <c r="G110" s="6" t="s">
        <v>114</v>
      </c>
      <c r="H110" s="6"/>
    </row>
    <row r="111" spans="1:11" x14ac:dyDescent="0.25">
      <c r="A111" s="1"/>
      <c r="B111" s="225" t="s">
        <v>17</v>
      </c>
      <c r="C111" t="str">
        <f>IF(AND(F114=E114,F115=E115),IF(SUM(H114:H115)&gt;SUM(G114:G115),"Delayed",IF(SUM(H114:H115)&lt;SUM(G114:G115),"InAdvanced","Ontime")),"N/A")</f>
        <v>InAdvanced</v>
      </c>
      <c r="F111" s="6"/>
      <c r="G111" s="6"/>
      <c r="H111" s="6"/>
    </row>
    <row r="112" spans="1:11" x14ac:dyDescent="0.25">
      <c r="A112" s="1"/>
    </row>
    <row r="113" spans="1:11" ht="45" x14ac:dyDescent="0.25">
      <c r="A113" s="1"/>
      <c r="C113" s="226" t="s">
        <v>25</v>
      </c>
      <c r="D113" s="226" t="s">
        <v>26</v>
      </c>
      <c r="E113" s="227" t="s">
        <v>117</v>
      </c>
      <c r="F113" s="227" t="s">
        <v>118</v>
      </c>
      <c r="G113" s="227" t="s">
        <v>119</v>
      </c>
      <c r="H113" s="227" t="s">
        <v>120</v>
      </c>
      <c r="I113" s="227" t="s">
        <v>29</v>
      </c>
      <c r="J113" s="227" t="str">
        <f>Table!$C$41</f>
        <v>OPL</v>
      </c>
      <c r="K113" s="227" t="str">
        <f>Table!$C$42</f>
        <v>Defect</v>
      </c>
    </row>
    <row r="114" spans="1:11" x14ac:dyDescent="0.25">
      <c r="A114" s="1"/>
      <c r="C114" s="42">
        <v>1</v>
      </c>
      <c r="D114" s="38" t="str">
        <f>Table!$D$3</f>
        <v>PSW</v>
      </c>
      <c r="E114" s="38">
        <f>SUMIFS(Merged_COEM!$W$60:$W$457,Merged_COEM!$D$60:$D$457,D114, Merged_COEM!$C$60:$C$457,C107)</f>
        <v>490</v>
      </c>
      <c r="F114" s="38">
        <f>SUMIFS(Merged_COEM!$X$60:$X$457,Merged_COEM!$D$60:$D$457,D114, Merged_COEM!$C$60:$C$457,C107)-SUM(SUMIFS(Merged_COEM!$X$60:$X$457,Merged_COEM!$D$60:$D$457,Table!$D$3,Merged_COEM!$AA$60:$AA$457,{"Ongoing","N/A",""},Merged_COEM!$C$60:$C$457,C107))</f>
        <v>490</v>
      </c>
      <c r="G114" s="38">
        <f>1/8*(SUMIFS(Merged_COEM!$Y$60:$Y$457,Merged_COEM!$D$60:$D$457,D114, Merged_COEM!$C$60:$C$457,C107))</f>
        <v>1.0874999999999999</v>
      </c>
      <c r="H114" s="38">
        <f>1/8*(SUMIFS(Merged_COEM!$Z$60:$Z$457,Merged_COEM!$D$60:$D$457,D114, Merged_COEM!$C$60:$C$457,C107)-SUM(SUMIFS(Merged_COEM!$Z$60:$Z$457,Merged_COEM!$D$60:$D$457,D114,Merged_COEM!$AA$60:$AA$457,{"Ongoing","N/A",""},Merged_COEM!$C$60:$C$457,C107)))</f>
        <v>0.4375</v>
      </c>
      <c r="I114" s="63">
        <f>IFERROR(F114/E114,"N/A")</f>
        <v>1</v>
      </c>
      <c r="J114" s="3">
        <f>COUNTIFS(Merged_COEM!$AK$60:$AK$457,J113,Merged_COEM!$D$60:$D$457,D114,Merged_COEM!$C$60:$C$457,C107)</f>
        <v>0</v>
      </c>
      <c r="K114" s="3">
        <f>COUNTIFS(Merged_COEM!$AK$60:$AK$457,K113,Merged_COEM!$D$60:$D$457,D114,Merged_COEM!$C$60:$C$457,C107)</f>
        <v>0</v>
      </c>
    </row>
    <row r="115" spans="1:11" x14ac:dyDescent="0.25">
      <c r="A115" s="1"/>
      <c r="C115" s="42">
        <v>2</v>
      </c>
      <c r="D115" s="38" t="str">
        <f>Table!$C$3</f>
        <v>ASW</v>
      </c>
      <c r="E115" s="38">
        <f>SUMIFS(Merged_COEM!$W$60:$W$457,Merged_COEM!$D$60:$D$457,D115, Merged_COEM!$C$60:$C$457,C107)</f>
        <v>313</v>
      </c>
      <c r="F115" s="38">
        <f>SUMIFS(Merged_COEM!$X$60:$X$457,Merged_COEM!$D$60:$D$457,D115, Merged_COEM!$C$60:$C$457,C107)-SUM(SUMIFS(Merged_COEM!$X$60:$X$457,Merged_COEM!$D$60:$D$457,D115,Merged_COEM!$AA$60:$AA$457,{"Ongoing","N/A",""},Merged_COEM!$C$60:$C$457,C107))</f>
        <v>313</v>
      </c>
      <c r="G115" s="38">
        <f>1/8*(SUMIFS(Merged_COEM!$Y$60:$Y$457,Merged_COEM!$D$60:$D$457,D115, Merged_COEM!$C$60:$C$457,C107))</f>
        <v>2.4049999999999998</v>
      </c>
      <c r="H115" s="38">
        <f>1/8*(SUMIFS(Merged_COEM!$Z$60:$Z$457,Merged_COEM!$D$60:$D$457,D115, Merged_COEM!$C$60:$C$457,C107)-SUM(SUMIFS(Merged_COEM!$Z$60:$Z$457,Merged_COEM!$D$60:$D$457,D115,Merged_COEM!$AA$60:$AA$457,{"Ongoing","N/A",""},Merged_COEM!$C$60:$C$457,C107)))</f>
        <v>2.4375</v>
      </c>
      <c r="I115" s="63">
        <f>IFERROR(F115/E115,"N/A")</f>
        <v>1</v>
      </c>
      <c r="J115" s="3">
        <f>COUNTIFS(Merged_COEM!$AK$60:$AK$457,J113,Merged_COEM!$D$60:$D$457,D115,Merged_COEM!$C$60:$C$457,C107)</f>
        <v>1</v>
      </c>
      <c r="K115" s="3">
        <f>COUNTIFS(Merged_COEM!$AK$60:$AK$457,K113,Merged_COEM!$D$60:$D$457,D115,Merged_COEM!$C$60:$C$457,C107)</f>
        <v>0</v>
      </c>
    </row>
    <row r="116" spans="1:11" x14ac:dyDescent="0.25">
      <c r="A116" s="1"/>
    </row>
    <row r="117" spans="1:11" x14ac:dyDescent="0.25">
      <c r="A117" s="1"/>
      <c r="C117" t="s">
        <v>121</v>
      </c>
    </row>
    <row r="118" spans="1:11" x14ac:dyDescent="0.25">
      <c r="A118" s="1"/>
      <c r="D118" s="228" t="s">
        <v>124</v>
      </c>
    </row>
    <row r="119" spans="1:11" x14ac:dyDescent="0.25">
      <c r="A119" s="1"/>
    </row>
    <row r="120" spans="1:11" x14ac:dyDescent="0.25">
      <c r="A120" s="1">
        <v>10</v>
      </c>
      <c r="B120" s="225" t="s">
        <v>53</v>
      </c>
      <c r="C120" s="225">
        <v>20200630</v>
      </c>
    </row>
    <row r="121" spans="1:11" x14ac:dyDescent="0.25">
      <c r="A121" s="1"/>
      <c r="B121" s="225" t="s">
        <v>115</v>
      </c>
      <c r="C121">
        <f>SUM(G127:G128)</f>
        <v>6.6449999999999996</v>
      </c>
      <c r="D121" t="s">
        <v>116</v>
      </c>
    </row>
    <row r="122" spans="1:11" x14ac:dyDescent="0.25">
      <c r="A122" s="1"/>
      <c r="B122" s="225" t="s">
        <v>122</v>
      </c>
      <c r="C122" t="e">
        <f>SUM(INT((WEEKDAY(F122-{2,3,4,5,6})+H122-F122)/7))</f>
        <v>#NUM!</v>
      </c>
      <c r="D122" t="s">
        <v>116</v>
      </c>
      <c r="E122" t="s">
        <v>145</v>
      </c>
      <c r="F122" s="6"/>
      <c r="G122" s="6" t="s">
        <v>114</v>
      </c>
      <c r="H122" s="6"/>
    </row>
    <row r="123" spans="1:11" x14ac:dyDescent="0.25">
      <c r="A123" s="1"/>
      <c r="B123" s="225" t="s">
        <v>123</v>
      </c>
      <c r="C123" t="e">
        <f>SUM(INT((WEEKDAY(F123-{2,3,4,5,6})+H123-F123)/7))</f>
        <v>#NUM!</v>
      </c>
      <c r="D123" t="s">
        <v>116</v>
      </c>
      <c r="E123" t="s">
        <v>145</v>
      </c>
      <c r="F123" s="6"/>
      <c r="G123" s="6" t="s">
        <v>114</v>
      </c>
      <c r="H123" s="6"/>
    </row>
    <row r="124" spans="1:11" x14ac:dyDescent="0.25">
      <c r="A124" s="1"/>
      <c r="B124" s="225" t="s">
        <v>17</v>
      </c>
      <c r="C124" t="str">
        <f>IF(AND(F127=E127,F128=E128),IF(SUM(H127:H128)&gt;SUM(G127:G128),"Delayed",IF(SUM(H127:H128)&lt;SUM(G127:G128),"InAdvanced","Ontime")),"N/A")</f>
        <v>InAdvanced</v>
      </c>
      <c r="F124" s="6"/>
      <c r="G124" s="6"/>
      <c r="H124" s="6"/>
    </row>
    <row r="125" spans="1:11" x14ac:dyDescent="0.25">
      <c r="A125" s="1"/>
    </row>
    <row r="126" spans="1:11" ht="45" x14ac:dyDescent="0.25">
      <c r="A126" s="1"/>
      <c r="C126" s="226" t="s">
        <v>25</v>
      </c>
      <c r="D126" s="226" t="s">
        <v>26</v>
      </c>
      <c r="E126" s="227" t="s">
        <v>117</v>
      </c>
      <c r="F126" s="227" t="s">
        <v>118</v>
      </c>
      <c r="G126" s="227" t="s">
        <v>119</v>
      </c>
      <c r="H126" s="227" t="s">
        <v>120</v>
      </c>
      <c r="I126" s="227" t="s">
        <v>29</v>
      </c>
      <c r="J126" s="227" t="str">
        <f>Table!$C$41</f>
        <v>OPL</v>
      </c>
      <c r="K126" s="227" t="str">
        <f>Table!$C$42</f>
        <v>Defect</v>
      </c>
    </row>
    <row r="127" spans="1:11" x14ac:dyDescent="0.25">
      <c r="A127" s="1"/>
      <c r="C127" s="42">
        <v>1</v>
      </c>
      <c r="D127" s="38" t="str">
        <f>Table!$D$3</f>
        <v>PSW</v>
      </c>
      <c r="E127" s="38">
        <f>SUMIFS(Merged_COEM!$W$60:$W$457,Merged_COEM!$D$60:$D$457,D127, Merged_COEM!$C$60:$C$457,C120)</f>
        <v>2995</v>
      </c>
      <c r="F127" s="38">
        <f>SUMIFS(Merged_COEM!$X$60:$X$457,Merged_COEM!$D$60:$D$457,D127, Merged_COEM!$C$60:$C$457,C120)-SUM(SUMIFS(Merged_COEM!$X$60:$X$457,Merged_COEM!$D$60:$D$457,Table!$D$3,Merged_COEM!$AA$60:$AA$457,{"Ongoing","N/A",""},Merged_COEM!$C$60:$C$457,C120))</f>
        <v>2995</v>
      </c>
      <c r="G127" s="38">
        <f>1/8*(SUMIFS(Merged_COEM!$Y$60:$Y$457,Merged_COEM!$D$60:$D$457,D127, Merged_COEM!$C$60:$C$457,C120))</f>
        <v>6.6449999999999996</v>
      </c>
      <c r="H127" s="38">
        <f>1/8*(SUMIFS(Merged_COEM!$Z$60:$Z$457,Merged_COEM!$D$60:$D$457,D127, Merged_COEM!$C$60:$C$457,C120)-SUM(SUMIFS(Merged_COEM!$Z$60:$Z$457,Merged_COEM!$D$60:$D$457,D127,Merged_COEM!$AA$60:$AA$457,{"Ongoing","N/A",""},Merged_COEM!$C$60:$C$457,C120)))</f>
        <v>5.1825000000000001</v>
      </c>
      <c r="I127" s="63">
        <f>IFERROR(F127/E127,"N/A")</f>
        <v>1</v>
      </c>
      <c r="J127" s="3">
        <f>COUNTIFS(Merged_COEM!$AK$60:$AK$457,J126,Merged_COEM!$D$60:$D$457,D127,Merged_COEM!$C$60:$C$457,C120)</f>
        <v>5</v>
      </c>
      <c r="K127" s="3">
        <f>COUNTIFS(Merged_COEM!$AK$60:$AK$457,K126,Merged_COEM!$D$60:$D$457,D127,Merged_COEM!$C$60:$C$457,C120)</f>
        <v>0</v>
      </c>
    </row>
    <row r="128" spans="1:11" x14ac:dyDescent="0.25">
      <c r="A128" s="1"/>
      <c r="C128" s="42">
        <v>2</v>
      </c>
      <c r="D128" s="38" t="str">
        <f>Table!$C$3</f>
        <v>ASW</v>
      </c>
      <c r="E128" s="38">
        <f>SUMIFS(Merged_COEM!$W$60:$W$457,Merged_COEM!$D$60:$D$457,D128, Merged_COEM!$C$60:$C$457,C120)</f>
        <v>0</v>
      </c>
      <c r="F128" s="38">
        <f>SUMIFS(Merged_COEM!$X$60:$X$457,Merged_COEM!$D$60:$D$457,D128, Merged_COEM!$C$60:$C$457,C120)-SUM(SUMIFS(Merged_COEM!$X$60:$X$457,Merged_COEM!$D$60:$D$457,D128,Merged_COEM!$AA$60:$AA$457,{"Ongoing","N/A",""},Merged_COEM!$C$60:$C$457,C120))</f>
        <v>0</v>
      </c>
      <c r="G128" s="38">
        <f>1/8*(SUMIFS(Merged_COEM!$Y$60:$Y$457,Merged_COEM!$D$60:$D$457,D128, Merged_COEM!$C$60:$C$457,C120))</f>
        <v>0</v>
      </c>
      <c r="H128" s="38">
        <f>1/8*(SUMIFS(Merged_COEM!$Z$60:$Z$457,Merged_COEM!$D$60:$D$457,D128, Merged_COEM!$C$60:$C$457,C120)-SUM(SUMIFS(Merged_COEM!$Z$60:$Z$457,Merged_COEM!$D$60:$D$457,D128,Merged_COEM!$AA$60:$AA$457,{"Ongoing","N/A",""},Merged_COEM!$C$60:$C$457,C120)))</f>
        <v>0</v>
      </c>
      <c r="I128" s="63" t="str">
        <f>IFERROR(F128/E128,"N/A")</f>
        <v>N/A</v>
      </c>
      <c r="J128" s="3">
        <f>COUNTIFS(Merged_COEM!$AK$60:$AK$457,J126,Merged_COEM!$D$60:$D$457,D128,Merged_COEM!$C$60:$C$457,C120)</f>
        <v>0</v>
      </c>
      <c r="K128" s="3">
        <f>COUNTIFS(Merged_COEM!$AK$60:$AK$457,K126,Merged_COEM!$D$60:$D$457,D128,Merged_COEM!$C$60:$C$457,C120)</f>
        <v>0</v>
      </c>
    </row>
    <row r="129" spans="1:11" x14ac:dyDescent="0.25">
      <c r="A129" s="1"/>
    </row>
    <row r="130" spans="1:11" x14ac:dyDescent="0.25">
      <c r="A130" s="1"/>
      <c r="C130" t="s">
        <v>121</v>
      </c>
    </row>
    <row r="131" spans="1:11" x14ac:dyDescent="0.25">
      <c r="A131" s="1"/>
      <c r="D131" s="228" t="s">
        <v>124</v>
      </c>
    </row>
    <row r="132" spans="1:11" x14ac:dyDescent="0.25">
      <c r="A132" s="1"/>
    </row>
    <row r="133" spans="1:11" x14ac:dyDescent="0.25">
      <c r="A133" s="1">
        <v>11</v>
      </c>
      <c r="B133" s="225" t="s">
        <v>53</v>
      </c>
      <c r="C133" s="225">
        <v>20200701</v>
      </c>
    </row>
    <row r="134" spans="1:11" x14ac:dyDescent="0.25">
      <c r="A134" s="1"/>
      <c r="B134" s="225" t="s">
        <v>115</v>
      </c>
      <c r="C134">
        <f>SUM(G140:G141)</f>
        <v>11.840000000000002</v>
      </c>
      <c r="D134" t="s">
        <v>116</v>
      </c>
    </row>
    <row r="135" spans="1:11" x14ac:dyDescent="0.25">
      <c r="A135" s="1"/>
      <c r="B135" s="225" t="s">
        <v>122</v>
      </c>
      <c r="C135" t="e">
        <f>SUM(INT((WEEKDAY(F135-{2,3,4,5,6})+H135-F135)/7))</f>
        <v>#NUM!</v>
      </c>
      <c r="D135" t="s">
        <v>116</v>
      </c>
      <c r="E135" t="s">
        <v>145</v>
      </c>
      <c r="F135" s="6"/>
      <c r="G135" s="6" t="s">
        <v>114</v>
      </c>
      <c r="H135" s="6"/>
    </row>
    <row r="136" spans="1:11" x14ac:dyDescent="0.25">
      <c r="A136" s="1"/>
      <c r="B136" s="225" t="s">
        <v>123</v>
      </c>
      <c r="C136" t="e">
        <f>SUM(INT((WEEKDAY(F136-{2,3,4,5,6})+H136-F136)/7))</f>
        <v>#NUM!</v>
      </c>
      <c r="D136" t="s">
        <v>116</v>
      </c>
      <c r="E136" t="s">
        <v>145</v>
      </c>
      <c r="F136" s="6"/>
      <c r="G136" s="6" t="s">
        <v>114</v>
      </c>
      <c r="H136" s="6"/>
    </row>
    <row r="137" spans="1:11" x14ac:dyDescent="0.25">
      <c r="A137" s="1"/>
      <c r="B137" s="225" t="s">
        <v>17</v>
      </c>
      <c r="C137" t="str">
        <f>IF(AND(F140=E140,F141=E141),IF(SUM(H140:H141)&gt;SUM(G140:G141),"Delayed",IF(SUM(H140:H141)&lt;SUM(G140:G141),"InAdvanced","Ontime")),"N/A")</f>
        <v>N/A</v>
      </c>
      <c r="F137" s="6"/>
      <c r="G137" s="6"/>
      <c r="H137" s="6"/>
    </row>
    <row r="138" spans="1:11" x14ac:dyDescent="0.25">
      <c r="A138" s="1"/>
    </row>
    <row r="139" spans="1:11" ht="45" x14ac:dyDescent="0.25">
      <c r="A139" s="1"/>
      <c r="C139" s="226" t="s">
        <v>25</v>
      </c>
      <c r="D139" s="226" t="s">
        <v>26</v>
      </c>
      <c r="E139" s="227" t="s">
        <v>117</v>
      </c>
      <c r="F139" s="227" t="s">
        <v>118</v>
      </c>
      <c r="G139" s="227" t="s">
        <v>119</v>
      </c>
      <c r="H139" s="227" t="s">
        <v>120</v>
      </c>
      <c r="I139" s="227" t="s">
        <v>29</v>
      </c>
      <c r="J139" s="227" t="str">
        <f>Table!$C$41</f>
        <v>OPL</v>
      </c>
      <c r="K139" s="227" t="str">
        <f>Table!$C$42</f>
        <v>Defect</v>
      </c>
    </row>
    <row r="140" spans="1:11" x14ac:dyDescent="0.25">
      <c r="A140" s="1"/>
      <c r="C140" s="42">
        <v>1</v>
      </c>
      <c r="D140" s="38" t="str">
        <f>Table!$D$3</f>
        <v>PSW</v>
      </c>
      <c r="E140" s="38">
        <f>SUMIFS(Merged_COEM!$W$60:$W$457,Merged_COEM!$D$60:$D$457,D140, Merged_COEM!$C$60:$C$457,C133)</f>
        <v>1922</v>
      </c>
      <c r="F140" s="38">
        <f>SUMIFS(Merged_COEM!$X$60:$X$457,Merged_COEM!$D$60:$D$457,D140, Merged_COEM!$C$60:$C$457,C133)-SUM(SUMIFS(Merged_COEM!$X$60:$X$457,Merged_COEM!$D$60:$D$457,Table!$D$3,Merged_COEM!$AA$60:$AA$457,{"Ongoing","N/A",""},Merged_COEM!$C$60:$C$457,C133))</f>
        <v>1922</v>
      </c>
      <c r="G140" s="38">
        <f>1/8*(SUMIFS(Merged_COEM!$Y$60:$Y$457,Merged_COEM!$D$60:$D$457,D140, Merged_COEM!$C$60:$C$457,C133))</f>
        <v>4.2650000000000006</v>
      </c>
      <c r="H140" s="38">
        <f>1/8*(SUMIFS(Merged_COEM!$Z$60:$Z$457,Merged_COEM!$D$60:$D$457,D140, Merged_COEM!$C$60:$C$457,C133)-SUM(SUMIFS(Merged_COEM!$Z$60:$Z$457,Merged_COEM!$D$60:$D$457,D140,Merged_COEM!$AA$60:$AA$457,{"Ongoing","N/A",""},Merged_COEM!$C$60:$C$457,C133)))</f>
        <v>3.4187500000000002</v>
      </c>
      <c r="I140" s="63">
        <f>IFERROR(F140/E140,"N/A")</f>
        <v>1</v>
      </c>
      <c r="J140" s="3">
        <f>COUNTIFS(Merged_COEM!$AK$60:$AK$457,J139,Merged_COEM!$D$60:$D$457,D140,Merged_COEM!$C$60:$C$457,C133)</f>
        <v>0</v>
      </c>
      <c r="K140" s="3">
        <f>COUNTIFS(Merged_COEM!$AK$60:$AK$457,K139,Merged_COEM!$D$60:$D$457,D140,Merged_COEM!$C$60:$C$457,C133)</f>
        <v>0</v>
      </c>
    </row>
    <row r="141" spans="1:11" x14ac:dyDescent="0.25">
      <c r="A141" s="1"/>
      <c r="C141" s="42">
        <v>2</v>
      </c>
      <c r="D141" s="38" t="str">
        <f>Table!$C$3</f>
        <v>ASW</v>
      </c>
      <c r="E141" s="38">
        <f>SUMIFS(Merged_COEM!$W$60:$W$457,Merged_COEM!$D$60:$D$457,D141, Merged_COEM!$C$60:$C$457,C133)</f>
        <v>985</v>
      </c>
      <c r="F141" s="38">
        <f>SUMIFS(Merged_COEM!$X$60:$X$457,Merged_COEM!$D$60:$D$457,D141, Merged_COEM!$C$60:$C$457,C133)-SUM(SUMIFS(Merged_COEM!$X$60:$X$457,Merged_COEM!$D$60:$D$457,D141,Merged_COEM!$AA$60:$AA$457,{"Ongoing","N/A",""},Merged_COEM!$C$60:$C$457,C133))</f>
        <v>764</v>
      </c>
      <c r="G141" s="38">
        <f>1/8*(SUMIFS(Merged_COEM!$Y$60:$Y$457,Merged_COEM!$D$60:$D$457,D141, Merged_COEM!$C$60:$C$457,C133))</f>
        <v>7.5750000000000011</v>
      </c>
      <c r="H141" s="38">
        <f>1/8*(SUMIFS(Merged_COEM!$Z$60:$Z$457,Merged_COEM!$D$60:$D$457,D141, Merged_COEM!$C$60:$C$457,C133)-SUM(SUMIFS(Merged_COEM!$Z$60:$Z$457,Merged_COEM!$D$60:$D$457,D141,Merged_COEM!$AA$60:$AA$457,{"Ongoing","N/A",""},Merged_COEM!$C$60:$C$457,C133)))</f>
        <v>5.88375</v>
      </c>
      <c r="I141" s="63">
        <f>IFERROR(F141/E141,"N/A")</f>
        <v>0.7756345177664975</v>
      </c>
      <c r="J141" s="3">
        <f>COUNTIFS(Merged_COEM!$AK$60:$AK$457,J139,Merged_COEM!$D$60:$D$457,D141,Merged_COEM!$C$60:$C$457,C133)</f>
        <v>2</v>
      </c>
      <c r="K141" s="3">
        <f>COUNTIFS(Merged_COEM!$AK$60:$AK$457,K139,Merged_COEM!$D$60:$D$457,D141,Merged_COEM!$C$60:$C$457,C133)</f>
        <v>0</v>
      </c>
    </row>
    <row r="142" spans="1:11" x14ac:dyDescent="0.25">
      <c r="A142" s="1"/>
    </row>
    <row r="143" spans="1:11" x14ac:dyDescent="0.25">
      <c r="A143" s="1"/>
      <c r="C143" t="s">
        <v>121</v>
      </c>
    </row>
    <row r="144" spans="1:11" x14ac:dyDescent="0.25">
      <c r="A144" s="1"/>
      <c r="D144" s="228" t="s">
        <v>124</v>
      </c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</sheetData>
  <customSheetViews>
    <customSheetView guid="{7E0EA425-A420-4443-B9E0-CDF0AA9E5D09}" scale="85">
      <selection activeCell="H84" sqref="H84"/>
      <pageMargins left="0.7" right="0.7" top="0.75" bottom="0.75" header="0.3" footer="0.3"/>
      <pageSetup orientation="portrait" r:id="rId1"/>
    </customSheetView>
    <customSheetView guid="{A2E8CE38-D15E-4374-89B2-69D9421C4465}" scale="85" showPageBreaks="1" topLeftCell="A25">
      <selection activeCell="F58" sqref="F58"/>
      <pageMargins left="0.7" right="0.7" top="0.75" bottom="0.75" header="0.3" footer="0.3"/>
      <pageSetup orientation="portrait" r:id="rId2"/>
    </customSheetView>
    <customSheetView guid="{99BC1C51-34DC-4BF2-906C-1E31B6171D71}" scale="85" topLeftCell="A28">
      <selection activeCell="R10" sqref="R10"/>
      <pageMargins left="0.7" right="0.7" top="0.75" bottom="0.75" header="0.3" footer="0.3"/>
      <pageSetup orientation="portrait" r:id="rId3"/>
    </customSheetView>
    <customSheetView guid="{A2C66332-A809-458E-971B-FDB6D62C74C3}" scale="85">
      <selection activeCell="G160" sqref="G160"/>
      <pageMargins left="0.7" right="0.7" top="0.75" bottom="0.75" header="0.3" footer="0.3"/>
      <pageSetup orientation="portrait" r:id="rId4"/>
    </customSheetView>
    <customSheetView guid="{7ECC2B8E-6A82-42F5-8AB0-4A51C54EA5EC}" scale="85" topLeftCell="A16">
      <selection activeCell="M30" sqref="M30"/>
      <pageMargins left="0.7" right="0.7" top="0.75" bottom="0.75" header="0.3" footer="0.3"/>
      <pageSetup orientation="portrait" r:id="rId5"/>
    </customSheetView>
    <customSheetView guid="{3B3E6719-EACB-4D2C-89C1-05FFAB6020FD}" scale="85" topLeftCell="A111">
      <selection activeCell="K185" sqref="K185"/>
      <pageMargins left="0.7" right="0.7" top="0.75" bottom="0.75" header="0.3" footer="0.3"/>
      <pageSetup orientation="portrait" r:id="rId6"/>
    </customSheetView>
    <customSheetView guid="{4E06BDBF-2CED-473B-850B-2A6C7311FF41}" scale="85" topLeftCell="A4">
      <selection activeCell="B51" sqref="B51"/>
      <pageMargins left="0.7" right="0.7" top="0.75" bottom="0.75" header="0.3" footer="0.3"/>
      <pageSetup orientation="portrait" r:id="rId7"/>
    </customSheetView>
    <customSheetView guid="{D33AC7AF-C8AB-4CE9-94C7-9237011A5FC3}" scale="85" topLeftCell="A151">
      <selection activeCell="A177" sqref="A177:I187"/>
      <pageMargins left="0.7" right="0.7" top="0.75" bottom="0.75" header="0.3" footer="0.3"/>
      <pageSetup orientation="portrait" r:id="rId8"/>
    </customSheetView>
    <customSheetView guid="{C94451EF-7A3E-4D72-B5A4-3D1B193192CC}" scale="85">
      <selection activeCell="G160" sqref="G160"/>
      <pageMargins left="0.7" right="0.7" top="0.75" bottom="0.75" header="0.3" footer="0.3"/>
      <pageSetup orientation="portrait" r:id="rId9"/>
    </customSheetView>
    <customSheetView guid="{FECB4C41-27E8-4A22-AFB3-4F54CDD4960E}" scale="85">
      <selection activeCell="K212" sqref="K212"/>
      <pageMargins left="0.7" right="0.7" top="0.75" bottom="0.75" header="0.3" footer="0.3"/>
      <pageSetup orientation="portrait" r:id="rId10"/>
    </customSheetView>
    <customSheetView guid="{970EE037-F5E5-47AF-896A-0F6222879EBC}" scale="85" topLeftCell="A112">
      <selection activeCell="I133" sqref="I133"/>
      <pageMargins left="0.7" right="0.7" top="0.75" bottom="0.75" header="0.3" footer="0.3"/>
      <pageSetup orientation="portrait" r:id="rId11"/>
    </customSheetView>
    <customSheetView guid="{60D2C030-4E31-4E07-8E1C-44D2EE84B177}" scale="85">
      <selection activeCell="R10" sqref="R10"/>
      <pageMargins left="0.7" right="0.7" top="0.75" bottom="0.75" header="0.3" footer="0.3"/>
      <pageSetup orientation="portrait" r:id="rId12"/>
    </customSheetView>
    <customSheetView guid="{336B6883-2145-4B58-921E-CEC7185A847E}" topLeftCell="A10">
      <selection activeCell="L50" sqref="L50"/>
      <pageMargins left="0.7" right="0.7" top="0.75" bottom="0.75" header="0.3" footer="0.3"/>
    </customSheetView>
    <customSheetView guid="{89C03E1E-B6A8-49A1-B29C-5DC4FAB2FBC6}" scale="85" topLeftCell="A11">
      <selection activeCell="D117" sqref="D117"/>
      <pageMargins left="0.7" right="0.7" top="0.75" bottom="0.75" header="0.3" footer="0.3"/>
      <pageSetup orientation="portrait" r:id="rId13"/>
    </customSheetView>
    <customSheetView guid="{F96FC7D9-4F89-4FE0-8D00-C0083DEB0472}" scale="85" topLeftCell="A43">
      <selection activeCell="G112" sqref="G112"/>
      <pageMargins left="0.7" right="0.7" top="0.75" bottom="0.75" header="0.3" footer="0.3"/>
      <pageSetup orientation="portrait" r:id="rId14"/>
    </customSheetView>
  </customSheetViews>
  <conditionalFormatting sqref="I10">
    <cfRule type="cellIs" dxfId="39" priority="19" operator="equal">
      <formula>1</formula>
    </cfRule>
    <cfRule type="cellIs" dxfId="38" priority="20" operator="lessThan">
      <formula>1</formula>
    </cfRule>
  </conditionalFormatting>
  <conditionalFormatting sqref="I9">
    <cfRule type="cellIs" dxfId="37" priority="17" operator="equal">
      <formula>1</formula>
    </cfRule>
    <cfRule type="cellIs" dxfId="36" priority="18" operator="lessThan">
      <formula>1</formula>
    </cfRule>
  </conditionalFormatting>
  <conditionalFormatting sqref="I24">
    <cfRule type="cellIs" dxfId="35" priority="15" operator="equal">
      <formula>1</formula>
    </cfRule>
    <cfRule type="cellIs" dxfId="34" priority="16" operator="lessThan">
      <formula>1</formula>
    </cfRule>
  </conditionalFormatting>
  <conditionalFormatting sqref="I23">
    <cfRule type="cellIs" dxfId="33" priority="13" operator="equal">
      <formula>1</formula>
    </cfRule>
    <cfRule type="cellIs" dxfId="32" priority="14" operator="lessThan">
      <formula>1</formula>
    </cfRule>
  </conditionalFormatting>
  <conditionalFormatting sqref="I37">
    <cfRule type="cellIs" dxfId="31" priority="11" operator="equal">
      <formula>1</formula>
    </cfRule>
    <cfRule type="cellIs" dxfId="30" priority="12" operator="lessThan">
      <formula>1</formula>
    </cfRule>
  </conditionalFormatting>
  <conditionalFormatting sqref="I36">
    <cfRule type="cellIs" dxfId="29" priority="9" operator="equal">
      <formula>1</formula>
    </cfRule>
    <cfRule type="cellIs" dxfId="28" priority="10" operator="lessThan">
      <formula>1</formula>
    </cfRule>
  </conditionalFormatting>
  <conditionalFormatting sqref="I50">
    <cfRule type="cellIs" dxfId="27" priority="7" operator="equal">
      <formula>1</formula>
    </cfRule>
    <cfRule type="cellIs" dxfId="26" priority="8" operator="lessThan">
      <formula>1</formula>
    </cfRule>
  </conditionalFormatting>
  <conditionalFormatting sqref="I49">
    <cfRule type="cellIs" dxfId="25" priority="5" operator="equal">
      <formula>1</formula>
    </cfRule>
    <cfRule type="cellIs" dxfId="24" priority="6" operator="lessThan">
      <formula>1</formula>
    </cfRule>
  </conditionalFormatting>
  <conditionalFormatting sqref="I63">
    <cfRule type="cellIs" dxfId="23" priority="3" operator="equal">
      <formula>1</formula>
    </cfRule>
    <cfRule type="cellIs" dxfId="22" priority="4" operator="lessThan">
      <formula>1</formula>
    </cfRule>
  </conditionalFormatting>
  <conditionalFormatting sqref="I62">
    <cfRule type="cellIs" dxfId="21" priority="1" operator="equal">
      <formula>1</formula>
    </cfRule>
    <cfRule type="cellIs" dxfId="20" priority="2" operator="lessThan">
      <formula>1</formula>
    </cfRule>
  </conditionalFormatting>
  <pageMargins left="0.7" right="0.7" top="0.75" bottom="0.75" header="0.3" footer="0.3"/>
  <pageSetup orientation="portrait" r:id="rId1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55"/>
  <sheetViews>
    <sheetView topLeftCell="A31" workbookViewId="0">
      <selection activeCell="J31" sqref="J31"/>
    </sheetView>
  </sheetViews>
  <sheetFormatPr defaultRowHeight="15" x14ac:dyDescent="0.25"/>
  <cols>
    <col min="3" max="3" width="5" customWidth="1"/>
    <col min="5" max="5" width="10" customWidth="1"/>
    <col min="6" max="6" width="13.140625" customWidth="1"/>
    <col min="8" max="8" width="15.140625" customWidth="1"/>
    <col min="9" max="9" width="23.5703125" customWidth="1"/>
  </cols>
  <sheetData>
    <row r="2" spans="1:11" x14ac:dyDescent="0.25">
      <c r="A2" s="1">
        <v>1</v>
      </c>
      <c r="B2" s="1" t="s">
        <v>53</v>
      </c>
      <c r="C2" s="1" t="s">
        <v>806</v>
      </c>
    </row>
    <row r="3" spans="1:11" x14ac:dyDescent="0.25">
      <c r="B3" s="1" t="s">
        <v>115</v>
      </c>
      <c r="C3">
        <f>SUM(G9:G10)</f>
        <v>29.635750000000005</v>
      </c>
      <c r="D3" t="s">
        <v>116</v>
      </c>
    </row>
    <row r="4" spans="1:11" x14ac:dyDescent="0.25">
      <c r="B4" s="1" t="s">
        <v>122</v>
      </c>
      <c r="C4">
        <f>SUM(INT((WEEKDAY(F4-{2,3,4,5,6})+H4-F4)/7))</f>
        <v>5</v>
      </c>
      <c r="D4" t="s">
        <v>116</v>
      </c>
      <c r="E4" t="s">
        <v>145</v>
      </c>
      <c r="F4" s="6">
        <v>44004</v>
      </c>
      <c r="G4" s="6" t="s">
        <v>114</v>
      </c>
      <c r="H4" s="6">
        <v>44008</v>
      </c>
    </row>
    <row r="5" spans="1:11" x14ac:dyDescent="0.25">
      <c r="B5" s="1" t="s">
        <v>123</v>
      </c>
      <c r="C5">
        <f>SUM(INT((WEEKDAY(F5-{2,3,4,5,6})+H5-F5)/7))</f>
        <v>5</v>
      </c>
      <c r="D5" t="s">
        <v>116</v>
      </c>
      <c r="E5" t="s">
        <v>179</v>
      </c>
      <c r="F5" s="6">
        <v>44004</v>
      </c>
      <c r="G5" s="6" t="s">
        <v>114</v>
      </c>
      <c r="H5" s="6">
        <v>44008</v>
      </c>
    </row>
    <row r="6" spans="1:11" x14ac:dyDescent="0.25">
      <c r="B6" s="1" t="s">
        <v>17</v>
      </c>
      <c r="C6" t="str">
        <f>IF(AND(F9=E9,F10=E10),IF(SUM(H9:H10)&gt;SUM(G9:G10),"Delayed",IF(SUM(H9:H10)&lt;SUM(G9:G10),"InAdvanced","Ontime")),"N/A")</f>
        <v>InAdvanced</v>
      </c>
      <c r="F6" s="6"/>
      <c r="G6" s="6"/>
      <c r="H6" s="6"/>
    </row>
    <row r="8" spans="1:11" ht="30" x14ac:dyDescent="0.25">
      <c r="C8" s="51" t="s">
        <v>25</v>
      </c>
      <c r="D8" s="51" t="s">
        <v>26</v>
      </c>
      <c r="E8" s="8" t="s">
        <v>117</v>
      </c>
      <c r="F8" s="8" t="s">
        <v>118</v>
      </c>
      <c r="G8" s="8" t="s">
        <v>119</v>
      </c>
      <c r="H8" s="8" t="s">
        <v>120</v>
      </c>
      <c r="I8" s="8" t="s">
        <v>29</v>
      </c>
      <c r="J8" s="92" t="str">
        <f>Table!$C$41</f>
        <v>OPL</v>
      </c>
      <c r="K8" s="92" t="str">
        <f>Table!$C$42</f>
        <v>Defect</v>
      </c>
    </row>
    <row r="9" spans="1:11" x14ac:dyDescent="0.25">
      <c r="C9" s="42">
        <v>1</v>
      </c>
      <c r="D9" s="38" t="str">
        <f>Table!$D$3</f>
        <v>PSW</v>
      </c>
      <c r="E9" s="38">
        <f>SUMIFS(Merged_JOEM!$W$60:$W$352,Merged_JOEM!$D$60:$D$352,D9, Merged_JOEM!$E$60:$E$352,C2)</f>
        <v>1440</v>
      </c>
      <c r="F9" s="38">
        <f>SUMIFS(Merged_JOEM!$X$60:$X$352,Merged_JOEM!$D$60:$D$352,D9, Merged_JOEM!$E$60:$E$352,C2)-SUM(SUMIFS(Merged_JOEM!$X$60:$X$352,Merged_JOEM!$D$60:$D$352,D9,Merged_JOEM!$AA$60:$AA$352,{"Ongoing","N/A",""},Merged_JOEM!$E$60:$E$352,C2))</f>
        <v>1440</v>
      </c>
      <c r="G9" s="38">
        <f>1/8*(SUMIFS(Merged_JOEM!$Y$60:$Y$352,Merged_JOEM!$D$60:$D$352,D9, Merged_JOEM!$E$60:$E$352,C2))</f>
        <v>3.1999999999999997</v>
      </c>
      <c r="H9" s="38">
        <f>1/8*(SUMIFS(Merged_JOEM!$Z$60:$Z$352,Merged_JOEM!$D$60:$D$352,D9, Merged_JOEM!$E$60:$E$352,C2)-SUM(SUMIFS(Merged_JOEM!$Z$60:$Z$352,Merged_JOEM!$D$60:$D$352,D9,Merged_JOEM!$AA$60:$AA$352,{"Ongoing","N/A",""},Merged_JOEM!$E$60:$E$352,C2)))</f>
        <v>3.1999999999999997</v>
      </c>
      <c r="I9" s="63">
        <f>IFERROR(F9/E9,"N/A")</f>
        <v>1</v>
      </c>
      <c r="J9" s="3">
        <f>COUNTIFS(Merged_JOEM!$AK$60:$AK$352,J8,Merged_JOEM!$D$60:$D$352,D9,Merged_JOEM!$E$60:$E$352,C2)</f>
        <v>0</v>
      </c>
      <c r="K9" s="3">
        <f>COUNTIFS(Merged_JOEM!$AK$60:$AK$352,K8,Merged_JOEM!$D$60:$D$352,D9,Merged_JOEM!$E$60:$E$352,C2)</f>
        <v>0</v>
      </c>
    </row>
    <row r="10" spans="1:11" x14ac:dyDescent="0.25">
      <c r="C10" s="42">
        <v>2</v>
      </c>
      <c r="D10" s="38" t="str">
        <f>Table!$C$3</f>
        <v>ASW</v>
      </c>
      <c r="E10" s="38">
        <f>SUMIFS(Merged_JOEM!$W$60:$W$352,Merged_JOEM!$D$60:$D$352,D10, Merged_JOEM!$E$60:$E$352,C2)</f>
        <v>3436.661000000001</v>
      </c>
      <c r="F10" s="38">
        <f>SUMIFS(Merged_JOEM!$X$60:$X$352,Merged_JOEM!$D$60:$D$352,D10, Merged_JOEM!$E$60:$E$352,C2)-SUM(SUMIFS(Merged_JOEM!$X$60:$X$352,Merged_JOEM!$D$60:$D$352,D10,Merged_JOEM!$AA$60:$AA$352,{"Ongoing","N/A",""},Merged_JOEM!$E$60:$E$352,C2))</f>
        <v>3436.661000000001</v>
      </c>
      <c r="G10" s="38">
        <f>1/8*(SUMIFS(Merged_JOEM!$Y$60:$Y$352,Merged_JOEM!$D$60:$D$352,D10, Merged_JOEM!$E$60:$E$352,C2))</f>
        <v>26.435750000000006</v>
      </c>
      <c r="H10" s="38">
        <f>1/8*(SUMIFS(Merged_JOEM!$Z$60:$Z$352,Merged_JOEM!$D$60:$D$352,D10, Merged_JOEM!$E$60:$E$352,C2)-SUM(SUMIFS(Merged_JOEM!$Z$60:$Z$352,Merged_JOEM!$D$60:$D$352,D10,Merged_JOEM!$AA$60:$AA$352,{"Ongoing","N/A",""},Merged_JOEM!$E$60:$E$352,C2)))</f>
        <v>15.058125</v>
      </c>
      <c r="I10" s="63">
        <f>IFERROR(F10/E10,"N/A")</f>
        <v>1</v>
      </c>
      <c r="J10" s="3">
        <f>COUNTIFS(Merged_JOEM!$AK$60:$AK$352,J8,Merged_JOEM!$D$60:$D$352,D10,Merged_JOEM!$E$60:$E$352,C2)</f>
        <v>0</v>
      </c>
      <c r="K10" s="3">
        <f>COUNTIFS(Merged_JOEM!$AK$60:$AK$352,K8,Merged_JOEM!$D$60:$D$352,D10,Merged_JOEM!$E$60:$E$352,C2)</f>
        <v>0</v>
      </c>
    </row>
    <row r="12" spans="1:11" x14ac:dyDescent="0.25">
      <c r="C12" t="s">
        <v>121</v>
      </c>
    </row>
    <row r="13" spans="1:11" x14ac:dyDescent="0.25">
      <c r="D13" s="34" t="s">
        <v>1083</v>
      </c>
    </row>
    <row r="14" spans="1:11" x14ac:dyDescent="0.25">
      <c r="D14" s="34"/>
    </row>
    <row r="16" spans="1:11" x14ac:dyDescent="0.25">
      <c r="A16" s="1">
        <v>2</v>
      </c>
      <c r="B16" s="1" t="s">
        <v>53</v>
      </c>
      <c r="C16" s="1" t="s">
        <v>1094</v>
      </c>
    </row>
    <row r="17" spans="1:11" x14ac:dyDescent="0.25">
      <c r="B17" s="1" t="s">
        <v>115</v>
      </c>
      <c r="C17">
        <f>SUM(G23:G24)</f>
        <v>24.440000000000005</v>
      </c>
      <c r="D17" t="s">
        <v>116</v>
      </c>
    </row>
    <row r="18" spans="1:11" x14ac:dyDescent="0.25">
      <c r="B18" s="1" t="s">
        <v>122</v>
      </c>
      <c r="C18">
        <f>SUM(INT((WEEKDAY(F18-{2,3,4,5,6})+H18-F18)/7))</f>
        <v>5</v>
      </c>
      <c r="D18" t="s">
        <v>116</v>
      </c>
      <c r="E18" t="s">
        <v>145</v>
      </c>
      <c r="F18" s="6">
        <v>44011</v>
      </c>
      <c r="G18" s="6" t="s">
        <v>114</v>
      </c>
      <c r="H18" s="6">
        <v>44015</v>
      </c>
    </row>
    <row r="19" spans="1:11" x14ac:dyDescent="0.25">
      <c r="B19" s="1" t="s">
        <v>123</v>
      </c>
      <c r="C19">
        <f>SUM(INT((WEEKDAY(F19-{2,3,4,5,6})+H19-F19)/7))</f>
        <v>5</v>
      </c>
      <c r="D19" t="s">
        <v>116</v>
      </c>
      <c r="E19" t="s">
        <v>179</v>
      </c>
      <c r="F19" s="6">
        <v>44011</v>
      </c>
      <c r="G19" s="6" t="s">
        <v>114</v>
      </c>
      <c r="H19" s="6">
        <v>44015</v>
      </c>
    </row>
    <row r="20" spans="1:11" x14ac:dyDescent="0.25">
      <c r="B20" s="1" t="s">
        <v>17</v>
      </c>
      <c r="C20" t="str">
        <f>IF(AND(F23=E23,F24=E24),IF(SUM(H23:H24)&gt;SUM(G23:G24),"Delayed",IF(SUM(H23:H24)&lt;SUM(G23:G24),"InAdvanced","Ontime")),"N/A")</f>
        <v>InAdvanced</v>
      </c>
      <c r="F20" s="6"/>
      <c r="G20" s="6"/>
      <c r="H20" s="6"/>
    </row>
    <row r="22" spans="1:11" ht="30" x14ac:dyDescent="0.25">
      <c r="C22" s="51" t="s">
        <v>25</v>
      </c>
      <c r="D22" s="51" t="s">
        <v>26</v>
      </c>
      <c r="E22" s="8" t="s">
        <v>117</v>
      </c>
      <c r="F22" s="8" t="s">
        <v>118</v>
      </c>
      <c r="G22" s="8" t="s">
        <v>119</v>
      </c>
      <c r="H22" s="8" t="s">
        <v>120</v>
      </c>
      <c r="I22" s="8" t="s">
        <v>29</v>
      </c>
      <c r="J22" s="8" t="str">
        <f>Table!$C$41</f>
        <v>OPL</v>
      </c>
      <c r="K22" s="8" t="str">
        <f>Table!$C$42</f>
        <v>Defect</v>
      </c>
    </row>
    <row r="23" spans="1:11" x14ac:dyDescent="0.25">
      <c r="C23" s="42">
        <v>1</v>
      </c>
      <c r="D23" s="38" t="str">
        <f>Table!$D$3</f>
        <v>PSW</v>
      </c>
      <c r="E23" s="38">
        <f>SUMIFS(Merged_JOEM!$W$60:$W$352,Merged_JOEM!$D$60:$D$352,D23, Merged_JOEM!$E$60:$E$352,C16)</f>
        <v>0</v>
      </c>
      <c r="F23" s="38">
        <f>SUMIFS(Merged_JOEM!$X$60:$X$352,Merged_JOEM!$D$60:$D$352,D23, Merged_JOEM!$E$60:$E$352,C16)-SUM(SUMIFS(Merged_JOEM!$X$60:$X$352,Merged_JOEM!$D$60:$D$352,D23,Merged_JOEM!$AA$60:$AA$352,{"Ongoing","N/A",""},Merged_JOEM!$E$60:$E$352,C16))</f>
        <v>0</v>
      </c>
      <c r="G23" s="38">
        <f>1/8*(SUMIFS(Merged_JOEM!$Y$60:$Y$352,Merged_JOEM!$D$60:$D$352,D23, Merged_JOEM!$E$60:$E$352,C16))</f>
        <v>0</v>
      </c>
      <c r="H23" s="38">
        <f>1/8*(SUMIFS(Merged_JOEM!$Z$60:$Z$352,Merged_JOEM!$D$60:$D$352,D23, Merged_JOEM!$E$60:$E$352,C16)-SUM(SUMIFS(Merged_JOEM!$Z$60:$Z$352,Merged_JOEM!$D$60:$D$352,D23,Merged_JOEM!$AA$60:$AA$352,{"Ongoing","N/A",""},Merged_JOEM!$E$60:$E$352,C16)))</f>
        <v>0</v>
      </c>
      <c r="I23" s="63" t="str">
        <f>IFERROR(F23/E23,"N/A")</f>
        <v>N/A</v>
      </c>
      <c r="J23" s="3">
        <f>COUNTIFS(Merged_JOEM!$AK$60:$AK$352,J22,Merged_JOEM!$D$60:$D$352,D23,Merged_JOEM!$E$60:$E$352,C16)</f>
        <v>0</v>
      </c>
      <c r="K23" s="3">
        <f>COUNTIFS(Merged_JOEM!$AK$60:$AK$352,K22,Merged_JOEM!$D$60:$D$352,D23,Merged_JOEM!$E$60:$E$352,C16)</f>
        <v>0</v>
      </c>
    </row>
    <row r="24" spans="1:11" x14ac:dyDescent="0.25">
      <c r="C24" s="42">
        <v>2</v>
      </c>
      <c r="D24" s="38" t="str">
        <f>Table!$C$3</f>
        <v>ASW</v>
      </c>
      <c r="E24" s="38">
        <f>SUMIFS(Merged_JOEM!$W$60:$W$352,Merged_JOEM!$D$60:$D$352,D24, Merged_JOEM!$E$60:$E$352,C16)</f>
        <v>3177.1999999999994</v>
      </c>
      <c r="F24" s="38">
        <f>SUMIFS(Merged_JOEM!$X$60:$X$352,Merged_JOEM!$D$60:$D$352,D24, Merged_JOEM!$E$60:$E$352,C16)-SUM(SUMIFS(Merged_JOEM!$X$60:$X$352,Merged_JOEM!$D$60:$D$352,D24,Merged_JOEM!$AA$60:$AA$352,{"Ongoing","N/A",""},Merged_JOEM!$E$60:$E$352,C16))</f>
        <v>3177.1999999999994</v>
      </c>
      <c r="G24" s="38">
        <f>1/8*(SUMIFS(Merged_JOEM!$Y$60:$Y$352,Merged_JOEM!$D$60:$D$352,D24, Merged_JOEM!$E$60:$E$352,C16))</f>
        <v>24.440000000000005</v>
      </c>
      <c r="H24" s="38">
        <f>1/8*(SUMIFS(Merged_JOEM!$Z$60:$Z$352,Merged_JOEM!$D$60:$D$352,D24, Merged_JOEM!$E$60:$E$352,C16)-SUM(SUMIFS(Merged_JOEM!$Z$60:$Z$352,Merged_JOEM!$D$60:$D$352,D24,Merged_JOEM!$AA$60:$AA$352,{"Ongoing","N/A",""},Merged_JOEM!$E$60:$E$352,C16)))</f>
        <v>17.114999999999998</v>
      </c>
      <c r="I24" s="63">
        <f>IFERROR(F24/E24,"N/A")</f>
        <v>1</v>
      </c>
      <c r="J24" s="3">
        <f>COUNTIFS(Merged_JOEM!$AK$60:$AK$352,J22,Merged_JOEM!$D$60:$D$352,D24,Merged_JOEM!$E$60:$E$352,C16)</f>
        <v>1</v>
      </c>
      <c r="K24" s="3">
        <f>COUNTIFS(Merged_JOEM!$AK$60:$AK$352,K22,Merged_JOEM!$D$60:$D$352,D24,Merged_JOEM!$E$60:$E$352,C16)</f>
        <v>0</v>
      </c>
    </row>
    <row r="26" spans="1:11" x14ac:dyDescent="0.25">
      <c r="C26" t="s">
        <v>121</v>
      </c>
    </row>
    <row r="27" spans="1:11" x14ac:dyDescent="0.25">
      <c r="D27" s="34" t="s">
        <v>1424</v>
      </c>
    </row>
    <row r="30" spans="1:11" x14ac:dyDescent="0.25">
      <c r="A30" s="1">
        <v>3</v>
      </c>
      <c r="B30" s="1" t="s">
        <v>53</v>
      </c>
      <c r="C30" s="1" t="s">
        <v>1259</v>
      </c>
    </row>
    <row r="31" spans="1:11" x14ac:dyDescent="0.25">
      <c r="B31" s="1" t="s">
        <v>115</v>
      </c>
      <c r="C31">
        <f>SUM(G37:G38)</f>
        <v>4.78</v>
      </c>
      <c r="D31" t="s">
        <v>116</v>
      </c>
    </row>
    <row r="32" spans="1:11" x14ac:dyDescent="0.25">
      <c r="B32" s="1" t="s">
        <v>122</v>
      </c>
      <c r="C32">
        <f>SUM(INT((WEEKDAY(F32-{2,3,4,5,6})+H32-F32)/7))</f>
        <v>5</v>
      </c>
      <c r="D32" t="s">
        <v>116</v>
      </c>
      <c r="E32" t="s">
        <v>145</v>
      </c>
      <c r="F32" s="6">
        <v>44011</v>
      </c>
      <c r="G32" s="6" t="s">
        <v>114</v>
      </c>
      <c r="H32" s="6">
        <v>44015</v>
      </c>
    </row>
    <row r="33" spans="1:11" x14ac:dyDescent="0.25">
      <c r="B33" s="1" t="s">
        <v>123</v>
      </c>
      <c r="C33">
        <f>SUM(INT((WEEKDAY(F33-{2,3,4,5,6})+H33-F33)/7))</f>
        <v>5</v>
      </c>
      <c r="D33" t="s">
        <v>116</v>
      </c>
      <c r="E33" t="s">
        <v>179</v>
      </c>
      <c r="F33" s="6">
        <v>44011</v>
      </c>
      <c r="G33" s="6" t="s">
        <v>114</v>
      </c>
      <c r="H33" s="6">
        <v>44015</v>
      </c>
    </row>
    <row r="34" spans="1:11" x14ac:dyDescent="0.25">
      <c r="B34" s="1" t="s">
        <v>17</v>
      </c>
      <c r="C34" t="str">
        <f>IF(AND(F37=E37,F38=E38),IF(SUM(H37:H38)&gt;SUM(G37:G38),"Delayed",IF(SUM(H37:H38)&lt;SUM(G37:G38),"InAdvanced","Ontime")),"N/A")</f>
        <v>Ontime</v>
      </c>
      <c r="F34" s="6"/>
      <c r="G34" s="6"/>
      <c r="H34" s="6"/>
    </row>
    <row r="36" spans="1:11" ht="30" x14ac:dyDescent="0.25">
      <c r="C36" s="51" t="s">
        <v>25</v>
      </c>
      <c r="D36" s="51" t="s">
        <v>26</v>
      </c>
      <c r="E36" s="8" t="s">
        <v>117</v>
      </c>
      <c r="F36" s="8" t="s">
        <v>118</v>
      </c>
      <c r="G36" s="8" t="s">
        <v>119</v>
      </c>
      <c r="H36" s="8" t="s">
        <v>120</v>
      </c>
      <c r="I36" s="8" t="s">
        <v>29</v>
      </c>
      <c r="J36" s="8" t="str">
        <f>Table!$C$41</f>
        <v>OPL</v>
      </c>
      <c r="K36" s="8" t="str">
        <f>Table!$C$42</f>
        <v>Defect</v>
      </c>
    </row>
    <row r="37" spans="1:11" x14ac:dyDescent="0.25">
      <c r="C37" s="42">
        <v>1</v>
      </c>
      <c r="D37" s="38" t="str">
        <f>Table!$D$3</f>
        <v>PSW</v>
      </c>
      <c r="E37" s="38">
        <f>SUMIFS(Merged_JOEM!$W$60:$W$352,Merged_JOEM!$D$60:$D$352,D37, Merged_JOEM!$E$60:$E$352,C30)</f>
        <v>0</v>
      </c>
      <c r="F37" s="38">
        <f>SUMIFS(Merged_JOEM!$X$60:$X$352,Merged_JOEM!$D$60:$D$352,D37, Merged_JOEM!$E$60:$E$352,C30)-SUM(SUMIFS(Merged_JOEM!$X$60:$X$352,Merged_JOEM!$D$60:$D$352,D37,Merged_JOEM!$AA$60:$AA$352,{"Ongoing","N/A",""},Merged_JOEM!$E$60:$E$352,C30))</f>
        <v>0</v>
      </c>
      <c r="G37" s="38">
        <f>1/8*(SUMIFS(Merged_JOEM!$Y$60:$Y$352,Merged_JOEM!$D$60:$D$352,D37, Merged_JOEM!$E$60:$E$352,C30))</f>
        <v>0</v>
      </c>
      <c r="H37" s="38">
        <f>1/8*(SUMIFS(Merged_JOEM!$Z$60:$Z$352,Merged_JOEM!$D$60:$D$352,D37, Merged_JOEM!$E$60:$E$352,C30)-SUM(SUMIFS(Merged_JOEM!$Z$60:$Z$352,Merged_JOEM!$D$60:$D$352,D37,Merged_JOEM!$AA$60:$AA$352,{"Ongoing","N/A",""},Merged_JOEM!$E$60:$E$352,C30)))</f>
        <v>0</v>
      </c>
      <c r="I37" s="63" t="str">
        <f>IFERROR(F37/E37,"N/A")</f>
        <v>N/A</v>
      </c>
      <c r="J37" s="3">
        <f>COUNTIFS(Merged_JOEM!$AK$60:$AK$352,J36,Merged_JOEM!$D$60:$D$352,D37,Merged_JOEM!$E$60:$E$352,C30)</f>
        <v>0</v>
      </c>
      <c r="K37" s="3">
        <f>COUNTIFS(Merged_JOEM!$AK$60:$AK$352,K36,Merged_JOEM!$D$60:$D$352,D37,Merged_JOEM!$E$60:$E$352,C30)</f>
        <v>0</v>
      </c>
    </row>
    <row r="38" spans="1:11" x14ac:dyDescent="0.25">
      <c r="C38" s="42">
        <v>2</v>
      </c>
      <c r="D38" s="38" t="str">
        <f>Table!$C$3</f>
        <v>ASW</v>
      </c>
      <c r="E38" s="38">
        <f>SUMIFS(Merged_JOEM!$W$60:$W$352,Merged_JOEM!$D$60:$D$352,D38, Merged_JOEM!$E$60:$E$352,C30)</f>
        <v>621.4</v>
      </c>
      <c r="F38" s="38">
        <f>SUMIFS(Merged_JOEM!$X$60:$X$352,Merged_JOEM!$D$60:$D$352,D38, Merged_JOEM!$E$60:$E$352,C30)-SUM(SUMIFS(Merged_JOEM!$X$60:$X$352,Merged_JOEM!$D$60:$D$352,D38,Merged_JOEM!$AA$60:$AA$352,{"Ongoing","N/A",""},Merged_JOEM!$E$60:$E$352,C30))</f>
        <v>621.4</v>
      </c>
      <c r="G38" s="38">
        <f>1/8*(SUMIFS(Merged_JOEM!$Y$60:$Y$352,Merged_JOEM!$D$60:$D$352,D38, Merged_JOEM!$E$60:$E$352,C30))</f>
        <v>4.78</v>
      </c>
      <c r="H38" s="38">
        <f>1/8*(SUMIFS(Merged_JOEM!$Z$60:$Z$352,Merged_JOEM!$D$60:$D$352,D38, Merged_JOEM!$E$60:$E$352,C30)-SUM(SUMIFS(Merged_JOEM!$Z$60:$Z$352,Merged_JOEM!$D$60:$D$352,D38,Merged_JOEM!$AA$60:$AA$352,{"Ongoing","N/A",""},Merged_JOEM!$E$60:$E$352,C30)))</f>
        <v>4.78</v>
      </c>
      <c r="I38" s="63">
        <f>IFERROR(F38/E38,"N/A")</f>
        <v>1</v>
      </c>
      <c r="J38" s="3">
        <f>COUNTIFS(Merged_JOEM!$AK$60:$AK$352,J36,Merged_JOEM!$D$60:$D$352,D38,Merged_JOEM!$E$60:$E$352,C30)</f>
        <v>0</v>
      </c>
      <c r="K38" s="3">
        <f>COUNTIFS(Merged_JOEM!$AK$60:$AK$352,K36,Merged_JOEM!$D$60:$D$352,D38,Merged_JOEM!$E$60:$E$352,C30)</f>
        <v>0</v>
      </c>
    </row>
    <row r="40" spans="1:11" x14ac:dyDescent="0.25">
      <c r="C40" t="s">
        <v>121</v>
      </c>
    </row>
    <row r="41" spans="1:11" x14ac:dyDescent="0.25">
      <c r="D41" s="34" t="s">
        <v>1424</v>
      </c>
    </row>
    <row r="44" spans="1:11" x14ac:dyDescent="0.25">
      <c r="A44">
        <v>4</v>
      </c>
      <c r="B44" s="1" t="s">
        <v>53</v>
      </c>
      <c r="C44" s="1" t="s">
        <v>1656</v>
      </c>
    </row>
    <row r="45" spans="1:11" x14ac:dyDescent="0.25">
      <c r="B45" s="1" t="s">
        <v>115</v>
      </c>
      <c r="C45">
        <f>SUM(G51:G52)</f>
        <v>34.270000000000003</v>
      </c>
      <c r="D45" t="s">
        <v>116</v>
      </c>
    </row>
    <row r="46" spans="1:11" x14ac:dyDescent="0.25">
      <c r="B46" s="1" t="s">
        <v>122</v>
      </c>
      <c r="C46">
        <f>SUM(INT((WEEKDAY(F46-{2,3,4,5,6})+H46-F46)/7))</f>
        <v>5</v>
      </c>
      <c r="D46" t="s">
        <v>116</v>
      </c>
      <c r="E46" t="s">
        <v>145</v>
      </c>
      <c r="F46" s="6">
        <v>44018</v>
      </c>
      <c r="G46" s="6" t="s">
        <v>114</v>
      </c>
      <c r="H46" s="6">
        <v>44022</v>
      </c>
    </row>
    <row r="47" spans="1:11" x14ac:dyDescent="0.25">
      <c r="B47" s="1" t="s">
        <v>123</v>
      </c>
      <c r="C47">
        <f>SUM(INT((WEEKDAY(F47-{2,3,4,5,6})+H47-F47)/7))</f>
        <v>5</v>
      </c>
      <c r="D47" t="s">
        <v>116</v>
      </c>
      <c r="E47" t="s">
        <v>179</v>
      </c>
      <c r="F47" s="6">
        <v>44018</v>
      </c>
      <c r="G47" s="6" t="s">
        <v>114</v>
      </c>
      <c r="H47" s="6">
        <v>44022</v>
      </c>
    </row>
    <row r="48" spans="1:11" x14ac:dyDescent="0.25">
      <c r="B48" s="1" t="s">
        <v>17</v>
      </c>
      <c r="C48" t="str">
        <f>IF(AND(F51=E51,F52=E52),IF(SUM(H51:H52)&gt;SUM(G51:G52),"Delayed",IF(SUM(H51:H52)&lt;SUM(G51:G52),"InAdvanced","Ontime")),"N/A")</f>
        <v>N/A</v>
      </c>
      <c r="F48" s="6"/>
      <c r="G48" s="6"/>
      <c r="H48" s="6"/>
    </row>
    <row r="50" spans="3:11" ht="30" x14ac:dyDescent="0.25">
      <c r="C50" s="51" t="s">
        <v>25</v>
      </c>
      <c r="D50" s="51" t="s">
        <v>26</v>
      </c>
      <c r="E50" s="8" t="s">
        <v>117</v>
      </c>
      <c r="F50" s="8" t="s">
        <v>118</v>
      </c>
      <c r="G50" s="8" t="s">
        <v>119</v>
      </c>
      <c r="H50" s="8" t="s">
        <v>120</v>
      </c>
      <c r="I50" s="8" t="s">
        <v>29</v>
      </c>
      <c r="J50" s="8" t="str">
        <f>Table!$C$41</f>
        <v>OPL</v>
      </c>
      <c r="K50" s="8" t="str">
        <f>Table!$C$42</f>
        <v>Defect</v>
      </c>
    </row>
    <row r="51" spans="3:11" x14ac:dyDescent="0.25">
      <c r="C51" s="42">
        <v>1</v>
      </c>
      <c r="D51" s="38" t="str">
        <f>Table!$D$3</f>
        <v>PSW</v>
      </c>
      <c r="E51" s="38">
        <f>SUMIFS(Merged_JOEM!$W$60:$W$352,Merged_JOEM!$D$60:$D$352,D51, Merged_JOEM!$E$60:$E$352,C44)</f>
        <v>0</v>
      </c>
      <c r="F51" s="38">
        <f>SUMIFS(Merged_JOEM!$X$60:$X$352,Merged_JOEM!$D$60:$D$352,D51, Merged_JOEM!$E$60:$E$352,C44)-SUM(SUMIFS(Merged_JOEM!$X$60:$X$352,Merged_JOEM!$D$60:$D$352,D51,Merged_JOEM!$AA$60:$AA$352,{"Ongoing","N/A",""},Merged_JOEM!$E$60:$E$352,C44))</f>
        <v>0</v>
      </c>
      <c r="G51" s="38">
        <f>1/8*(SUMIFS(Merged_JOEM!$Y$60:$Y$352,Merged_JOEM!$D$60:$D$352,D51, Merged_JOEM!$E$60:$E$352,C44))</f>
        <v>0</v>
      </c>
      <c r="H51" s="38">
        <f>1/8*(SUMIFS(Merged_JOEM!$Z$60:$Z$352,Merged_JOEM!$D$60:$D$352,D51, Merged_JOEM!$E$60:$E$352,C44)-SUM(SUMIFS(Merged_JOEM!$Z$60:$Z$352,Merged_JOEM!$D$60:$D$352,D51,Merged_JOEM!$AA$60:$AA$352,{"Ongoing","N/A",""},Merged_JOEM!$E$60:$E$352,C44)))</f>
        <v>0</v>
      </c>
      <c r="I51" s="63" t="str">
        <f>IFERROR(F51/E51,"N/A")</f>
        <v>N/A</v>
      </c>
      <c r="J51" s="3">
        <f>COUNTIFS(Merged_JOEM!$AK$60:$AK$352,J50,Merged_JOEM!$D$60:$D$352,D51,Merged_JOEM!$E$60:$E$352,C44)</f>
        <v>0</v>
      </c>
      <c r="K51" s="3">
        <f>COUNTIFS(Merged_JOEM!$AK$60:$AK$352,K50,Merged_JOEM!$D$60:$D$352,D51,Merged_JOEM!$E$60:$E$352,C44)</f>
        <v>0</v>
      </c>
    </row>
    <row r="52" spans="3:11" x14ac:dyDescent="0.25">
      <c r="C52" s="42">
        <v>2</v>
      </c>
      <c r="D52" s="38" t="str">
        <f>Table!$C$3</f>
        <v>ASW</v>
      </c>
      <c r="E52" s="38">
        <f>SUMIFS(Merged_JOEM!$W$60:$W$352,Merged_JOEM!$D$60:$D$352,D52, Merged_JOEM!$E$60:$E$352,C44)</f>
        <v>4455.0999999999995</v>
      </c>
      <c r="F52" s="38">
        <f>SUMIFS(Merged_JOEM!$X$60:$X$352,Merged_JOEM!$D$60:$D$352,D52, Merged_JOEM!$E$60:$E$352,C44)-SUM(SUMIFS(Merged_JOEM!$X$60:$X$352,Merged_JOEM!$D$60:$D$352,D52,Merged_JOEM!$AA$60:$AA$352,{"Ongoing","N/A",""},Merged_JOEM!$E$60:$E$352,C44))</f>
        <v>3555.4999999999995</v>
      </c>
      <c r="G52" s="38">
        <f>1/8*(SUMIFS(Merged_JOEM!$Y$60:$Y$352,Merged_JOEM!$D$60:$D$352,D52, Merged_JOEM!$E$60:$E$352,C44))</f>
        <v>34.270000000000003</v>
      </c>
      <c r="H52" s="38">
        <f>1/8*(SUMIFS(Merged_JOEM!$Z$60:$Z$352,Merged_JOEM!$D$60:$D$352,D52, Merged_JOEM!$E$60:$E$352,C44)-SUM(SUMIFS(Merged_JOEM!$Z$60:$Z$352,Merged_JOEM!$D$60:$D$352,D52,Merged_JOEM!$AA$60:$AA$352,{"Ongoing","N/A",""},Merged_JOEM!$E$60:$E$352,C44)))</f>
        <v>23.904999999999994</v>
      </c>
      <c r="I52" s="63">
        <f>IFERROR(F52/E52,"N/A")</f>
        <v>0.79807411730376421</v>
      </c>
      <c r="J52" s="3">
        <f>COUNTIFS(Merged_JOEM!$AK$60:$AK$352,J50,Merged_JOEM!$D$60:$D$352,D52,Merged_JOEM!$E$60:$E$352,C44)</f>
        <v>1</v>
      </c>
      <c r="K52" s="3">
        <f>COUNTIFS(Merged_JOEM!$AK$60:$AK$352,K50,Merged_JOEM!$D$60:$D$352,D52,Merged_JOEM!$E$60:$E$352,C44)</f>
        <v>0</v>
      </c>
    </row>
    <row r="54" spans="3:11" x14ac:dyDescent="0.25">
      <c r="C54" t="s">
        <v>121</v>
      </c>
    </row>
    <row r="55" spans="3:11" x14ac:dyDescent="0.25">
      <c r="D55" s="34" t="s">
        <v>1845</v>
      </c>
    </row>
  </sheetData>
  <customSheetViews>
    <customSheetView guid="{7E0EA425-A420-4443-B9E0-CDF0AA9E5D09}" topLeftCell="A31">
      <selection activeCell="J31" sqref="J31"/>
      <pageMargins left="0.7" right="0.7" top="0.75" bottom="0.75" header="0.3" footer="0.3"/>
    </customSheetView>
    <customSheetView guid="{A2E8CE38-D15E-4374-89B2-69D9421C4465}" showPageBreaks="1">
      <selection activeCell="F16" sqref="F16"/>
      <pageMargins left="0.7" right="0.7" top="0.75" bottom="0.75" header="0.3" footer="0.3"/>
      <pageSetup orientation="portrait" horizontalDpi="300" verticalDpi="0" r:id="rId1"/>
    </customSheetView>
    <customSheetView guid="{99BC1C51-34DC-4BF2-906C-1E31B6171D71}" topLeftCell="A7">
      <selection activeCell="A29" sqref="A29:XFD29"/>
      <pageMargins left="0.7" right="0.7" top="0.75" bottom="0.75" header="0.3" footer="0.3"/>
    </customSheetView>
    <customSheetView guid="{A2C66332-A809-458E-971B-FDB6D62C74C3}">
      <selection activeCell="A45" sqref="A45:XFD45"/>
      <pageMargins left="0.7" right="0.7" top="0.75" bottom="0.75" header="0.3" footer="0.3"/>
    </customSheetView>
    <customSheetView guid="{7ECC2B8E-6A82-42F5-8AB0-4A51C54EA5EC}" topLeftCell="A31">
      <selection activeCell="D56" sqref="D56"/>
      <pageMargins left="0.7" right="0.7" top="0.75" bottom="0.75" header="0.3" footer="0.3"/>
    </customSheetView>
    <customSheetView guid="{3B3E6719-EACB-4D2C-89C1-05FFAB6020FD}">
      <selection activeCell="H33" sqref="H33"/>
      <pageMargins left="0.7" right="0.7" top="0.75" bottom="0.75" header="0.3" footer="0.3"/>
    </customSheetView>
    <customSheetView guid="{4E06BDBF-2CED-473B-850B-2A6C7311FF41}">
      <selection activeCell="A43" sqref="A43:XFD43"/>
      <pageMargins left="0.7" right="0.7" top="0.75" bottom="0.75" header="0.3" footer="0.3"/>
      <pageSetup paperSize="9" orientation="portrait" r:id="rId2"/>
    </customSheetView>
    <customSheetView guid="{D33AC7AF-C8AB-4CE9-94C7-9237011A5FC3}">
      <selection activeCell="A45" sqref="A45:XFD45"/>
      <pageMargins left="0.7" right="0.7" top="0.75" bottom="0.75" header="0.3" footer="0.3"/>
    </customSheetView>
    <customSheetView guid="{C94451EF-7A3E-4D72-B5A4-3D1B193192CC}">
      <selection activeCell="A29" sqref="A29:XFD29"/>
      <pageMargins left="0.7" right="0.7" top="0.75" bottom="0.75" header="0.3" footer="0.3"/>
    </customSheetView>
    <customSheetView guid="{FECB4C41-27E8-4A22-AFB3-4F54CDD4960E}" topLeftCell="A10">
      <selection activeCell="A43" sqref="A43:XFD43"/>
      <pageMargins left="0.7" right="0.7" top="0.75" bottom="0.75" header="0.3" footer="0.3"/>
    </customSheetView>
    <customSheetView guid="{970EE037-F5E5-47AF-896A-0F6222879EBC}" topLeftCell="A13">
      <selection activeCell="I9" sqref="I9:I10"/>
      <pageMargins left="0.7" right="0.7" top="0.75" bottom="0.75" header="0.3" footer="0.3"/>
      <pageSetup paperSize="9" orientation="portrait" r:id="rId3"/>
    </customSheetView>
    <customSheetView guid="{60D2C030-4E31-4E07-8E1C-44D2EE84B177}">
      <selection activeCell="A43" sqref="A43:XFD43"/>
      <pageMargins left="0.7" right="0.7" top="0.75" bottom="0.75" header="0.3" footer="0.3"/>
    </customSheetView>
    <customSheetView guid="{336B6883-2145-4B58-921E-CEC7185A847E}">
      <selection activeCell="K38" sqref="K38"/>
      <pageMargins left="0.7" right="0.7" top="0.75" bottom="0.75" header="0.3" footer="0.3"/>
    </customSheetView>
    <customSheetView guid="{89C03E1E-B6A8-49A1-B29C-5DC4FAB2FBC6}">
      <selection activeCell="A45" sqref="A45:XFD45"/>
      <pageMargins left="0.7" right="0.7" top="0.75" bottom="0.75" header="0.3" footer="0.3"/>
    </customSheetView>
    <customSheetView guid="{F96FC7D9-4F89-4FE0-8D00-C0083DEB0472}">
      <selection activeCell="C2" sqref="C2"/>
      <pageMargins left="0.7" right="0.7" top="0.75" bottom="0.75" header="0.3" footer="0.3"/>
    </customSheetView>
  </customSheetViews>
  <conditionalFormatting sqref="I10">
    <cfRule type="cellIs" dxfId="19" priority="3" operator="equal">
      <formula>1</formula>
    </cfRule>
    <cfRule type="cellIs" dxfId="18" priority="4" operator="lessThan">
      <formula>1</formula>
    </cfRule>
  </conditionalFormatting>
  <conditionalFormatting sqref="I9">
    <cfRule type="cellIs" dxfId="17" priority="1" operator="equal">
      <formula>1</formula>
    </cfRule>
    <cfRule type="cellIs" dxfId="16" priority="2" operator="less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145"/>
  <sheetViews>
    <sheetView zoomScale="85" zoomScaleNormal="85" workbookViewId="0">
      <selection activeCell="G11" sqref="G11"/>
    </sheetView>
  </sheetViews>
  <sheetFormatPr defaultRowHeight="15" x14ac:dyDescent="0.25"/>
  <cols>
    <col min="1" max="1" width="10" customWidth="1"/>
    <col min="2" max="2" width="12.42578125" customWidth="1"/>
    <col min="4" max="4" width="22" customWidth="1"/>
    <col min="5" max="5" width="14.85546875" bestFit="1" customWidth="1"/>
    <col min="6" max="6" width="28.5703125" bestFit="1" customWidth="1"/>
    <col min="7" max="7" width="13.140625" customWidth="1"/>
    <col min="8" max="8" width="23" customWidth="1"/>
    <col min="11" max="11" width="10" bestFit="1" customWidth="1"/>
    <col min="12" max="12" width="13.28515625" customWidth="1"/>
    <col min="13" max="13" width="8.7109375" customWidth="1"/>
    <col min="14" max="14" width="27.85546875" bestFit="1" customWidth="1"/>
    <col min="15" max="15" width="14.85546875" bestFit="1" customWidth="1"/>
    <col min="16" max="16" width="16.28515625" customWidth="1"/>
    <col min="17" max="17" width="12.85546875" customWidth="1"/>
    <col min="18" max="18" width="20.5703125" customWidth="1"/>
  </cols>
  <sheetData>
    <row r="2" spans="2:20" x14ac:dyDescent="0.25">
      <c r="B2" s="65" t="s">
        <v>960</v>
      </c>
      <c r="Q2" s="1" t="s">
        <v>103</v>
      </c>
    </row>
    <row r="3" spans="2:20" x14ac:dyDescent="0.25">
      <c r="B3" s="58" t="s">
        <v>0</v>
      </c>
      <c r="C3" s="58" t="s">
        <v>8</v>
      </c>
      <c r="D3" s="58" t="s">
        <v>406</v>
      </c>
      <c r="E3" s="58" t="s">
        <v>50</v>
      </c>
      <c r="F3" s="58" t="s">
        <v>95</v>
      </c>
      <c r="G3" s="58" t="s">
        <v>22</v>
      </c>
      <c r="H3" s="59" t="s">
        <v>24</v>
      </c>
      <c r="I3" s="59" t="s">
        <v>134</v>
      </c>
      <c r="J3" s="59" t="s">
        <v>143</v>
      </c>
      <c r="K3" s="122"/>
      <c r="L3" s="123"/>
      <c r="Q3" s="2" t="s">
        <v>963</v>
      </c>
      <c r="R3" s="2" t="s">
        <v>22</v>
      </c>
      <c r="S3" s="2" t="s">
        <v>460</v>
      </c>
      <c r="T3" s="2" t="s">
        <v>461</v>
      </c>
    </row>
    <row r="4" spans="2:20" x14ac:dyDescent="0.25">
      <c r="B4" s="60">
        <v>1</v>
      </c>
      <c r="C4" s="73" t="s">
        <v>6</v>
      </c>
      <c r="D4" s="62">
        <f>SUM(Merged_COEM!D42,Merged_JOEM!D42)</f>
        <v>6631.5384615384619</v>
      </c>
      <c r="E4" s="62">
        <f>SUM(Merged_COEM!E42,Merged_JOEM!E42)</f>
        <v>5946.1538461538457</v>
      </c>
      <c r="F4" s="62">
        <f t="shared" ref="F4:F17" ca="1" si="0">$B$26</f>
        <v>15</v>
      </c>
      <c r="G4" s="62">
        <f t="shared" ref="G4" ca="1" si="1">IF(ISERROR(E4/(F4)),"N/A",E4/F4)</f>
        <v>396.41025641025641</v>
      </c>
      <c r="H4" s="63">
        <f t="shared" ref="H4:H18" si="2">IF(ISERROR(E4/D4),"N/A",E4/D4)</f>
        <v>0.89664772068205534</v>
      </c>
      <c r="I4" s="3">
        <f>SUM(Merged_COEM!L42,Merged_JOEM!L42)</f>
        <v>9</v>
      </c>
      <c r="J4" s="3">
        <f>SUM(Merged_COEM!M42,Merged_JOEM!M42)</f>
        <v>0</v>
      </c>
      <c r="P4" t="str">
        <f>C4</f>
        <v>hieu.nguyen-trung</v>
      </c>
      <c r="Q4" s="3">
        <f>SUM(Merged_COEM!J42,Merged_JOEM!J42)</f>
        <v>4620.1538461538457</v>
      </c>
      <c r="R4" s="62">
        <f t="shared" ref="R4:R17" ca="1" si="3">Q4/F4</f>
        <v>308.01025641025637</v>
      </c>
      <c r="S4" s="3">
        <f t="shared" ref="S4:S17" si="4">RANK(Q4,$Q$4:$Q$17)</f>
        <v>12</v>
      </c>
      <c r="T4" s="3">
        <f t="shared" ref="T4:T17" ca="1" si="5">RANK(R4,$R$4:$R$17)</f>
        <v>12</v>
      </c>
    </row>
    <row r="5" spans="2:20" x14ac:dyDescent="0.25">
      <c r="B5" s="60">
        <v>2</v>
      </c>
      <c r="C5" s="73" t="s">
        <v>61</v>
      </c>
      <c r="D5" s="62">
        <f>SUM(Merged_COEM!D43,Merged_JOEM!D43)</f>
        <v>7279.2726923076934</v>
      </c>
      <c r="E5" s="62">
        <f>SUM(Merged_COEM!E43,Merged_JOEM!E43)</f>
        <v>7279.2726923076934</v>
      </c>
      <c r="F5" s="62">
        <f t="shared" ca="1" si="0"/>
        <v>15</v>
      </c>
      <c r="G5" s="62">
        <f t="shared" ref="G5:G17" ca="1" si="6">IF(ISERROR(E5/(F5)),"N/A",E5/F5)</f>
        <v>485.28484615384622</v>
      </c>
      <c r="H5" s="63">
        <f t="shared" ref="H5:H17" si="7">IF(ISERROR(E5/D5),"N/A",E5/D5)</f>
        <v>1</v>
      </c>
      <c r="I5" s="3">
        <f>SUM(Merged_COEM!L43,Merged_JOEM!L43)</f>
        <v>1</v>
      </c>
      <c r="J5" s="3">
        <f>SUM(Merged_COEM!M43,Merged_JOEM!M43)</f>
        <v>0</v>
      </c>
      <c r="P5" t="str">
        <f t="shared" ref="P5:P17" si="8">C5</f>
        <v>hau.nguyen-tai</v>
      </c>
      <c r="Q5" s="3">
        <f>SUM(Merged_COEM!J43,Merged_JOEM!J43)</f>
        <v>7279.2726923076934</v>
      </c>
      <c r="R5" s="62">
        <f t="shared" ca="1" si="3"/>
        <v>485.28484615384622</v>
      </c>
      <c r="S5" s="3">
        <f t="shared" si="4"/>
        <v>3</v>
      </c>
      <c r="T5" s="3">
        <f t="shared" ca="1" si="5"/>
        <v>3</v>
      </c>
    </row>
    <row r="6" spans="2:20" x14ac:dyDescent="0.25">
      <c r="B6" s="60">
        <v>3</v>
      </c>
      <c r="C6" s="73" t="s">
        <v>62</v>
      </c>
      <c r="D6" s="62">
        <f>SUM(Merged_COEM!D44,Merged_JOEM!D44)</f>
        <v>7029.0069230769241</v>
      </c>
      <c r="E6" s="62">
        <f>SUM(Merged_COEM!E44,Merged_JOEM!E44)</f>
        <v>6871.5069230769241</v>
      </c>
      <c r="F6" s="62">
        <f t="shared" ca="1" si="0"/>
        <v>15</v>
      </c>
      <c r="G6" s="62">
        <f t="shared" ca="1" si="6"/>
        <v>458.10046153846162</v>
      </c>
      <c r="H6" s="63">
        <f t="shared" si="7"/>
        <v>0.97759285177499089</v>
      </c>
      <c r="I6" s="3">
        <f>SUM(Merged_COEM!L44,Merged_JOEM!L44)</f>
        <v>0</v>
      </c>
      <c r="J6" s="3">
        <f>SUM(Merged_COEM!M44,Merged_JOEM!M44)</f>
        <v>0</v>
      </c>
      <c r="P6" t="str">
        <f t="shared" si="8"/>
        <v>bang.nguyen-duy</v>
      </c>
      <c r="Q6" s="3">
        <f>SUM(Merged_COEM!J44,Merged_JOEM!J44)</f>
        <v>6871.5069230769241</v>
      </c>
      <c r="R6" s="62">
        <f t="shared" ca="1" si="3"/>
        <v>458.10046153846162</v>
      </c>
      <c r="S6" s="3">
        <f t="shared" si="4"/>
        <v>5</v>
      </c>
      <c r="T6" s="3">
        <f t="shared" ca="1" si="5"/>
        <v>5</v>
      </c>
    </row>
    <row r="7" spans="2:20" x14ac:dyDescent="0.25">
      <c r="B7" s="60">
        <v>4</v>
      </c>
      <c r="C7" s="73" t="s">
        <v>63</v>
      </c>
      <c r="D7" s="62">
        <f>SUM(Merged_COEM!D45,Merged_JOEM!D45)</f>
        <v>7085.9976923076929</v>
      </c>
      <c r="E7" s="62">
        <f>SUM(Merged_COEM!E45,Merged_JOEM!E45)</f>
        <v>6086.9976923076938</v>
      </c>
      <c r="F7" s="62">
        <f t="shared" ca="1" si="0"/>
        <v>15</v>
      </c>
      <c r="G7" s="62">
        <f t="shared" ca="1" si="6"/>
        <v>405.79984615384626</v>
      </c>
      <c r="H7" s="63">
        <f t="shared" si="7"/>
        <v>0.85901773562747874</v>
      </c>
      <c r="I7" s="3">
        <f>SUM(Merged_COEM!L45,Merged_JOEM!L45)</f>
        <v>0</v>
      </c>
      <c r="J7" s="3">
        <f>SUM(Merged_COEM!M45,Merged_JOEM!M45)</f>
        <v>0</v>
      </c>
      <c r="P7" t="str">
        <f t="shared" si="8"/>
        <v>dac.luu-cong</v>
      </c>
      <c r="Q7" s="3">
        <f>SUM(Merged_COEM!J45,Merged_JOEM!J45)</f>
        <v>6086.9976923076938</v>
      </c>
      <c r="R7" s="62">
        <f t="shared" ca="1" si="3"/>
        <v>405.79984615384626</v>
      </c>
      <c r="S7" s="3">
        <f t="shared" si="4"/>
        <v>8</v>
      </c>
      <c r="T7" s="3">
        <f t="shared" ca="1" si="5"/>
        <v>8</v>
      </c>
    </row>
    <row r="8" spans="2:20" x14ac:dyDescent="0.25">
      <c r="B8" s="60">
        <v>5</v>
      </c>
      <c r="C8" s="73" t="s">
        <v>933</v>
      </c>
      <c r="D8" s="62">
        <f>SUM(Merged_COEM!D46,Merged_JOEM!D46)</f>
        <v>5800</v>
      </c>
      <c r="E8" s="62">
        <f>SUM(Merged_COEM!E46,Merged_JOEM!E46)</f>
        <v>5710</v>
      </c>
      <c r="F8" s="62">
        <f t="shared" ca="1" si="0"/>
        <v>15</v>
      </c>
      <c r="G8" s="62">
        <f t="shared" ca="1" si="6"/>
        <v>380.66666666666669</v>
      </c>
      <c r="H8" s="63">
        <f t="shared" si="7"/>
        <v>0.98448275862068968</v>
      </c>
      <c r="I8" s="3">
        <f>SUM(Merged_COEM!L46,Merged_JOEM!L46)</f>
        <v>2</v>
      </c>
      <c r="J8" s="3">
        <f>SUM(Merged_COEM!M46,Merged_JOEM!M46)</f>
        <v>0</v>
      </c>
      <c r="P8" t="str">
        <f t="shared" si="8"/>
        <v>duong.nguyen-tuan</v>
      </c>
      <c r="Q8" s="3">
        <f>SUM(Merged_COEM!J46,Merged_JOEM!J46)</f>
        <v>4411</v>
      </c>
      <c r="R8" s="62">
        <f t="shared" ca="1" si="3"/>
        <v>294.06666666666666</v>
      </c>
      <c r="S8" s="3">
        <f t="shared" si="4"/>
        <v>13</v>
      </c>
      <c r="T8" s="3">
        <f t="shared" ca="1" si="5"/>
        <v>13</v>
      </c>
    </row>
    <row r="9" spans="2:20" x14ac:dyDescent="0.25">
      <c r="B9" s="60">
        <v>6</v>
      </c>
      <c r="C9" s="73" t="s">
        <v>64</v>
      </c>
      <c r="D9" s="62">
        <f>SUM(Merged_COEM!D47,Merged_JOEM!D47)</f>
        <v>10484.384615384615</v>
      </c>
      <c r="E9" s="62">
        <f>SUM(Merged_COEM!E47,Merged_JOEM!E47)</f>
        <v>9957.3846153846152</v>
      </c>
      <c r="F9" s="62">
        <f t="shared" ca="1" si="0"/>
        <v>15</v>
      </c>
      <c r="G9" s="62">
        <f t="shared" ca="1" si="6"/>
        <v>663.82564102564106</v>
      </c>
      <c r="H9" s="63">
        <f t="shared" si="7"/>
        <v>0.94973477039113108</v>
      </c>
      <c r="I9" s="3">
        <f>SUM(Merged_COEM!L47,Merged_JOEM!L47)</f>
        <v>8</v>
      </c>
      <c r="J9" s="3">
        <f>SUM(Merged_COEM!M47,Merged_JOEM!M47)</f>
        <v>0</v>
      </c>
      <c r="P9" t="str">
        <f t="shared" si="8"/>
        <v>loc.do-phu</v>
      </c>
      <c r="Q9" s="3">
        <f>SUM(Merged_COEM!J47,Merged_JOEM!J47)</f>
        <v>7919.2307692307695</v>
      </c>
      <c r="R9" s="62">
        <f t="shared" ca="1" si="3"/>
        <v>527.94871794871801</v>
      </c>
      <c r="S9" s="3">
        <f t="shared" si="4"/>
        <v>2</v>
      </c>
      <c r="T9" s="3">
        <f t="shared" ca="1" si="5"/>
        <v>2</v>
      </c>
    </row>
    <row r="10" spans="2:20" x14ac:dyDescent="0.25">
      <c r="B10" s="60">
        <v>7</v>
      </c>
      <c r="C10" s="73" t="s">
        <v>65</v>
      </c>
      <c r="D10" s="62">
        <f>SUM(Merged_COEM!D48,Merged_JOEM!D48)</f>
        <v>11987</v>
      </c>
      <c r="E10" s="62">
        <f>SUM(Merged_COEM!E48,Merged_JOEM!E48)</f>
        <v>11497.461538461539</v>
      </c>
      <c r="F10" s="62">
        <f t="shared" ca="1" si="0"/>
        <v>15</v>
      </c>
      <c r="G10" s="62">
        <f t="shared" ca="1" si="6"/>
        <v>766.49743589743593</v>
      </c>
      <c r="H10" s="63">
        <f t="shared" si="7"/>
        <v>0.95916088583144565</v>
      </c>
      <c r="I10" s="3">
        <f>SUM(Merged_COEM!L48,Merged_JOEM!L48)</f>
        <v>14</v>
      </c>
      <c r="J10" s="3">
        <f>SUM(Merged_COEM!M48,Merged_JOEM!M48)</f>
        <v>0</v>
      </c>
      <c r="P10" t="str">
        <f t="shared" si="8"/>
        <v>thanh.nguyen-kim</v>
      </c>
      <c r="Q10" s="3">
        <f>SUM(Merged_COEM!J48,Merged_JOEM!J48)</f>
        <v>8525.7692307692305</v>
      </c>
      <c r="R10" s="62">
        <f t="shared" ca="1" si="3"/>
        <v>568.38461538461536</v>
      </c>
      <c r="S10" s="3">
        <f t="shared" si="4"/>
        <v>1</v>
      </c>
      <c r="T10" s="3">
        <f t="shared" ca="1" si="5"/>
        <v>1</v>
      </c>
    </row>
    <row r="11" spans="2:20" x14ac:dyDescent="0.25">
      <c r="B11" s="60">
        <v>8</v>
      </c>
      <c r="C11" s="73" t="s">
        <v>66</v>
      </c>
      <c r="D11" s="62">
        <f>SUM(Merged_COEM!D49,Merged_JOEM!D49)</f>
        <v>11137.538461538461</v>
      </c>
      <c r="E11" s="62">
        <f>SUM(Merged_COEM!E49,Merged_JOEM!E49)</f>
        <v>9712.1538461538457</v>
      </c>
      <c r="F11" s="62">
        <f t="shared" ca="1" si="0"/>
        <v>15</v>
      </c>
      <c r="G11" s="62">
        <f t="shared" ca="1" si="6"/>
        <v>647.47692307692307</v>
      </c>
      <c r="H11" s="63">
        <f t="shared" si="7"/>
        <v>0.87201978064480479</v>
      </c>
      <c r="I11" s="3">
        <f>SUM(Merged_COEM!L49,Merged_JOEM!L49)</f>
        <v>6</v>
      </c>
      <c r="J11" s="3">
        <f>SUM(Merged_COEM!M49,Merged_JOEM!M49)</f>
        <v>0</v>
      </c>
      <c r="P11" t="str">
        <f t="shared" si="8"/>
        <v>chung.ly</v>
      </c>
      <c r="Q11" s="3">
        <f>SUM(Merged_COEM!J49,Merged_JOEM!J49)</f>
        <v>6546.7692307692305</v>
      </c>
      <c r="R11" s="62">
        <f t="shared" ca="1" si="3"/>
        <v>436.45128205128202</v>
      </c>
      <c r="S11" s="3">
        <f t="shared" si="4"/>
        <v>6</v>
      </c>
      <c r="T11" s="3">
        <f t="shared" ca="1" si="5"/>
        <v>6</v>
      </c>
    </row>
    <row r="12" spans="2:20" x14ac:dyDescent="0.25">
      <c r="B12" s="60">
        <v>9</v>
      </c>
      <c r="C12" s="73" t="s">
        <v>136</v>
      </c>
      <c r="D12" s="62">
        <f>SUM(Merged_COEM!D50,Merged_JOEM!D50)</f>
        <v>6950.3123076923075</v>
      </c>
      <c r="E12" s="62">
        <f>SUM(Merged_COEM!E50,Merged_JOEM!E50)</f>
        <v>6950.3123076923075</v>
      </c>
      <c r="F12" s="62">
        <f t="shared" ca="1" si="0"/>
        <v>15</v>
      </c>
      <c r="G12" s="62">
        <f t="shared" ca="1" si="6"/>
        <v>463.35415384615385</v>
      </c>
      <c r="H12" s="63">
        <f t="shared" si="7"/>
        <v>1</v>
      </c>
      <c r="I12" s="3">
        <f>SUM(Merged_COEM!L50,Merged_JOEM!L50)</f>
        <v>0</v>
      </c>
      <c r="J12" s="3">
        <f>SUM(Merged_COEM!M50,Merged_JOEM!M50)</f>
        <v>0</v>
      </c>
      <c r="P12" t="str">
        <f t="shared" si="8"/>
        <v>huy.do-anh</v>
      </c>
      <c r="Q12" s="3">
        <f>SUM(Merged_COEM!J50,Merged_JOEM!J50)</f>
        <v>6950.3123076923075</v>
      </c>
      <c r="R12" s="62">
        <f t="shared" ca="1" si="3"/>
        <v>463.35415384615385</v>
      </c>
      <c r="S12" s="3">
        <f t="shared" si="4"/>
        <v>4</v>
      </c>
      <c r="T12" s="3">
        <f t="shared" ca="1" si="5"/>
        <v>4</v>
      </c>
    </row>
    <row r="13" spans="2:20" x14ac:dyDescent="0.25">
      <c r="B13" s="60">
        <v>10</v>
      </c>
      <c r="C13" s="73" t="s">
        <v>137</v>
      </c>
      <c r="D13" s="62">
        <f>SUM(Merged_COEM!D51,Merged_JOEM!D51)</f>
        <v>6910</v>
      </c>
      <c r="E13" s="62">
        <f>SUM(Merged_COEM!E51,Merged_JOEM!E51)</f>
        <v>5650</v>
      </c>
      <c r="F13" s="62">
        <f t="shared" ca="1" si="0"/>
        <v>15</v>
      </c>
      <c r="G13" s="62">
        <f t="shared" ca="1" si="6"/>
        <v>376.66666666666669</v>
      </c>
      <c r="H13" s="63">
        <f t="shared" si="7"/>
        <v>0.81765557163531111</v>
      </c>
      <c r="I13" s="3">
        <f>SUM(Merged_COEM!L51,Merged_JOEM!L51)</f>
        <v>1</v>
      </c>
      <c r="J13" s="3">
        <f>SUM(Merged_COEM!M51,Merged_JOEM!M51)</f>
        <v>0</v>
      </c>
      <c r="P13" t="str">
        <f t="shared" si="8"/>
        <v>phuong.nguyen-thanh</v>
      </c>
      <c r="Q13" s="3">
        <f>SUM(Merged_COEM!J51,Merged_JOEM!J51)</f>
        <v>3370.0000000000005</v>
      </c>
      <c r="R13" s="62">
        <f t="shared" ca="1" si="3"/>
        <v>224.66666666666669</v>
      </c>
      <c r="S13" s="3">
        <f t="shared" si="4"/>
        <v>14</v>
      </c>
      <c r="T13" s="3">
        <f t="shared" ca="1" si="5"/>
        <v>14</v>
      </c>
    </row>
    <row r="14" spans="2:20" x14ac:dyDescent="0.25">
      <c r="B14" s="60">
        <v>11</v>
      </c>
      <c r="C14" s="73" t="s">
        <v>328</v>
      </c>
      <c r="D14" s="62">
        <f>SUM(Merged_COEM!D52,Merged_JOEM!D52)</f>
        <v>6362.044615384616</v>
      </c>
      <c r="E14" s="62">
        <f>SUM(Merged_COEM!E52,Merged_JOEM!E52)</f>
        <v>5754.544615384616</v>
      </c>
      <c r="F14" s="62">
        <f t="shared" ca="1" si="0"/>
        <v>15</v>
      </c>
      <c r="G14" s="62">
        <f t="shared" ca="1" si="6"/>
        <v>383.63630769230775</v>
      </c>
      <c r="H14" s="63">
        <f t="shared" si="7"/>
        <v>0.90451182965128052</v>
      </c>
      <c r="I14" s="3">
        <f>SUM(Merged_COEM!L52,Merged_JOEM!L52)</f>
        <v>0</v>
      </c>
      <c r="J14" s="3">
        <f>SUM(Merged_COEM!M52,Merged_JOEM!M52)</f>
        <v>0</v>
      </c>
      <c r="P14" t="str">
        <f t="shared" si="8"/>
        <v>khang.duong-chi</v>
      </c>
      <c r="Q14" s="3">
        <f>SUM(Merged_COEM!J52,Merged_JOEM!J52)</f>
        <v>5754.544615384616</v>
      </c>
      <c r="R14" s="62">
        <f t="shared" ca="1" si="3"/>
        <v>383.63630769230775</v>
      </c>
      <c r="S14" s="3">
        <f t="shared" si="4"/>
        <v>10</v>
      </c>
      <c r="T14" s="3">
        <f t="shared" ca="1" si="5"/>
        <v>10</v>
      </c>
    </row>
    <row r="15" spans="2:20" x14ac:dyDescent="0.25">
      <c r="B15" s="60">
        <v>12</v>
      </c>
      <c r="C15" s="73" t="s">
        <v>232</v>
      </c>
      <c r="D15" s="62">
        <f>SUM(Merged_COEM!D53,Merged_JOEM!D53)</f>
        <v>10020.461538461539</v>
      </c>
      <c r="E15" s="62">
        <f>SUM(Merged_COEM!E53,Merged_JOEM!E53)</f>
        <v>10020.461538461539</v>
      </c>
      <c r="F15" s="62">
        <f t="shared" ca="1" si="0"/>
        <v>15</v>
      </c>
      <c r="G15" s="62">
        <f t="shared" ca="1" si="6"/>
        <v>668.03076923076924</v>
      </c>
      <c r="H15" s="63">
        <f t="shared" si="7"/>
        <v>1</v>
      </c>
      <c r="I15" s="3">
        <f>SUM(Merged_COEM!L53,Merged_JOEM!L53)</f>
        <v>4</v>
      </c>
      <c r="J15" s="3">
        <f>SUM(Merged_COEM!M53,Merged_JOEM!M53)</f>
        <v>0</v>
      </c>
      <c r="M15" s="90"/>
      <c r="P15" t="str">
        <f t="shared" si="8"/>
        <v>chuong.nguyen-minh</v>
      </c>
      <c r="Q15" s="3">
        <f>SUM(Merged_COEM!J53,Merged_JOEM!J53)</f>
        <v>6158.4615384615381</v>
      </c>
      <c r="R15" s="62">
        <f t="shared" ca="1" si="3"/>
        <v>410.56410256410254</v>
      </c>
      <c r="S15" s="3">
        <f t="shared" si="4"/>
        <v>7</v>
      </c>
      <c r="T15" s="3">
        <f t="shared" ca="1" si="5"/>
        <v>7</v>
      </c>
    </row>
    <row r="16" spans="2:20" x14ac:dyDescent="0.25">
      <c r="B16" s="60">
        <v>13</v>
      </c>
      <c r="C16" s="73" t="s">
        <v>233</v>
      </c>
      <c r="D16" s="62">
        <f>SUM(Merged_COEM!D54,Merged_JOEM!D54)</f>
        <v>9635.8461538461543</v>
      </c>
      <c r="E16" s="62">
        <f>SUM(Merged_COEM!E54,Merged_JOEM!E54)</f>
        <v>8400.0769230769238</v>
      </c>
      <c r="F16" s="62">
        <f t="shared" ca="1" si="0"/>
        <v>15</v>
      </c>
      <c r="G16" s="62">
        <f t="shared" ca="1" si="6"/>
        <v>560.00512820512824</v>
      </c>
      <c r="H16" s="63">
        <f t="shared" si="7"/>
        <v>0.87175290980792874</v>
      </c>
      <c r="I16" s="3">
        <f>SUM(Merged_COEM!L54,Merged_JOEM!L54)</f>
        <v>4</v>
      </c>
      <c r="J16" s="3">
        <f>SUM(Merged_COEM!M54,Merged_JOEM!M54)</f>
        <v>0</v>
      </c>
      <c r="M16" s="90"/>
      <c r="P16" t="str">
        <f t="shared" si="8"/>
        <v>nam.phan-the</v>
      </c>
      <c r="Q16" s="3">
        <f>SUM(Merged_COEM!J54,Merged_JOEM!J54)</f>
        <v>4769.0769230769229</v>
      </c>
      <c r="R16" s="62">
        <f t="shared" ca="1" si="3"/>
        <v>317.93846153846152</v>
      </c>
      <c r="S16" s="3">
        <f t="shared" si="4"/>
        <v>11</v>
      </c>
      <c r="T16" s="3">
        <f t="shared" ca="1" si="5"/>
        <v>11</v>
      </c>
    </row>
    <row r="17" spans="1:20" x14ac:dyDescent="0.25">
      <c r="B17" s="60">
        <v>14</v>
      </c>
      <c r="C17" s="73" t="s">
        <v>234</v>
      </c>
      <c r="D17" s="62">
        <f>SUM(Merged_COEM!D55,Merged_JOEM!D55)</f>
        <v>9096.3076923076915</v>
      </c>
      <c r="E17" s="62">
        <f>SUM(Merged_COEM!E55,Merged_JOEM!E55)</f>
        <v>8656.6923076923085</v>
      </c>
      <c r="F17" s="62">
        <f t="shared" ca="1" si="0"/>
        <v>15</v>
      </c>
      <c r="G17" s="62">
        <f t="shared" ca="1" si="6"/>
        <v>577.11282051282058</v>
      </c>
      <c r="H17" s="63">
        <f t="shared" si="7"/>
        <v>0.9516710076785172</v>
      </c>
      <c r="I17" s="3">
        <f>SUM(Merged_COEM!L55,Merged_JOEM!L55)</f>
        <v>6</v>
      </c>
      <c r="J17" s="3">
        <f>SUM(Merged_COEM!M55,Merged_JOEM!M55)</f>
        <v>0</v>
      </c>
      <c r="L17" s="1" t="s">
        <v>964</v>
      </c>
      <c r="M17" s="90"/>
      <c r="N17" s="1" t="s">
        <v>965</v>
      </c>
      <c r="P17" t="str">
        <f t="shared" si="8"/>
        <v>huy.nguyen-hoang</v>
      </c>
      <c r="Q17" s="3">
        <f>SUM(Merged_COEM!J55,Merged_JOEM!J55)</f>
        <v>5763.6923076923076</v>
      </c>
      <c r="R17" s="62">
        <f t="shared" ca="1" si="3"/>
        <v>384.24615384615385</v>
      </c>
      <c r="S17" s="3">
        <f t="shared" si="4"/>
        <v>9</v>
      </c>
      <c r="T17" s="3">
        <f t="shared" ca="1" si="5"/>
        <v>9</v>
      </c>
    </row>
    <row r="18" spans="1:20" x14ac:dyDescent="0.25">
      <c r="A18" s="90"/>
      <c r="B18" s="58" t="s">
        <v>102</v>
      </c>
      <c r="C18" s="64"/>
      <c r="D18" s="62">
        <f>SUM(D4:D17)</f>
        <v>116409.71115384615</v>
      </c>
      <c r="E18" s="62">
        <f>SUM(E4:E17)</f>
        <v>108493.01884615385</v>
      </c>
      <c r="F18" s="62">
        <f ca="1">$B$26*(COUNTA($C$4:$C$17))</f>
        <v>210</v>
      </c>
      <c r="G18" s="62">
        <f ca="1">IF(ISERROR(E18/(F18)),"N/A",E18/F18)</f>
        <v>516.63342307692312</v>
      </c>
      <c r="H18" s="63">
        <f t="shared" si="2"/>
        <v>0.93199285326608483</v>
      </c>
      <c r="I18" s="3">
        <f>SUM(I4:I17)</f>
        <v>55</v>
      </c>
      <c r="J18" s="3">
        <f>SUM(J4:J17)</f>
        <v>0</v>
      </c>
      <c r="K18">
        <f ca="1">F18*Table!$D$4</f>
        <v>94500</v>
      </c>
      <c r="L18" s="82">
        <f ca="1">E18-K18</f>
        <v>13993.018846153849</v>
      </c>
      <c r="M18">
        <f>(COUNTA($C$4:$C$17))*Table!$D$4</f>
        <v>6300</v>
      </c>
      <c r="N18">
        <f ca="1">L18/Table!$D$4</f>
        <v>31.095597435897442</v>
      </c>
      <c r="P18" s="1" t="s">
        <v>102</v>
      </c>
      <c r="Q18" s="62">
        <f>SUM(Q4:Q17)</f>
        <v>85026.788076923083</v>
      </c>
      <c r="R18" s="62">
        <f ca="1">AVERAGE(R4:R17)</f>
        <v>404.88946703296705</v>
      </c>
    </row>
    <row r="21" spans="1:20" x14ac:dyDescent="0.25">
      <c r="A21" s="71" t="s">
        <v>166</v>
      </c>
      <c r="B21" s="71" t="s">
        <v>155</v>
      </c>
      <c r="J21" s="72"/>
      <c r="K21" s="71" t="s">
        <v>166</v>
      </c>
      <c r="L21" s="71" t="s">
        <v>154</v>
      </c>
    </row>
    <row r="22" spans="1:20" x14ac:dyDescent="0.25">
      <c r="J22" s="72"/>
    </row>
    <row r="23" spans="1:20" x14ac:dyDescent="0.25">
      <c r="A23" s="1" t="s">
        <v>38</v>
      </c>
      <c r="B23" s="33">
        <v>44003</v>
      </c>
      <c r="D23" s="33">
        <f ca="1">TODAY()</f>
        <v>44023</v>
      </c>
      <c r="F23" s="6"/>
      <c r="J23" s="72"/>
      <c r="K23" s="1" t="s">
        <v>38</v>
      </c>
      <c r="L23" s="33">
        <f>B23</f>
        <v>44003</v>
      </c>
      <c r="N23" s="33">
        <f ca="1">D23</f>
        <v>44023</v>
      </c>
      <c r="P23" s="6"/>
    </row>
    <row r="24" spans="1:20" x14ac:dyDescent="0.25">
      <c r="A24" s="1" t="s">
        <v>30</v>
      </c>
      <c r="B24" s="7">
        <f ca="1">SUM(INT((WEEKDAY(B23-{2,3,4,5,6}) +D23-B23)/7))</f>
        <v>15</v>
      </c>
      <c r="J24" s="72"/>
      <c r="K24" s="1" t="s">
        <v>30</v>
      </c>
      <c r="L24" s="7">
        <f ca="1">B24</f>
        <v>15</v>
      </c>
    </row>
    <row r="25" spans="1:20" x14ac:dyDescent="0.25">
      <c r="A25" s="1" t="s">
        <v>131</v>
      </c>
      <c r="B25" s="7">
        <v>0</v>
      </c>
      <c r="J25" s="72"/>
      <c r="K25" s="1" t="s">
        <v>131</v>
      </c>
      <c r="L25" s="7">
        <f>B25</f>
        <v>0</v>
      </c>
    </row>
    <row r="26" spans="1:20" x14ac:dyDescent="0.25">
      <c r="A26" s="1" t="s">
        <v>104</v>
      </c>
      <c r="B26">
        <f ca="1">IF(TODAY()&lt;D23,SUM(INT((WEEKDAY(B23-{2,3,4,5,6})+TODAY()-B23)/7)),SUM(INT((WEEKDAY(B23-{2,3,4,5,6})+D23-B23)/7)))-B25</f>
        <v>15</v>
      </c>
      <c r="J26" s="72"/>
      <c r="K26" s="1" t="s">
        <v>104</v>
      </c>
      <c r="L26">
        <f ca="1">B26</f>
        <v>15</v>
      </c>
    </row>
    <row r="27" spans="1:20" x14ac:dyDescent="0.25">
      <c r="A27" s="1"/>
      <c r="J27" s="72"/>
      <c r="K27" s="1"/>
    </row>
    <row r="28" spans="1:20" x14ac:dyDescent="0.25">
      <c r="B28" s="1" t="s">
        <v>167</v>
      </c>
      <c r="J28" s="72"/>
      <c r="L28" s="1" t="s">
        <v>167</v>
      </c>
    </row>
    <row r="29" spans="1:20" ht="45" x14ac:dyDescent="0.25">
      <c r="C29" s="43" t="s">
        <v>25</v>
      </c>
      <c r="D29" s="43" t="s">
        <v>26</v>
      </c>
      <c r="E29" s="43" t="s">
        <v>27</v>
      </c>
      <c r="F29" s="43" t="s">
        <v>28</v>
      </c>
      <c r="G29" s="8" t="s">
        <v>95</v>
      </c>
      <c r="H29" s="8" t="s">
        <v>29</v>
      </c>
      <c r="J29" s="72"/>
      <c r="M29" s="51" t="s">
        <v>25</v>
      </c>
      <c r="N29" s="51" t="s">
        <v>26</v>
      </c>
      <c r="O29" s="51" t="s">
        <v>27</v>
      </c>
      <c r="P29" s="51" t="s">
        <v>28</v>
      </c>
      <c r="Q29" s="8" t="s">
        <v>95</v>
      </c>
      <c r="R29" s="8" t="s">
        <v>29</v>
      </c>
    </row>
    <row r="30" spans="1:20" x14ac:dyDescent="0.25">
      <c r="C30" s="45">
        <v>1</v>
      </c>
      <c r="D30" s="45" t="s">
        <v>3</v>
      </c>
      <c r="E30" s="45">
        <f>SUM(Merged_COEM!D18)</f>
        <v>62613</v>
      </c>
      <c r="F30" s="45">
        <f>SUM(Merged_COEM!E18)</f>
        <v>61095</v>
      </c>
      <c r="G30" s="45">
        <f>E30/Table!$D$4</f>
        <v>139.13999999999999</v>
      </c>
      <c r="H30" s="39">
        <f>IFERROR(F30/E30,"N/A")</f>
        <v>0.97575583345311678</v>
      </c>
      <c r="J30" s="72"/>
      <c r="M30" s="56">
        <v>1</v>
      </c>
      <c r="N30" s="56" t="s">
        <v>3</v>
      </c>
      <c r="O30" s="56">
        <f>SUM(Merged_JOEM!D18)</f>
        <v>1440</v>
      </c>
      <c r="P30" s="56">
        <f>SUM(Merged_JOEM!E18)</f>
        <v>1440</v>
      </c>
      <c r="Q30" s="56">
        <f>O30/Table!$D$4</f>
        <v>3.2</v>
      </c>
      <c r="R30" s="39">
        <f>IFERROR(P30/O30,"N/A")</f>
        <v>1</v>
      </c>
    </row>
    <row r="31" spans="1:20" x14ac:dyDescent="0.25">
      <c r="C31" s="45">
        <v>2</v>
      </c>
      <c r="D31" s="45" t="s">
        <v>2</v>
      </c>
      <c r="E31" s="52">
        <f>SUM(Merged_COEM!D37)</f>
        <v>3599</v>
      </c>
      <c r="F31" s="56">
        <f>SUM(Merged_COEM!E37)</f>
        <v>2486</v>
      </c>
      <c r="G31" s="45">
        <f>E31/Table!$C$4</f>
        <v>27.684615384615384</v>
      </c>
      <c r="H31" s="39">
        <f>IFERROR(F31/E31,"N/A")</f>
        <v>0.69074742984162263</v>
      </c>
      <c r="J31" s="72"/>
      <c r="M31" s="56">
        <v>2</v>
      </c>
      <c r="N31" s="56" t="s">
        <v>2</v>
      </c>
      <c r="O31" s="56">
        <f>SUM(Merged_JOEM!D37)</f>
        <v>11690.361000000001</v>
      </c>
      <c r="P31" s="56">
        <f>SUM(Merged_JOEM!E37)</f>
        <v>10855.761</v>
      </c>
      <c r="Q31" s="56">
        <f>O31/Table!$C$4</f>
        <v>89.925853846153856</v>
      </c>
      <c r="R31" s="39">
        <f>IFERROR(P31/O31,"N/A")</f>
        <v>0.92860785051890182</v>
      </c>
    </row>
    <row r="32" spans="1:20" x14ac:dyDescent="0.25">
      <c r="C32" s="31"/>
      <c r="D32" s="29"/>
      <c r="E32" s="29"/>
      <c r="F32" s="29"/>
      <c r="G32" s="32"/>
      <c r="J32" s="72"/>
      <c r="M32" s="31"/>
      <c r="N32" s="29"/>
      <c r="O32" s="29"/>
      <c r="P32" s="29"/>
      <c r="Q32" s="32"/>
    </row>
    <row r="33" spans="2:19" x14ac:dyDescent="0.25">
      <c r="B33" s="1" t="s">
        <v>168</v>
      </c>
      <c r="J33" s="72"/>
      <c r="L33" s="1" t="s">
        <v>168</v>
      </c>
    </row>
    <row r="34" spans="2:19" ht="30" x14ac:dyDescent="0.25">
      <c r="C34" s="43" t="s">
        <v>25</v>
      </c>
      <c r="D34" s="43" t="s">
        <v>31</v>
      </c>
      <c r="E34" s="8" t="s">
        <v>32</v>
      </c>
      <c r="F34" s="8" t="s">
        <v>33</v>
      </c>
      <c r="G34" s="8" t="s">
        <v>128</v>
      </c>
      <c r="H34" s="8" t="s">
        <v>129</v>
      </c>
      <c r="J34" s="72"/>
      <c r="M34" s="51" t="s">
        <v>25</v>
      </c>
      <c r="N34" s="51" t="s">
        <v>31</v>
      </c>
      <c r="O34" s="8" t="s">
        <v>32</v>
      </c>
      <c r="P34" s="8" t="s">
        <v>33</v>
      </c>
      <c r="Q34" s="8" t="s">
        <v>128</v>
      </c>
      <c r="R34" s="8" t="s">
        <v>129</v>
      </c>
    </row>
    <row r="35" spans="2:19" x14ac:dyDescent="0.25">
      <c r="C35" s="45">
        <v>1</v>
      </c>
      <c r="D35" s="27" t="s">
        <v>110</v>
      </c>
      <c r="E35" s="45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4454</v>
      </c>
      <c r="F35" s="52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48</v>
      </c>
      <c r="G35" s="45">
        <f>E35/Table!$D$4</f>
        <v>9.8977777777777778</v>
      </c>
      <c r="H35" s="45">
        <f>F35/Table!$C$4</f>
        <v>0.36923076923076925</v>
      </c>
      <c r="J35" s="72"/>
      <c r="M35" s="56">
        <v>1</v>
      </c>
      <c r="N35" s="27" t="s">
        <v>110</v>
      </c>
      <c r="O35" s="56">
        <f>VLOOKUP(SUBSTITUTE(SUBSTITUTE(SUBSTITUTE(SUBSTITUTE(SUBSTITUTE(SUBSTITUTE(SUBSTITUTE(SUBSTITUTE(SUBSTITUTE(SUBSTITUTE(SUBSTITUTE(SUBSTITUTE(SUBSTITUTE(SUBSTITUTE(N35,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5" s="56">
        <f>VLOOKUP(SUBSTITUTE(SUBSTITUTE(SUBSTITUTE(SUBSTITUTE(SUBSTITUTE(SUBSTITUTE(SUBSTITUTE(SUBSTITUTE(SUBSTITUTE(SUBSTITUTE(SUBSTITUTE(SUBSTITUTE(SUBSTITUTE(SUBSTITUTE(N35,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35" s="56">
        <f>O35/Table!$D$4</f>
        <v>0</v>
      </c>
      <c r="R35" s="56">
        <f>P35/Table!$C$4</f>
        <v>0</v>
      </c>
      <c r="S35" t="s">
        <v>235</v>
      </c>
    </row>
    <row r="36" spans="2:19" x14ac:dyDescent="0.25">
      <c r="C36" s="45">
        <v>2</v>
      </c>
      <c r="D36" s="27" t="s">
        <v>111</v>
      </c>
      <c r="E36" s="56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6" s="56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6" s="56">
        <f>E36/Table!$D$4</f>
        <v>0</v>
      </c>
      <c r="H36" s="56">
        <f>F36/Table!$C$4</f>
        <v>0</v>
      </c>
      <c r="I36" t="s">
        <v>235</v>
      </c>
      <c r="J36" s="72"/>
      <c r="M36" s="56">
        <v>2</v>
      </c>
      <c r="N36" s="27" t="s">
        <v>111</v>
      </c>
      <c r="O36" s="56">
        <f>VLOOKUP(SUBSTITUTE(SUBSTITUTE(SUBSTITUTE(SUBSTITUTE(SUBSTITUTE(SUBSTITUTE(SUBSTITUTE(SUBSTITUTE(SUBSTITUTE(SUBSTITUTE(SUBSTITUTE(SUBSTITUTE(SUBSTITUTE(SUBSTITUTE(N36,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6" s="56">
        <f>VLOOKUP(SUBSTITUTE(SUBSTITUTE(SUBSTITUTE(SUBSTITUTE(SUBSTITUTE(SUBSTITUTE(SUBSTITUTE(SUBSTITUTE(SUBSTITUTE(SUBSTITUTE(SUBSTITUTE(SUBSTITUTE(SUBSTITUTE(SUBSTITUTE(N36,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2102.9010000000003</v>
      </c>
      <c r="Q36" s="56">
        <f>O36/Table!$D$4</f>
        <v>0</v>
      </c>
      <c r="R36" s="56">
        <f>P36/Table!$C$4</f>
        <v>16.176161538461542</v>
      </c>
    </row>
    <row r="37" spans="2:19" x14ac:dyDescent="0.25">
      <c r="C37" s="45">
        <v>3</v>
      </c>
      <c r="D37" s="27" t="s">
        <v>112</v>
      </c>
      <c r="E37" s="56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7" s="56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7" s="56">
        <f>E37/Table!$D$4</f>
        <v>0</v>
      </c>
      <c r="H37" s="56">
        <f>F37/Table!$C$4</f>
        <v>0</v>
      </c>
      <c r="I37" t="s">
        <v>235</v>
      </c>
      <c r="J37" s="72"/>
      <c r="M37" s="56">
        <v>3</v>
      </c>
      <c r="N37" s="27" t="s">
        <v>112</v>
      </c>
      <c r="O37" s="56">
        <f>VLOOKUP(SUBSTITUTE(SUBSTITUTE(SUBSTITUTE(SUBSTITUTE(SUBSTITUTE(SUBSTITUTE(SUBSTITUTE(SUBSTITUTE(SUBSTITUTE(SUBSTITUTE(SUBSTITUTE(SUBSTITUTE(SUBSTITUTE(SUBSTITUTE(N37,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7" s="56">
        <f>VLOOKUP(SUBSTITUTE(SUBSTITUTE(SUBSTITUTE(SUBSTITUTE(SUBSTITUTE(SUBSTITUTE(SUBSTITUTE(SUBSTITUTE(SUBSTITUTE(SUBSTITUTE(SUBSTITUTE(SUBSTITUTE(SUBSTITUTE(SUBSTITUTE(N37,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1985.1020000000003</v>
      </c>
      <c r="Q37" s="56">
        <f>O37/Table!$D$4</f>
        <v>0</v>
      </c>
      <c r="R37" s="56">
        <f>P37/Table!$C$4</f>
        <v>15.270015384615387</v>
      </c>
    </row>
    <row r="38" spans="2:19" x14ac:dyDescent="0.25">
      <c r="C38" s="56">
        <v>4</v>
      </c>
      <c r="D38" s="27" t="s">
        <v>113</v>
      </c>
      <c r="E38" s="56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8" s="56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8" s="56">
        <f>E38/Table!$D$4</f>
        <v>0</v>
      </c>
      <c r="H38" s="56">
        <f>F38/Table!$C$4</f>
        <v>0</v>
      </c>
      <c r="I38" t="s">
        <v>235</v>
      </c>
      <c r="J38" s="72"/>
      <c r="M38" s="56">
        <v>4</v>
      </c>
      <c r="N38" s="27" t="s">
        <v>113</v>
      </c>
      <c r="O38" s="56">
        <f>VLOOKUP(SUBSTITUTE(SUBSTITUTE(SUBSTITUTE(SUBSTITUTE(SUBSTITUTE(SUBSTITUTE(SUBSTITUTE(SUBSTITUTE(SUBSTITUTE(SUBSTITUTE(SUBSTITUTE(SUBSTITUTE(SUBSTITUTE(SUBSTITUTE(N38,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8" s="56">
        <f>VLOOKUP(SUBSTITUTE(SUBSTITUTE(SUBSTITUTE(SUBSTITUTE(SUBSTITUTE(SUBSTITUTE(SUBSTITUTE(SUBSTITUTE(SUBSTITUTE(SUBSTITUTE(SUBSTITUTE(SUBSTITUTE(SUBSTITUTE(SUBSTITUTE(N38,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1758.4660000000003</v>
      </c>
      <c r="Q38" s="56">
        <f>O38/Table!$D$4</f>
        <v>0</v>
      </c>
      <c r="R38" s="56">
        <f>P38/Table!$C$4</f>
        <v>13.526661538461541</v>
      </c>
    </row>
    <row r="39" spans="2:19" x14ac:dyDescent="0.25">
      <c r="C39" s="56">
        <v>5</v>
      </c>
      <c r="D39" s="27" t="s">
        <v>159</v>
      </c>
      <c r="E39" s="56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982</v>
      </c>
      <c r="F39" s="56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9" s="56">
        <f>E39/Table!$D$4</f>
        <v>2.1822222222222223</v>
      </c>
      <c r="H39" s="56">
        <f>F39/Table!$C$4</f>
        <v>0</v>
      </c>
      <c r="I39" t="s">
        <v>1533</v>
      </c>
      <c r="J39" s="72"/>
      <c r="M39" s="56">
        <v>5</v>
      </c>
      <c r="N39" s="27" t="s">
        <v>159</v>
      </c>
      <c r="O39" s="56">
        <f>VLOOKUP(SUBSTITUTE(SUBSTITUTE(SUBSTITUTE(SUBSTITUTE(SUBSTITUTE(SUBSTITUTE(SUBSTITUTE(SUBSTITUTE(SUBSTITUTE(SUBSTITUTE(SUBSTITUTE(SUBSTITUTE(SUBSTITUTE(SUBSTITUTE(N39,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9" s="56">
        <f>VLOOKUP(SUBSTITUTE(SUBSTITUTE(SUBSTITUTE(SUBSTITUTE(SUBSTITUTE(SUBSTITUTE(SUBSTITUTE(SUBSTITUTE(SUBSTITUTE(SUBSTITUTE(SUBSTITUTE(SUBSTITUTE(SUBSTITUTE(SUBSTITUTE(N39,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990.6</v>
      </c>
      <c r="Q39" s="56">
        <f>O39/Table!$D$4</f>
        <v>0</v>
      </c>
      <c r="R39" s="56">
        <f>P39/Table!$C$4</f>
        <v>7.62</v>
      </c>
      <c r="S39" t="s">
        <v>1532</v>
      </c>
    </row>
    <row r="40" spans="2:19" x14ac:dyDescent="0.25">
      <c r="C40" s="56">
        <v>6</v>
      </c>
      <c r="D40" s="27" t="s">
        <v>160</v>
      </c>
      <c r="E40" s="56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6410</v>
      </c>
      <c r="F40" s="56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436</v>
      </c>
      <c r="G40" s="56">
        <f>E40/Table!$D$4</f>
        <v>14.244444444444444</v>
      </c>
      <c r="H40" s="56">
        <f>F40/Table!$C$4</f>
        <v>3.3538461538461539</v>
      </c>
      <c r="J40" s="72"/>
      <c r="M40" s="56">
        <v>6</v>
      </c>
      <c r="N40" s="27" t="s">
        <v>160</v>
      </c>
      <c r="O40" s="56">
        <f>VLOOKUP(SUBSTITUTE(SUBSTITUTE(SUBSTITUTE(SUBSTITUTE(SUBSTITUTE(SUBSTITUTE(SUBSTITUTE(SUBSTITUTE(SUBSTITUTE(SUBSTITUTE(SUBSTITUTE(SUBSTITUTE(SUBSTITUTE(SUBSTITUTE(N40,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0" s="56">
        <f>VLOOKUP(SUBSTITUTE(SUBSTITUTE(SUBSTITUTE(SUBSTITUTE(SUBSTITUTE(SUBSTITUTE(SUBSTITUTE(SUBSTITUTE(SUBSTITUTE(SUBSTITUTE(SUBSTITUTE(SUBSTITUTE(SUBSTITUTE(SUBSTITUTE(N40,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0" s="56">
        <f>O40/Table!$D$4</f>
        <v>0</v>
      </c>
      <c r="R40" s="56">
        <f>P40/Table!$C$4</f>
        <v>0</v>
      </c>
      <c r="S40" t="s">
        <v>235</v>
      </c>
    </row>
    <row r="41" spans="2:19" x14ac:dyDescent="0.25">
      <c r="C41" s="56">
        <v>7</v>
      </c>
      <c r="D41" s="27" t="s">
        <v>161</v>
      </c>
      <c r="E41" s="56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6795</v>
      </c>
      <c r="F41" s="56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500</v>
      </c>
      <c r="G41" s="56">
        <f>E41/Table!$D$4</f>
        <v>15.1</v>
      </c>
      <c r="H41" s="56">
        <f>F41/Table!$C$4</f>
        <v>3.8461538461538463</v>
      </c>
      <c r="J41" s="72"/>
      <c r="M41" s="56">
        <v>7</v>
      </c>
      <c r="N41" s="27" t="s">
        <v>161</v>
      </c>
      <c r="O41" s="56">
        <f>VLOOKUP(SUBSTITUTE(SUBSTITUTE(SUBSTITUTE(SUBSTITUTE(SUBSTITUTE(SUBSTITUTE(SUBSTITUTE(SUBSTITUTE(SUBSTITUTE(SUBSTITUTE(SUBSTITUTE(SUBSTITUTE(SUBSTITUTE(SUBSTITUTE(N41,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1" s="56">
        <f>VLOOKUP(SUBSTITUTE(SUBSTITUTE(SUBSTITUTE(SUBSTITUTE(SUBSTITUTE(SUBSTITUTE(SUBSTITUTE(SUBSTITUTE(SUBSTITUTE(SUBSTITUTE(SUBSTITUTE(SUBSTITUTE(SUBSTITUTE(SUBSTITUTE(N41,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1" s="56">
        <f>O41/Table!$D$4</f>
        <v>0</v>
      </c>
      <c r="R41" s="56">
        <f>P41/Table!$C$4</f>
        <v>0</v>
      </c>
      <c r="S41" t="s">
        <v>235</v>
      </c>
    </row>
    <row r="42" spans="2:19" x14ac:dyDescent="0.25">
      <c r="C42" s="56">
        <v>8</v>
      </c>
      <c r="D42" s="27" t="s">
        <v>162</v>
      </c>
      <c r="E42" s="56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5671</v>
      </c>
      <c r="F42" s="56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253</v>
      </c>
      <c r="G42" s="56">
        <f>E42/Table!$D$4</f>
        <v>12.602222222222222</v>
      </c>
      <c r="H42" s="56">
        <f>F42/Table!$C$4</f>
        <v>1.9461538461538461</v>
      </c>
      <c r="J42" s="72"/>
      <c r="M42" s="56">
        <v>8</v>
      </c>
      <c r="N42" s="27" t="s">
        <v>162</v>
      </c>
      <c r="O42" s="56">
        <f>VLOOKUP(SUBSTITUTE(SUBSTITUTE(SUBSTITUTE(SUBSTITUTE(SUBSTITUTE(SUBSTITUTE(SUBSTITUTE(SUBSTITUTE(SUBSTITUTE(SUBSTITUTE(SUBSTITUTE(SUBSTITUTE(SUBSTITUTE(SUBSTITUTE(N42,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2" s="56">
        <f>VLOOKUP(SUBSTITUTE(SUBSTITUTE(SUBSTITUTE(SUBSTITUTE(SUBSTITUTE(SUBSTITUTE(SUBSTITUTE(SUBSTITUTE(SUBSTITUTE(SUBSTITUTE(SUBSTITUTE(SUBSTITUTE(SUBSTITUTE(SUBSTITUTE(N42,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2" s="56">
        <f>O42/Table!$D$4</f>
        <v>0</v>
      </c>
      <c r="R42" s="56">
        <f>P42/Table!$C$4</f>
        <v>0</v>
      </c>
      <c r="S42" t="s">
        <v>235</v>
      </c>
    </row>
    <row r="43" spans="2:19" x14ac:dyDescent="0.25">
      <c r="C43" s="56">
        <v>9</v>
      </c>
      <c r="D43" s="27" t="s">
        <v>151</v>
      </c>
      <c r="E43" s="56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43" s="56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3" s="56">
        <f>E43/Table!$D$4</f>
        <v>0</v>
      </c>
      <c r="H43" s="56">
        <f>F43/Table!$C$4</f>
        <v>0</v>
      </c>
      <c r="I43" t="s">
        <v>235</v>
      </c>
      <c r="J43" s="72"/>
      <c r="M43" s="56">
        <v>9</v>
      </c>
      <c r="N43" s="27" t="s">
        <v>151</v>
      </c>
      <c r="O43" s="56">
        <f>VLOOKUP(SUBSTITUTE(SUBSTITUTE(SUBSTITUTE(SUBSTITUTE(SUBSTITUTE(SUBSTITUTE(SUBSTITUTE(SUBSTITUTE(SUBSTITUTE(SUBSTITUTE(SUBSTITUTE(SUBSTITUTE(SUBSTITUTE(SUBSTITUTE(N43,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3" s="56">
        <f>VLOOKUP(SUBSTITUTE(SUBSTITUTE(SUBSTITUTE(SUBSTITUTE(SUBSTITUTE(SUBSTITUTE(SUBSTITUTE(SUBSTITUTE(SUBSTITUTE(SUBSTITUTE(SUBSTITUTE(SUBSTITUTE(SUBSTITUTE(SUBSTITUTE(N43,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2007.8679999999999</v>
      </c>
      <c r="Q43" s="56">
        <f>O43/Table!$D$4</f>
        <v>0</v>
      </c>
      <c r="R43" s="56">
        <f>P43/Table!$C$4</f>
        <v>15.445138461538461</v>
      </c>
    </row>
    <row r="44" spans="2:19" x14ac:dyDescent="0.25">
      <c r="C44" s="56">
        <v>10</v>
      </c>
      <c r="D44" s="27" t="s">
        <v>150</v>
      </c>
      <c r="E44" s="56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949</v>
      </c>
      <c r="F44" s="56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4" s="56">
        <f>E44/Table!$D$4</f>
        <v>2.108888888888889</v>
      </c>
      <c r="H44" s="56">
        <f>F44/Table!$C$4</f>
        <v>0</v>
      </c>
      <c r="I44" t="s">
        <v>1533</v>
      </c>
      <c r="J44" s="72"/>
      <c r="M44" s="56">
        <v>10</v>
      </c>
      <c r="N44" s="27" t="s">
        <v>150</v>
      </c>
      <c r="O44" s="56">
        <f>VLOOKUP(SUBSTITUTE(SUBSTITUTE(SUBSTITUTE(SUBSTITUTE(SUBSTITUTE(SUBSTITUTE(SUBSTITUTE(SUBSTITUTE(SUBSTITUTE(SUBSTITUTE(SUBSTITUTE(SUBSTITUTE(SUBSTITUTE(SUBSTITUTE(N44,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4" s="56">
        <f>VLOOKUP(SUBSTITUTE(SUBSTITUTE(SUBSTITUTE(SUBSTITUTE(SUBSTITUTE(SUBSTITUTE(SUBSTITUTE(SUBSTITUTE(SUBSTITUTE(SUBSTITUTE(SUBSTITUTE(SUBSTITUTE(SUBSTITUTE(SUBSTITUTE(N44,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699.40000000000009</v>
      </c>
      <c r="Q44" s="56">
        <f>O44/Table!$D$4</f>
        <v>0</v>
      </c>
      <c r="R44" s="56">
        <f>P44/Table!$C$4</f>
        <v>5.3800000000000008</v>
      </c>
      <c r="S44" t="s">
        <v>1532</v>
      </c>
    </row>
    <row r="45" spans="2:19" x14ac:dyDescent="0.25">
      <c r="C45" s="56">
        <v>11</v>
      </c>
      <c r="D45" s="27" t="s">
        <v>325</v>
      </c>
      <c r="E45" s="56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45" s="56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5" s="56">
        <f>E45/Table!$D$4</f>
        <v>0</v>
      </c>
      <c r="H45" s="56">
        <f>F45/Table!$C$4</f>
        <v>0</v>
      </c>
      <c r="I45" t="s">
        <v>235</v>
      </c>
      <c r="J45" s="72"/>
      <c r="M45" s="56">
        <v>11</v>
      </c>
      <c r="N45" s="27" t="s">
        <v>325</v>
      </c>
      <c r="O45" s="56">
        <f>VLOOKUP(SUBSTITUTE(SUBSTITUTE(SUBSTITUTE(SUBSTITUTE(SUBSTITUTE(SUBSTITUTE(SUBSTITUTE(SUBSTITUTE(SUBSTITUTE(SUBSTITUTE(SUBSTITUTE(SUBSTITUTE(SUBSTITUTE(SUBSTITUTE(N45,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1440</v>
      </c>
      <c r="P45" s="56">
        <f>VLOOKUP(SUBSTITUTE(SUBSTITUTE(SUBSTITUTE(SUBSTITUTE(SUBSTITUTE(SUBSTITUTE(SUBSTITUTE(SUBSTITUTE(SUBSTITUTE(SUBSTITUTE(SUBSTITUTE(SUBSTITUTE(SUBSTITUTE(SUBSTITUTE(N45,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1246.424</v>
      </c>
      <c r="Q45" s="56">
        <f>O45/Table!$D$4</f>
        <v>3.2</v>
      </c>
      <c r="R45" s="56">
        <f>P45/Table!$C$4</f>
        <v>9.587876923076923</v>
      </c>
    </row>
    <row r="46" spans="2:19" x14ac:dyDescent="0.25">
      <c r="C46" s="56">
        <v>12</v>
      </c>
      <c r="D46" s="27" t="s">
        <v>231</v>
      </c>
      <c r="E46" s="56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5435</v>
      </c>
      <c r="F46" s="56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209</v>
      </c>
      <c r="G46" s="56">
        <f>E46/Table!$D$4</f>
        <v>12.077777777777778</v>
      </c>
      <c r="H46" s="56">
        <f>F46/Table!$C$4</f>
        <v>1.6076923076923078</v>
      </c>
      <c r="J46" s="72"/>
      <c r="M46" s="56">
        <v>12</v>
      </c>
      <c r="N46" s="27" t="s">
        <v>231</v>
      </c>
      <c r="O46" s="56">
        <f>VLOOKUP(SUBSTITUTE(SUBSTITUTE(SUBSTITUTE(SUBSTITUTE(SUBSTITUTE(SUBSTITUTE(SUBSTITUTE(SUBSTITUTE(SUBSTITUTE(SUBSTITUTE(SUBSTITUTE(SUBSTITUTE(SUBSTITUTE(SUBSTITUTE(N46,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6" s="56">
        <f>VLOOKUP(SUBSTITUTE(SUBSTITUTE(SUBSTITUTE(SUBSTITUTE(SUBSTITUTE(SUBSTITUTE(SUBSTITUTE(SUBSTITUTE(SUBSTITUTE(SUBSTITUTE(SUBSTITUTE(SUBSTITUTE(SUBSTITUTE(SUBSTITUTE(N46,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6" s="56">
        <f>O46/Table!$D$4</f>
        <v>0</v>
      </c>
      <c r="R46" s="56">
        <f>P46/Table!$C$4</f>
        <v>0</v>
      </c>
      <c r="S46" t="s">
        <v>235</v>
      </c>
    </row>
    <row r="47" spans="2:19" x14ac:dyDescent="0.25">
      <c r="C47" s="56">
        <v>13</v>
      </c>
      <c r="D47" s="27" t="s">
        <v>229</v>
      </c>
      <c r="E47" s="56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4056</v>
      </c>
      <c r="F47" s="56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206</v>
      </c>
      <c r="G47" s="56">
        <f>E47/Table!$D$4</f>
        <v>9.0133333333333336</v>
      </c>
      <c r="H47" s="56">
        <f>F47/Table!$C$4</f>
        <v>1.5846153846153845</v>
      </c>
      <c r="J47" s="72"/>
      <c r="M47" s="56">
        <v>13</v>
      </c>
      <c r="N47" s="27" t="s">
        <v>229</v>
      </c>
      <c r="O47" s="56">
        <f>VLOOKUP(SUBSTITUTE(SUBSTITUTE(SUBSTITUTE(SUBSTITUTE(SUBSTITUTE(SUBSTITUTE(SUBSTITUTE(SUBSTITUTE(SUBSTITUTE(SUBSTITUTE(SUBSTITUTE(SUBSTITUTE(SUBSTITUTE(SUBSTITUTE(N47,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7" s="56">
        <f>VLOOKUP(SUBSTITUTE(SUBSTITUTE(SUBSTITUTE(SUBSTITUTE(SUBSTITUTE(SUBSTITUTE(SUBSTITUTE(SUBSTITUTE(SUBSTITUTE(SUBSTITUTE(SUBSTITUTE(SUBSTITUTE(SUBSTITUTE(SUBSTITUTE(N47,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7" s="56">
        <f>O47/Table!$D$4</f>
        <v>0</v>
      </c>
      <c r="R47" s="56">
        <f>P47/Table!$C$4</f>
        <v>0</v>
      </c>
      <c r="S47" t="s">
        <v>235</v>
      </c>
    </row>
    <row r="48" spans="2:19" x14ac:dyDescent="0.25">
      <c r="C48" s="56">
        <v>14</v>
      </c>
      <c r="D48" s="27" t="s">
        <v>230</v>
      </c>
      <c r="E48" s="56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4971</v>
      </c>
      <c r="F48" s="56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229</v>
      </c>
      <c r="G48" s="56">
        <f>E48/Table!$D$4</f>
        <v>11.046666666666667</v>
      </c>
      <c r="H48" s="56">
        <f>F48/Table!$C$4</f>
        <v>1.7615384615384615</v>
      </c>
      <c r="J48" s="72"/>
      <c r="M48" s="56">
        <v>14</v>
      </c>
      <c r="N48" s="27" t="s">
        <v>230</v>
      </c>
      <c r="O48" s="56">
        <f>VLOOKUP(SUBSTITUTE(SUBSTITUTE(SUBSTITUTE(SUBSTITUTE(SUBSTITUTE(SUBSTITUTE(SUBSTITUTE(SUBSTITUTE(SUBSTITUTE(SUBSTITUTE(SUBSTITUTE(SUBSTITUTE(SUBSTITUTE(SUBSTITUTE(N48,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8" s="56">
        <f>VLOOKUP(SUBSTITUTE(SUBSTITUTE(SUBSTITUTE(SUBSTITUTE(SUBSTITUTE(SUBSTITUTE(SUBSTITUTE(SUBSTITUTE(SUBSTITUTE(SUBSTITUTE(SUBSTITUTE(SUBSTITUTE(SUBSTITUTE(SUBSTITUTE(N48,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8" s="56">
        <f>O48/Table!$D$4</f>
        <v>0</v>
      </c>
      <c r="R48" s="56">
        <f>P48/Table!$C$4</f>
        <v>0</v>
      </c>
      <c r="S48" t="s">
        <v>235</v>
      </c>
    </row>
    <row r="49" spans="2:18" x14ac:dyDescent="0.25">
      <c r="C49" s="29"/>
      <c r="D49" s="28"/>
      <c r="E49" s="29"/>
      <c r="F49" s="29"/>
      <c r="G49" s="29"/>
      <c r="H49" s="29"/>
      <c r="J49" s="72"/>
      <c r="M49" s="29"/>
      <c r="N49" s="28"/>
      <c r="O49" s="29"/>
      <c r="P49" s="29"/>
      <c r="Q49" s="29"/>
      <c r="R49" s="29"/>
    </row>
    <row r="50" spans="2:18" x14ac:dyDescent="0.25">
      <c r="B50" s="1" t="s">
        <v>959</v>
      </c>
      <c r="C50" s="29"/>
      <c r="D50" s="28"/>
      <c r="E50" s="29"/>
      <c r="F50" s="29"/>
      <c r="G50" s="29"/>
      <c r="H50" s="29"/>
      <c r="J50" s="72"/>
      <c r="L50" s="1" t="s">
        <v>959</v>
      </c>
      <c r="M50" s="29"/>
      <c r="N50" s="28"/>
      <c r="O50" s="29"/>
      <c r="P50" s="29"/>
      <c r="Q50" s="29"/>
      <c r="R50" s="29"/>
    </row>
    <row r="51" spans="2:18" x14ac:dyDescent="0.25">
      <c r="C51" s="29"/>
      <c r="D51" s="28"/>
      <c r="E51" s="29"/>
      <c r="F51" s="29"/>
      <c r="G51" s="29"/>
      <c r="H51" s="29"/>
      <c r="J51" s="72"/>
      <c r="M51" s="29"/>
      <c r="N51" s="28"/>
      <c r="O51" s="29"/>
      <c r="P51" s="29"/>
      <c r="Q51" s="29"/>
      <c r="R51" s="29"/>
    </row>
    <row r="52" spans="2:18" ht="30" x14ac:dyDescent="0.25">
      <c r="C52" s="51" t="s">
        <v>25</v>
      </c>
      <c r="D52" s="51" t="s">
        <v>31</v>
      </c>
      <c r="E52" s="8" t="s">
        <v>32</v>
      </c>
      <c r="F52" s="8" t="s">
        <v>33</v>
      </c>
      <c r="G52" s="8" t="s">
        <v>128</v>
      </c>
      <c r="H52" s="8" t="s">
        <v>129</v>
      </c>
      <c r="J52" s="72"/>
      <c r="M52" s="51" t="s">
        <v>25</v>
      </c>
      <c r="N52" s="51" t="s">
        <v>31</v>
      </c>
      <c r="O52" s="8" t="s">
        <v>32</v>
      </c>
      <c r="P52" s="8" t="s">
        <v>33</v>
      </c>
      <c r="Q52" s="8" t="s">
        <v>128</v>
      </c>
      <c r="R52" s="8" t="s">
        <v>129</v>
      </c>
    </row>
    <row r="53" spans="2:18" x14ac:dyDescent="0.25">
      <c r="C53" s="56">
        <v>1</v>
      </c>
      <c r="D53" s="27" t="s">
        <v>110</v>
      </c>
      <c r="E53" s="56">
        <f>VLOOKUP(SUBSTITUTE(SUBSTITUTE(SUBSTITUTE(SUBSTITUTE(SUBSTITUTE(SUBSTITUTE(SUBSTITUTE(SUBSTITUTE(SUBSTITUTE(SUBSTITUTE(SUBSTITUTE(SUBSTITUTE(SUBSTITUTE(SUBSTITUTE(D53,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1326</v>
      </c>
      <c r="F53" s="56">
        <f>VLOOKUP(SUBSTITUTE(SUBSTITUTE(SUBSTITUTE(SUBSTITUTE(SUBSTITUTE(SUBSTITUTE(SUBSTITUTE(SUBSTITUTE(SUBSTITUTE(SUBSTITUTE(SUBSTITUTE(SUBSTITUTE(SUBSTITUTE(SUBSTITUTE(D53,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3" s="56">
        <f>E53/Table!$D$4</f>
        <v>2.9466666666666668</v>
      </c>
      <c r="H53" s="56">
        <f>F53/Table!$C$4</f>
        <v>0</v>
      </c>
      <c r="J53" s="72"/>
      <c r="M53" s="56">
        <v>1</v>
      </c>
      <c r="N53" s="27" t="s">
        <v>110</v>
      </c>
      <c r="O53" s="56">
        <f>VLOOKUP(SUBSTITUTE(SUBSTITUTE(SUBSTITUTE(SUBSTITUTE(SUBSTITUTE(SUBSTITUTE(SUBSTITUTE(SUBSTITUTE(SUBSTITUTE(SUBSTITUTE(SUBSTITUTE(SUBSTITUTE(SUBSTITUTE(SUBSTITUTE(N53,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3" s="56">
        <f>VLOOKUP(SUBSTITUTE(SUBSTITUTE(SUBSTITUTE(SUBSTITUTE(SUBSTITUTE(SUBSTITUTE(SUBSTITUTE(SUBSTITUTE(SUBSTITUTE(SUBSTITUTE(SUBSTITUTE(SUBSTITUTE(SUBSTITUTE(SUBSTITUTE(N53,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3" s="56">
        <f>O53/Table!$D$4</f>
        <v>0</v>
      </c>
      <c r="R53" s="56">
        <f>P53/Table!$C$4</f>
        <v>0</v>
      </c>
    </row>
    <row r="54" spans="2:18" x14ac:dyDescent="0.25">
      <c r="C54" s="56">
        <v>2</v>
      </c>
      <c r="D54" s="27" t="s">
        <v>111</v>
      </c>
      <c r="E54" s="56">
        <f>VLOOKUP(SUBSTITUTE(SUBSTITUTE(SUBSTITUTE(SUBSTITUTE(SUBSTITUTE(SUBSTITUTE(SUBSTITUTE(SUBSTITUTE(SUBSTITUTE(SUBSTITUTE(SUBSTITUTE(SUBSTITUTE(SUBSTITUTE(SUBSTITUTE(D54,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4" s="56">
        <f>VLOOKUP(SUBSTITUTE(SUBSTITUTE(SUBSTITUTE(SUBSTITUTE(SUBSTITUTE(SUBSTITUTE(SUBSTITUTE(SUBSTITUTE(SUBSTITUTE(SUBSTITUTE(SUBSTITUTE(SUBSTITUTE(SUBSTITUTE(SUBSTITUTE(D54,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4" s="56">
        <f>E54/Table!$D$4</f>
        <v>0</v>
      </c>
      <c r="H54" s="56">
        <f>F54/Table!$C$4</f>
        <v>0</v>
      </c>
      <c r="I54" t="s">
        <v>235</v>
      </c>
      <c r="J54" s="72"/>
      <c r="M54" s="56">
        <v>2</v>
      </c>
      <c r="N54" s="27" t="s">
        <v>111</v>
      </c>
      <c r="O54" s="56">
        <f>VLOOKUP(SUBSTITUTE(SUBSTITUTE(SUBSTITUTE(SUBSTITUTE(SUBSTITUTE(SUBSTITUTE(SUBSTITUTE(SUBSTITUTE(SUBSTITUTE(SUBSTITUTE(SUBSTITUTE(SUBSTITUTE(SUBSTITUTE(SUBSTITUTE(N54,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4" s="56">
        <f>VLOOKUP(SUBSTITUTE(SUBSTITUTE(SUBSTITUTE(SUBSTITUTE(SUBSTITUTE(SUBSTITUTE(SUBSTITUTE(SUBSTITUTE(SUBSTITUTE(SUBSTITUTE(SUBSTITUTE(SUBSTITUTE(SUBSTITUTE(SUBSTITUTE(N54,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4" s="56">
        <f>O54/Table!$D$4</f>
        <v>0</v>
      </c>
      <c r="R54" s="56">
        <f>P54/Table!$C$4</f>
        <v>0</v>
      </c>
    </row>
    <row r="55" spans="2:18" x14ac:dyDescent="0.25">
      <c r="C55" s="56">
        <v>3</v>
      </c>
      <c r="D55" s="27" t="s">
        <v>112</v>
      </c>
      <c r="E55" s="56">
        <f>VLOOKUP(SUBSTITUTE(SUBSTITUTE(SUBSTITUTE(SUBSTITUTE(SUBSTITUTE(SUBSTITUTE(SUBSTITUTE(SUBSTITUTE(SUBSTITUTE(SUBSTITUTE(SUBSTITUTE(SUBSTITUTE(SUBSTITUTE(SUBSTITUTE(D55,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5" s="56">
        <f>VLOOKUP(SUBSTITUTE(SUBSTITUTE(SUBSTITUTE(SUBSTITUTE(SUBSTITUTE(SUBSTITUTE(SUBSTITUTE(SUBSTITUTE(SUBSTITUTE(SUBSTITUTE(SUBSTITUTE(SUBSTITUTE(SUBSTITUTE(SUBSTITUTE(D55,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5" s="56">
        <f>E55/Table!$D$4</f>
        <v>0</v>
      </c>
      <c r="H55" s="56">
        <f>F55/Table!$C$4</f>
        <v>0</v>
      </c>
      <c r="I55" t="s">
        <v>235</v>
      </c>
      <c r="J55" s="72"/>
      <c r="M55" s="56">
        <v>3</v>
      </c>
      <c r="N55" s="27" t="s">
        <v>112</v>
      </c>
      <c r="O55" s="56">
        <f>VLOOKUP(SUBSTITUTE(SUBSTITUTE(SUBSTITUTE(SUBSTITUTE(SUBSTITUTE(SUBSTITUTE(SUBSTITUTE(SUBSTITUTE(SUBSTITUTE(SUBSTITUTE(SUBSTITUTE(SUBSTITUTE(SUBSTITUTE(SUBSTITUTE(N55,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5" s="56">
        <f>VLOOKUP(SUBSTITUTE(SUBSTITUTE(SUBSTITUTE(SUBSTITUTE(SUBSTITUTE(SUBSTITUTE(SUBSTITUTE(SUBSTITUTE(SUBSTITUTE(SUBSTITUTE(SUBSTITUTE(SUBSTITUTE(SUBSTITUTE(SUBSTITUTE(N55,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5" s="56">
        <f>O55/Table!$D$4</f>
        <v>0</v>
      </c>
      <c r="R55" s="56">
        <f>P55/Table!$C$4</f>
        <v>0</v>
      </c>
    </row>
    <row r="56" spans="2:18" x14ac:dyDescent="0.25">
      <c r="C56" s="56">
        <v>4</v>
      </c>
      <c r="D56" s="27" t="s">
        <v>113</v>
      </c>
      <c r="E56" s="56">
        <f>VLOOKUP(SUBSTITUTE(SUBSTITUTE(SUBSTITUTE(SUBSTITUTE(SUBSTITUTE(SUBSTITUTE(SUBSTITUTE(SUBSTITUTE(SUBSTITUTE(SUBSTITUTE(SUBSTITUTE(SUBSTITUTE(SUBSTITUTE(SUBSTITUTE(D56,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6" s="56">
        <f>VLOOKUP(SUBSTITUTE(SUBSTITUTE(SUBSTITUTE(SUBSTITUTE(SUBSTITUTE(SUBSTITUTE(SUBSTITUTE(SUBSTITUTE(SUBSTITUTE(SUBSTITUTE(SUBSTITUTE(SUBSTITUTE(SUBSTITUTE(SUBSTITUTE(D56,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6" s="56">
        <f>E56/Table!$D$4</f>
        <v>0</v>
      </c>
      <c r="H56" s="56">
        <f>F56/Table!$C$4</f>
        <v>0</v>
      </c>
      <c r="I56" t="s">
        <v>235</v>
      </c>
      <c r="J56" s="72"/>
      <c r="M56" s="56">
        <v>4</v>
      </c>
      <c r="N56" s="27" t="s">
        <v>113</v>
      </c>
      <c r="O56" s="56">
        <f>VLOOKUP(SUBSTITUTE(SUBSTITUTE(SUBSTITUTE(SUBSTITUTE(SUBSTITUTE(SUBSTITUTE(SUBSTITUTE(SUBSTITUTE(SUBSTITUTE(SUBSTITUTE(SUBSTITUTE(SUBSTITUTE(SUBSTITUTE(SUBSTITUTE(N56,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6" s="56">
        <f>VLOOKUP(SUBSTITUTE(SUBSTITUTE(SUBSTITUTE(SUBSTITUTE(SUBSTITUTE(SUBSTITUTE(SUBSTITUTE(SUBSTITUTE(SUBSTITUTE(SUBSTITUTE(SUBSTITUTE(SUBSTITUTE(SUBSTITUTE(SUBSTITUTE(N56,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6" s="56">
        <f>O56/Table!$D$4</f>
        <v>0</v>
      </c>
      <c r="R56" s="56">
        <f>P56/Table!$C$4</f>
        <v>0</v>
      </c>
    </row>
    <row r="57" spans="2:18" x14ac:dyDescent="0.25">
      <c r="C57" s="56">
        <v>5</v>
      </c>
      <c r="D57" s="27" t="s">
        <v>159</v>
      </c>
      <c r="E57" s="56">
        <f>VLOOKUP(SUBSTITUTE(SUBSTITUTE(SUBSTITUTE(SUBSTITUTE(SUBSTITUTE(SUBSTITUTE(SUBSTITUTE(SUBSTITUTE(SUBSTITUTE(SUBSTITUTE(SUBSTITUTE(SUBSTITUTE(SUBSTITUTE(SUBSTITUTE(D57,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1299</v>
      </c>
      <c r="F57" s="56">
        <f>VLOOKUP(SUBSTITUTE(SUBSTITUTE(SUBSTITUTE(SUBSTITUTE(SUBSTITUTE(SUBSTITUTE(SUBSTITUTE(SUBSTITUTE(SUBSTITUTE(SUBSTITUTE(SUBSTITUTE(SUBSTITUTE(SUBSTITUTE(SUBSTITUTE(D57,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7" s="56">
        <f>E57/Table!$D$4</f>
        <v>2.8866666666666667</v>
      </c>
      <c r="H57" s="56">
        <f>F57/Table!$C$4</f>
        <v>0</v>
      </c>
      <c r="J57" s="72"/>
      <c r="M57" s="56">
        <v>5</v>
      </c>
      <c r="N57" s="27" t="s">
        <v>159</v>
      </c>
      <c r="O57" s="56">
        <f>VLOOKUP(SUBSTITUTE(SUBSTITUTE(SUBSTITUTE(SUBSTITUTE(SUBSTITUTE(SUBSTITUTE(SUBSTITUTE(SUBSTITUTE(SUBSTITUTE(SUBSTITUTE(SUBSTITUTE(SUBSTITUTE(SUBSTITUTE(SUBSTITUTE(N57,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7" s="56">
        <f>VLOOKUP(SUBSTITUTE(SUBSTITUTE(SUBSTITUTE(SUBSTITUTE(SUBSTITUTE(SUBSTITUTE(SUBSTITUTE(SUBSTITUTE(SUBSTITUTE(SUBSTITUTE(SUBSTITUTE(SUBSTITUTE(SUBSTITUTE(SUBSTITUTE(N57,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7" s="56">
        <f>O57/Table!$D$4</f>
        <v>0</v>
      </c>
      <c r="R57" s="56">
        <f>P57/Table!$C$4</f>
        <v>0</v>
      </c>
    </row>
    <row r="58" spans="2:18" x14ac:dyDescent="0.25">
      <c r="C58" s="56">
        <v>6</v>
      </c>
      <c r="D58" s="27" t="s">
        <v>160</v>
      </c>
      <c r="E58" s="56">
        <f>VLOOKUP(SUBSTITUTE(SUBSTITUTE(SUBSTITUTE(SUBSTITUTE(SUBSTITUTE(SUBSTITUTE(SUBSTITUTE(SUBSTITUTE(SUBSTITUTE(SUBSTITUTE(SUBSTITUTE(SUBSTITUTE(SUBSTITUTE(SUBSTITUTE(D58,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1692</v>
      </c>
      <c r="F58" s="56">
        <f>VLOOKUP(SUBSTITUTE(SUBSTITUTE(SUBSTITUTE(SUBSTITUTE(SUBSTITUTE(SUBSTITUTE(SUBSTITUTE(SUBSTITUTE(SUBSTITUTE(SUBSTITUTE(SUBSTITUTE(SUBSTITUTE(SUBSTITUTE(SUBSTITUTE(D58,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100</v>
      </c>
      <c r="G58" s="56">
        <f>E58/Table!$D$4</f>
        <v>3.76</v>
      </c>
      <c r="H58" s="56">
        <f>F58/Table!$C$4</f>
        <v>0.76923076923076927</v>
      </c>
      <c r="J58" s="72"/>
      <c r="M58" s="56">
        <v>6</v>
      </c>
      <c r="N58" s="27" t="s">
        <v>160</v>
      </c>
      <c r="O58" s="56">
        <f>VLOOKUP(SUBSTITUTE(SUBSTITUTE(SUBSTITUTE(SUBSTITUTE(SUBSTITUTE(SUBSTITUTE(SUBSTITUTE(SUBSTITUTE(SUBSTITUTE(SUBSTITUTE(SUBSTITUTE(SUBSTITUTE(SUBSTITUTE(SUBSTITUTE(N58,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8" s="56">
        <f>VLOOKUP(SUBSTITUTE(SUBSTITUTE(SUBSTITUTE(SUBSTITUTE(SUBSTITUTE(SUBSTITUTE(SUBSTITUTE(SUBSTITUTE(SUBSTITUTE(SUBSTITUTE(SUBSTITUTE(SUBSTITUTE(SUBSTITUTE(SUBSTITUTE(N58,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8" s="56">
        <f>O58/Table!$D$4</f>
        <v>0</v>
      </c>
      <c r="R58" s="56">
        <f>P58/Table!$C$4</f>
        <v>0</v>
      </c>
    </row>
    <row r="59" spans="2:18" x14ac:dyDescent="0.25">
      <c r="C59" s="56">
        <v>7</v>
      </c>
      <c r="D59" s="27" t="s">
        <v>161</v>
      </c>
      <c r="E59" s="56">
        <f>VLOOKUP(SUBSTITUTE(SUBSTITUTE(SUBSTITUTE(SUBSTITUTE(SUBSTITUTE(SUBSTITUTE(SUBSTITUTE(SUBSTITUTE(SUBSTITUTE(SUBSTITUTE(SUBSTITUTE(SUBSTITUTE(SUBSTITUTE(SUBSTITUTE(D59,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1684</v>
      </c>
      <c r="F59" s="56">
        <f>VLOOKUP(SUBSTITUTE(SUBSTITUTE(SUBSTITUTE(SUBSTITUTE(SUBSTITUTE(SUBSTITUTE(SUBSTITUTE(SUBSTITUTE(SUBSTITUTE(SUBSTITUTE(SUBSTITUTE(SUBSTITUTE(SUBSTITUTE(SUBSTITUTE(D59,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372</v>
      </c>
      <c r="G59" s="56">
        <f>E59/Table!$D$4</f>
        <v>3.7422222222222223</v>
      </c>
      <c r="H59" s="56">
        <f>F59/Table!$C$4</f>
        <v>2.8615384615384616</v>
      </c>
      <c r="J59" s="72"/>
      <c r="M59" s="56">
        <v>7</v>
      </c>
      <c r="N59" s="27" t="s">
        <v>161</v>
      </c>
      <c r="O59" s="56">
        <f>VLOOKUP(SUBSTITUTE(SUBSTITUTE(SUBSTITUTE(SUBSTITUTE(SUBSTITUTE(SUBSTITUTE(SUBSTITUTE(SUBSTITUTE(SUBSTITUTE(SUBSTITUTE(SUBSTITUTE(SUBSTITUTE(SUBSTITUTE(SUBSTITUTE(N59,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9" s="56">
        <f>VLOOKUP(SUBSTITUTE(SUBSTITUTE(SUBSTITUTE(SUBSTITUTE(SUBSTITUTE(SUBSTITUTE(SUBSTITUTE(SUBSTITUTE(SUBSTITUTE(SUBSTITUTE(SUBSTITUTE(SUBSTITUTE(SUBSTITUTE(SUBSTITUTE(N59,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9" s="56">
        <f>O59/Table!$D$4</f>
        <v>0</v>
      </c>
      <c r="R59" s="56">
        <f>P59/Table!$C$4</f>
        <v>0</v>
      </c>
    </row>
    <row r="60" spans="2:18" x14ac:dyDescent="0.25">
      <c r="C60" s="56">
        <v>8</v>
      </c>
      <c r="D60" s="27" t="s">
        <v>162</v>
      </c>
      <c r="E60" s="56">
        <f>VLOOKUP(SUBSTITUTE(SUBSTITUTE(SUBSTITUTE(SUBSTITUTE(SUBSTITUTE(SUBSTITUTE(SUBSTITUTE(SUBSTITUTE(SUBSTITUTE(SUBSTITUTE(SUBSTITUTE(SUBSTITUTE(SUBSTITUTE(SUBSTITUTE(D60,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2705</v>
      </c>
      <c r="F60" s="56">
        <f>VLOOKUP(SUBSTITUTE(SUBSTITUTE(SUBSTITUTE(SUBSTITUTE(SUBSTITUTE(SUBSTITUTE(SUBSTITUTE(SUBSTITUTE(SUBSTITUTE(SUBSTITUTE(SUBSTITUTE(SUBSTITUTE(SUBSTITUTE(SUBSTITUTE(D60,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133</v>
      </c>
      <c r="G60" s="56">
        <f>E60/Table!$D$4</f>
        <v>6.0111111111111111</v>
      </c>
      <c r="H60" s="56">
        <f>F60/Table!$C$4</f>
        <v>1.023076923076923</v>
      </c>
      <c r="J60" s="72"/>
      <c r="M60" s="56">
        <v>8</v>
      </c>
      <c r="N60" s="27" t="s">
        <v>162</v>
      </c>
      <c r="O60" s="56">
        <f>VLOOKUP(SUBSTITUTE(SUBSTITUTE(SUBSTITUTE(SUBSTITUTE(SUBSTITUTE(SUBSTITUTE(SUBSTITUTE(SUBSTITUTE(SUBSTITUTE(SUBSTITUTE(SUBSTITUTE(SUBSTITUTE(SUBSTITUTE(SUBSTITUTE(N60,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0" s="56">
        <f>VLOOKUP(SUBSTITUTE(SUBSTITUTE(SUBSTITUTE(SUBSTITUTE(SUBSTITUTE(SUBSTITUTE(SUBSTITUTE(SUBSTITUTE(SUBSTITUTE(SUBSTITUTE(SUBSTITUTE(SUBSTITUTE(SUBSTITUTE(SUBSTITUTE(N60,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0" s="56">
        <f>O60/Table!$D$4</f>
        <v>0</v>
      </c>
      <c r="R60" s="56">
        <f>P60/Table!$C$4</f>
        <v>0</v>
      </c>
    </row>
    <row r="61" spans="2:18" x14ac:dyDescent="0.25">
      <c r="C61" s="56">
        <v>9</v>
      </c>
      <c r="D61" s="27" t="s">
        <v>151</v>
      </c>
      <c r="E61" s="56">
        <f>VLOOKUP(SUBSTITUTE(SUBSTITUTE(SUBSTITUTE(SUBSTITUTE(SUBSTITUTE(SUBSTITUTE(SUBSTITUTE(SUBSTITUTE(SUBSTITUTE(SUBSTITUTE(SUBSTITUTE(SUBSTITUTE(SUBSTITUTE(SUBSTITUTE(D61,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61" s="56">
        <f>VLOOKUP(SUBSTITUTE(SUBSTITUTE(SUBSTITUTE(SUBSTITUTE(SUBSTITUTE(SUBSTITUTE(SUBSTITUTE(SUBSTITUTE(SUBSTITUTE(SUBSTITUTE(SUBSTITUTE(SUBSTITUTE(SUBSTITUTE(SUBSTITUTE(D61,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1" s="56">
        <f>E61/Table!$D$4</f>
        <v>0</v>
      </c>
      <c r="H61" s="56">
        <f>F61/Table!$C$4</f>
        <v>0</v>
      </c>
      <c r="I61" t="s">
        <v>235</v>
      </c>
      <c r="J61" s="72"/>
      <c r="M61" s="56">
        <v>9</v>
      </c>
      <c r="N61" s="27" t="s">
        <v>151</v>
      </c>
      <c r="O61" s="56">
        <f>VLOOKUP(SUBSTITUTE(SUBSTITUTE(SUBSTITUTE(SUBSTITUTE(SUBSTITUTE(SUBSTITUTE(SUBSTITUTE(SUBSTITUTE(SUBSTITUTE(SUBSTITUTE(SUBSTITUTE(SUBSTITUTE(SUBSTITUTE(SUBSTITUTE(N61,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1" s="56">
        <f>VLOOKUP(SUBSTITUTE(SUBSTITUTE(SUBSTITUTE(SUBSTITUTE(SUBSTITUTE(SUBSTITUTE(SUBSTITUTE(SUBSTITUTE(SUBSTITUTE(SUBSTITUTE(SUBSTITUTE(SUBSTITUTE(SUBSTITUTE(SUBSTITUTE(N61,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1" s="56">
        <f>O61/Table!$D$4</f>
        <v>0</v>
      </c>
      <c r="R61" s="56">
        <f>P61/Table!$C$4</f>
        <v>0</v>
      </c>
    </row>
    <row r="62" spans="2:18" x14ac:dyDescent="0.25">
      <c r="C62" s="56">
        <v>10</v>
      </c>
      <c r="D62" s="27" t="s">
        <v>150</v>
      </c>
      <c r="E62" s="56">
        <f>VLOOKUP(SUBSTITUTE(SUBSTITUTE(SUBSTITUTE(SUBSTITUTE(SUBSTITUTE(SUBSTITUTE(SUBSTITUTE(SUBSTITUTE(SUBSTITUTE(SUBSTITUTE(SUBSTITUTE(SUBSTITUTE(SUBSTITUTE(SUBSTITUTE(D62,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2280</v>
      </c>
      <c r="F62" s="56">
        <f>VLOOKUP(SUBSTITUTE(SUBSTITUTE(SUBSTITUTE(SUBSTITUTE(SUBSTITUTE(SUBSTITUTE(SUBSTITUTE(SUBSTITUTE(SUBSTITUTE(SUBSTITUTE(SUBSTITUTE(SUBSTITUTE(SUBSTITUTE(SUBSTITUTE(D62,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2" s="56">
        <f>E62/Table!$D$4</f>
        <v>5.0666666666666664</v>
      </c>
      <c r="H62" s="56">
        <f>F62/Table!$C$4</f>
        <v>0</v>
      </c>
      <c r="J62" s="72"/>
      <c r="M62" s="56">
        <v>10</v>
      </c>
      <c r="N62" s="27" t="s">
        <v>150</v>
      </c>
      <c r="O62" s="56">
        <f>VLOOKUP(SUBSTITUTE(SUBSTITUTE(SUBSTITUTE(SUBSTITUTE(SUBSTITUTE(SUBSTITUTE(SUBSTITUTE(SUBSTITUTE(SUBSTITUTE(SUBSTITUTE(SUBSTITUTE(SUBSTITUTE(SUBSTITUTE(SUBSTITUTE(N62,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2" s="56">
        <f>VLOOKUP(SUBSTITUTE(SUBSTITUTE(SUBSTITUTE(SUBSTITUTE(SUBSTITUTE(SUBSTITUTE(SUBSTITUTE(SUBSTITUTE(SUBSTITUTE(SUBSTITUTE(SUBSTITUTE(SUBSTITUTE(SUBSTITUTE(SUBSTITUTE(N62,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2" s="56">
        <f>O62/Table!$D$4</f>
        <v>0</v>
      </c>
      <c r="R62" s="56">
        <f>P62/Table!$C$4</f>
        <v>0</v>
      </c>
    </row>
    <row r="63" spans="2:18" x14ac:dyDescent="0.25">
      <c r="C63" s="56">
        <v>11</v>
      </c>
      <c r="D63" s="27" t="s">
        <v>325</v>
      </c>
      <c r="E63" s="56">
        <f>VLOOKUP(SUBSTITUTE(SUBSTITUTE(SUBSTITUTE(SUBSTITUTE(SUBSTITUTE(SUBSTITUTE(SUBSTITUTE(SUBSTITUTE(SUBSTITUTE(SUBSTITUTE(SUBSTITUTE(SUBSTITUTE(SUBSTITUTE(SUBSTITUTE(D63,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63" s="56">
        <f>VLOOKUP(SUBSTITUTE(SUBSTITUTE(SUBSTITUTE(SUBSTITUTE(SUBSTITUTE(SUBSTITUTE(SUBSTITUTE(SUBSTITUTE(SUBSTITUTE(SUBSTITUTE(SUBSTITUTE(SUBSTITUTE(SUBSTITUTE(SUBSTITUTE(D63,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3" s="56">
        <f>E63/Table!$D$4</f>
        <v>0</v>
      </c>
      <c r="H63" s="56">
        <f>F63/Table!$C$4</f>
        <v>0</v>
      </c>
      <c r="I63" t="s">
        <v>235</v>
      </c>
      <c r="J63" s="72"/>
      <c r="M63" s="56">
        <v>11</v>
      </c>
      <c r="N63" s="27" t="s">
        <v>325</v>
      </c>
      <c r="O63" s="56">
        <f>VLOOKUP(SUBSTITUTE(SUBSTITUTE(SUBSTITUTE(SUBSTITUTE(SUBSTITUTE(SUBSTITUTE(SUBSTITUTE(SUBSTITUTE(SUBSTITUTE(SUBSTITUTE(SUBSTITUTE(SUBSTITUTE(SUBSTITUTE(SUBSTITUTE(N63,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3" s="56">
        <f>VLOOKUP(SUBSTITUTE(SUBSTITUTE(SUBSTITUTE(SUBSTITUTE(SUBSTITUTE(SUBSTITUTE(SUBSTITUTE(SUBSTITUTE(SUBSTITUTE(SUBSTITUTE(SUBSTITUTE(SUBSTITUTE(SUBSTITUTE(SUBSTITUTE(N63,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3" s="56">
        <f>O63/Table!$D$4</f>
        <v>0</v>
      </c>
      <c r="R63" s="56">
        <f>P63/Table!$C$4</f>
        <v>0</v>
      </c>
    </row>
    <row r="64" spans="2:18" x14ac:dyDescent="0.25">
      <c r="C64" s="56">
        <v>12</v>
      </c>
      <c r="D64" s="27" t="s">
        <v>231</v>
      </c>
      <c r="E64" s="56">
        <f>VLOOKUP(SUBSTITUTE(SUBSTITUTE(SUBSTITUTE(SUBSTITUTE(SUBSTITUTE(SUBSTITUTE(SUBSTITUTE(SUBSTITUTE(SUBSTITUTE(SUBSTITUTE(SUBSTITUTE(SUBSTITUTE(SUBSTITUTE(SUBSTITUTE(D64,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3862</v>
      </c>
      <c r="F64" s="56">
        <f>VLOOKUP(SUBSTITUTE(SUBSTITUTE(SUBSTITUTE(SUBSTITUTE(SUBSTITUTE(SUBSTITUTE(SUBSTITUTE(SUBSTITUTE(SUBSTITUTE(SUBSTITUTE(SUBSTITUTE(SUBSTITUTE(SUBSTITUTE(SUBSTITUTE(D64,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4" s="56">
        <f>E64/Table!$D$4</f>
        <v>8.5822222222222226</v>
      </c>
      <c r="H64" s="56">
        <f>F64/Table!$C$4</f>
        <v>0</v>
      </c>
      <c r="J64" s="72"/>
      <c r="M64" s="56">
        <v>12</v>
      </c>
      <c r="N64" s="27" t="s">
        <v>231</v>
      </c>
      <c r="O64" s="56">
        <f>VLOOKUP(SUBSTITUTE(SUBSTITUTE(SUBSTITUTE(SUBSTITUTE(SUBSTITUTE(SUBSTITUTE(SUBSTITUTE(SUBSTITUTE(SUBSTITUTE(SUBSTITUTE(SUBSTITUTE(SUBSTITUTE(SUBSTITUTE(SUBSTITUTE(N64,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4" s="56">
        <f>VLOOKUP(SUBSTITUTE(SUBSTITUTE(SUBSTITUTE(SUBSTITUTE(SUBSTITUTE(SUBSTITUTE(SUBSTITUTE(SUBSTITUTE(SUBSTITUTE(SUBSTITUTE(SUBSTITUTE(SUBSTITUTE(SUBSTITUTE(SUBSTITUTE(N64,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4" s="56">
        <f>O64/Table!$D$4</f>
        <v>0</v>
      </c>
      <c r="R64" s="56">
        <f>P64/Table!$C$4</f>
        <v>0</v>
      </c>
    </row>
    <row r="65" spans="2:18" x14ac:dyDescent="0.25">
      <c r="C65" s="56">
        <v>13</v>
      </c>
      <c r="D65" s="27" t="s">
        <v>229</v>
      </c>
      <c r="E65" s="56">
        <f>VLOOKUP(SUBSTITUTE(SUBSTITUTE(SUBSTITUTE(SUBSTITUTE(SUBSTITUTE(SUBSTITUTE(SUBSTITUTE(SUBSTITUTE(SUBSTITUTE(SUBSTITUTE(SUBSTITUTE(SUBSTITUTE(SUBSTITUTE(SUBSTITUTE(D65,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3631</v>
      </c>
      <c r="F65" s="56">
        <f>VLOOKUP(SUBSTITUTE(SUBSTITUTE(SUBSTITUTE(SUBSTITUTE(SUBSTITUTE(SUBSTITUTE(SUBSTITUTE(SUBSTITUTE(SUBSTITUTE(SUBSTITUTE(SUBSTITUTE(SUBSTITUTE(SUBSTITUTE(SUBSTITUTE(D65,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5" s="56">
        <f>E65/Table!$D$4</f>
        <v>8.068888888888889</v>
      </c>
      <c r="H65" s="56">
        <f>F65/Table!$C$4</f>
        <v>0</v>
      </c>
      <c r="J65" s="72"/>
      <c r="M65" s="56">
        <v>13</v>
      </c>
      <c r="N65" s="27" t="s">
        <v>229</v>
      </c>
      <c r="O65" s="56">
        <f>VLOOKUP(SUBSTITUTE(SUBSTITUTE(SUBSTITUTE(SUBSTITUTE(SUBSTITUTE(SUBSTITUTE(SUBSTITUTE(SUBSTITUTE(SUBSTITUTE(SUBSTITUTE(SUBSTITUTE(SUBSTITUTE(SUBSTITUTE(SUBSTITUTE(N65,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5" s="56">
        <f>VLOOKUP(SUBSTITUTE(SUBSTITUTE(SUBSTITUTE(SUBSTITUTE(SUBSTITUTE(SUBSTITUTE(SUBSTITUTE(SUBSTITUTE(SUBSTITUTE(SUBSTITUTE(SUBSTITUTE(SUBSTITUTE(SUBSTITUTE(SUBSTITUTE(N65,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5" s="56">
        <f>O65/Table!$D$4</f>
        <v>0</v>
      </c>
      <c r="R65" s="56">
        <f>P65/Table!$C$4</f>
        <v>0</v>
      </c>
    </row>
    <row r="66" spans="2:18" x14ac:dyDescent="0.25">
      <c r="C66" s="56">
        <v>14</v>
      </c>
      <c r="D66" s="27" t="s">
        <v>230</v>
      </c>
      <c r="E66" s="56">
        <f>VLOOKUP(SUBSTITUTE(SUBSTITUTE(SUBSTITUTE(SUBSTITUTE(SUBSTITUTE(SUBSTITUTE(SUBSTITUTE(SUBSTITUTE(SUBSTITUTE(SUBSTITUTE(SUBSTITUTE(SUBSTITUTE(SUBSTITUTE(SUBSTITUTE(D66,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2893</v>
      </c>
      <c r="F66" s="56">
        <f>VLOOKUP(SUBSTITUTE(SUBSTITUTE(SUBSTITUTE(SUBSTITUTE(SUBSTITUTE(SUBSTITUTE(SUBSTITUTE(SUBSTITUTE(SUBSTITUTE(SUBSTITUTE(SUBSTITUTE(SUBSTITUTE(SUBSTITUTE(SUBSTITUTE(D66,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6" s="56">
        <f>E66/Table!$D$4</f>
        <v>6.4288888888888893</v>
      </c>
      <c r="H66" s="56">
        <f>F66/Table!$C$4</f>
        <v>0</v>
      </c>
      <c r="J66" s="72"/>
      <c r="M66" s="56">
        <v>14</v>
      </c>
      <c r="N66" s="27" t="s">
        <v>230</v>
      </c>
      <c r="O66" s="56">
        <f>VLOOKUP(SUBSTITUTE(SUBSTITUTE(SUBSTITUTE(SUBSTITUTE(SUBSTITUTE(SUBSTITUTE(SUBSTITUTE(SUBSTITUTE(SUBSTITUTE(SUBSTITUTE(SUBSTITUTE(SUBSTITUTE(SUBSTITUTE(SUBSTITUTE(N66,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6" s="56">
        <f>VLOOKUP(SUBSTITUTE(SUBSTITUTE(SUBSTITUTE(SUBSTITUTE(SUBSTITUTE(SUBSTITUTE(SUBSTITUTE(SUBSTITUTE(SUBSTITUTE(SUBSTITUTE(SUBSTITUTE(SUBSTITUTE(SUBSTITUTE(SUBSTITUTE(N66,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6" s="56">
        <f>O66/Table!$D$4</f>
        <v>0</v>
      </c>
      <c r="R66" s="56">
        <f>P66/Table!$C$4</f>
        <v>0</v>
      </c>
    </row>
    <row r="67" spans="2:18" x14ac:dyDescent="0.25">
      <c r="C67" s="29"/>
      <c r="D67" s="28"/>
      <c r="E67" s="29"/>
      <c r="F67" s="29"/>
      <c r="G67" s="29"/>
      <c r="H67" s="29"/>
      <c r="J67" s="72"/>
      <c r="M67" s="29"/>
      <c r="N67" s="28"/>
      <c r="O67" s="29"/>
      <c r="P67" s="29"/>
      <c r="Q67" s="29"/>
      <c r="R67" s="29"/>
    </row>
    <row r="68" spans="2:18" x14ac:dyDescent="0.25">
      <c r="C68" s="29"/>
      <c r="D68" s="28"/>
      <c r="E68" s="29"/>
      <c r="F68" s="29"/>
      <c r="G68" s="29"/>
      <c r="H68" s="29"/>
      <c r="J68" s="72"/>
      <c r="M68" s="29"/>
      <c r="N68" s="28"/>
      <c r="O68" s="29"/>
      <c r="P68" s="29"/>
      <c r="Q68" s="29"/>
      <c r="R68" s="29"/>
    </row>
    <row r="69" spans="2:18" x14ac:dyDescent="0.25">
      <c r="B69" s="1" t="s">
        <v>34</v>
      </c>
      <c r="J69" s="72"/>
      <c r="L69" s="1" t="s">
        <v>34</v>
      </c>
    </row>
    <row r="70" spans="2:18" x14ac:dyDescent="0.25">
      <c r="C70" s="51" t="s">
        <v>25</v>
      </c>
      <c r="D70" s="46" t="s">
        <v>35</v>
      </c>
      <c r="E70" s="47"/>
      <c r="F70" s="48"/>
      <c r="J70" s="72"/>
      <c r="M70" s="51" t="s">
        <v>25</v>
      </c>
      <c r="N70" s="46" t="s">
        <v>35</v>
      </c>
      <c r="O70" s="47"/>
      <c r="P70" s="48"/>
    </row>
    <row r="71" spans="2:18" x14ac:dyDescent="0.25">
      <c r="C71" s="56">
        <v>1</v>
      </c>
      <c r="D71" s="35" t="s">
        <v>58</v>
      </c>
      <c r="E71" s="36"/>
      <c r="F71" s="37"/>
      <c r="J71" s="72"/>
      <c r="M71" s="56">
        <v>1</v>
      </c>
      <c r="N71" s="35" t="s">
        <v>58</v>
      </c>
      <c r="O71" s="36"/>
      <c r="P71" s="37"/>
    </row>
    <row r="72" spans="2:18" x14ac:dyDescent="0.25">
      <c r="C72" s="56">
        <v>2</v>
      </c>
      <c r="D72" s="35" t="s">
        <v>58</v>
      </c>
      <c r="E72" s="36"/>
      <c r="F72" s="37"/>
      <c r="J72" s="72"/>
      <c r="M72" s="56">
        <v>2</v>
      </c>
      <c r="N72" s="35" t="s">
        <v>58</v>
      </c>
      <c r="O72" s="36"/>
      <c r="P72" s="37"/>
    </row>
    <row r="73" spans="2:18" x14ac:dyDescent="0.25">
      <c r="C73" s="56">
        <v>3</v>
      </c>
      <c r="D73" s="35" t="s">
        <v>58</v>
      </c>
      <c r="E73" s="36"/>
      <c r="F73" s="37"/>
      <c r="J73" s="72"/>
      <c r="M73" s="56">
        <v>3</v>
      </c>
      <c r="N73" s="35" t="s">
        <v>58</v>
      </c>
      <c r="O73" s="36"/>
      <c r="P73" s="37"/>
    </row>
    <row r="74" spans="2:18" x14ac:dyDescent="0.25">
      <c r="C74" s="56">
        <v>4</v>
      </c>
      <c r="D74" s="35" t="s">
        <v>58</v>
      </c>
      <c r="E74" s="36"/>
      <c r="F74" s="37"/>
      <c r="J74" s="72"/>
      <c r="M74" s="56">
        <v>4</v>
      </c>
      <c r="N74" s="35" t="s">
        <v>58</v>
      </c>
      <c r="O74" s="36"/>
      <c r="P74" s="37"/>
    </row>
    <row r="75" spans="2:18" x14ac:dyDescent="0.25">
      <c r="J75" s="72"/>
    </row>
    <row r="76" spans="2:18" x14ac:dyDescent="0.25">
      <c r="B76" s="1" t="s">
        <v>169</v>
      </c>
      <c r="J76" s="72"/>
      <c r="L76" s="1" t="s">
        <v>169</v>
      </c>
    </row>
    <row r="77" spans="2:18" x14ac:dyDescent="0.25">
      <c r="C77" s="43" t="s">
        <v>25</v>
      </c>
      <c r="D77" s="43" t="s">
        <v>31</v>
      </c>
      <c r="E77" s="8" t="s">
        <v>126</v>
      </c>
      <c r="F77" s="8" t="s">
        <v>127</v>
      </c>
      <c r="J77" s="72"/>
      <c r="M77" s="51" t="s">
        <v>25</v>
      </c>
      <c r="N77" s="51" t="s">
        <v>31</v>
      </c>
      <c r="O77" s="8" t="s">
        <v>126</v>
      </c>
      <c r="P77" s="8" t="s">
        <v>127</v>
      </c>
    </row>
    <row r="78" spans="2:18" x14ac:dyDescent="0.25">
      <c r="C78" s="56">
        <v>1</v>
      </c>
      <c r="D78" s="27" t="s">
        <v>110</v>
      </c>
      <c r="E78" s="44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9</v>
      </c>
      <c r="F78" s="52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8" s="72"/>
      <c r="M78" s="56">
        <v>1</v>
      </c>
      <c r="N78" s="27" t="s">
        <v>110</v>
      </c>
      <c r="O78" s="55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78" s="56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79" spans="2:18" x14ac:dyDescent="0.25">
      <c r="C79" s="56">
        <v>2</v>
      </c>
      <c r="D79" s="27" t="s">
        <v>111</v>
      </c>
      <c r="E79" s="55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79" s="56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9" s="72"/>
      <c r="M79" s="56">
        <v>2</v>
      </c>
      <c r="N79" s="27" t="s">
        <v>111</v>
      </c>
      <c r="O79" s="55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79" s="56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0" spans="2:18" x14ac:dyDescent="0.25">
      <c r="C80" s="56">
        <v>3</v>
      </c>
      <c r="D80" s="27" t="s">
        <v>112</v>
      </c>
      <c r="E80" s="55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0" s="56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0" s="72"/>
      <c r="M80" s="56">
        <v>3</v>
      </c>
      <c r="N80" s="27" t="s">
        <v>112</v>
      </c>
      <c r="O80" s="55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0" s="56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1" spans="2:16" x14ac:dyDescent="0.25">
      <c r="C81" s="56">
        <v>4</v>
      </c>
      <c r="D81" s="27" t="s">
        <v>113</v>
      </c>
      <c r="E81" s="55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1" s="56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1" s="72"/>
      <c r="M81" s="56">
        <v>4</v>
      </c>
      <c r="N81" s="27" t="s">
        <v>113</v>
      </c>
      <c r="O81" s="55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1" s="56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2" spans="2:16" x14ac:dyDescent="0.25">
      <c r="C82" s="56">
        <v>5</v>
      </c>
      <c r="D82" s="27" t="s">
        <v>159</v>
      </c>
      <c r="E82" s="55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</v>
      </c>
      <c r="F82" s="56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2" s="72"/>
      <c r="M82" s="56">
        <v>5</v>
      </c>
      <c r="N82" s="27" t="s">
        <v>159</v>
      </c>
      <c r="O82" s="55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82" s="56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3" spans="2:16" x14ac:dyDescent="0.25">
      <c r="C83" s="56">
        <v>6</v>
      </c>
      <c r="D83" s="27" t="s">
        <v>160</v>
      </c>
      <c r="E83" s="55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8</v>
      </c>
      <c r="F83" s="56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3" s="72"/>
      <c r="M83" s="56">
        <v>6</v>
      </c>
      <c r="N83" s="27" t="s">
        <v>160</v>
      </c>
      <c r="O83" s="55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3" s="56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4" spans="2:16" x14ac:dyDescent="0.25">
      <c r="C84" s="56">
        <v>7</v>
      </c>
      <c r="D84" s="27" t="s">
        <v>161</v>
      </c>
      <c r="E84" s="55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14</v>
      </c>
      <c r="F84" s="56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4" s="72"/>
      <c r="M84" s="56">
        <v>7</v>
      </c>
      <c r="N84" s="27" t="s">
        <v>161</v>
      </c>
      <c r="O84" s="55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4" s="56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5" spans="2:16" x14ac:dyDescent="0.25">
      <c r="C85" s="56">
        <v>8</v>
      </c>
      <c r="D85" s="27" t="s">
        <v>162</v>
      </c>
      <c r="E85" s="55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6</v>
      </c>
      <c r="F85" s="56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5" s="72"/>
      <c r="M85" s="56">
        <v>8</v>
      </c>
      <c r="N85" s="27" t="s">
        <v>162</v>
      </c>
      <c r="O85" s="55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5" s="56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6" spans="2:16" x14ac:dyDescent="0.25">
      <c r="C86" s="56">
        <v>9</v>
      </c>
      <c r="D86" s="27" t="s">
        <v>151</v>
      </c>
      <c r="E86" s="55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6" s="56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6" s="72"/>
      <c r="M86" s="56">
        <v>9</v>
      </c>
      <c r="N86" s="27" t="s">
        <v>151</v>
      </c>
      <c r="O86" s="55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6" s="56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7" spans="2:16" x14ac:dyDescent="0.25">
      <c r="C87" s="56">
        <v>10</v>
      </c>
      <c r="D87" s="27" t="s">
        <v>150</v>
      </c>
      <c r="E87" s="55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</v>
      </c>
      <c r="F87" s="56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7" s="72"/>
      <c r="M87" s="56">
        <v>10</v>
      </c>
      <c r="N87" s="27" t="s">
        <v>150</v>
      </c>
      <c r="O87" s="55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7" s="56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8" spans="2:16" x14ac:dyDescent="0.25">
      <c r="C88" s="56">
        <v>11</v>
      </c>
      <c r="D88" s="27" t="s">
        <v>325</v>
      </c>
      <c r="E88" s="55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8" s="56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8" s="72"/>
      <c r="M88" s="56">
        <v>11</v>
      </c>
      <c r="N88" s="27" t="s">
        <v>325</v>
      </c>
      <c r="O88" s="55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8" s="56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9" spans="2:16" x14ac:dyDescent="0.25">
      <c r="C89" s="56">
        <v>12</v>
      </c>
      <c r="D89" s="27" t="s">
        <v>231</v>
      </c>
      <c r="E89" s="55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4</v>
      </c>
      <c r="F89" s="56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9" s="72"/>
      <c r="M89" s="56">
        <v>12</v>
      </c>
      <c r="N89" s="27" t="s">
        <v>231</v>
      </c>
      <c r="O89" s="55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9" s="56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0" spans="2:16" x14ac:dyDescent="0.25">
      <c r="C90" s="56">
        <v>13</v>
      </c>
      <c r="D90" s="27" t="s">
        <v>229</v>
      </c>
      <c r="E90" s="55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4</v>
      </c>
      <c r="F90" s="56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90" s="72"/>
      <c r="M90" s="56">
        <v>13</v>
      </c>
      <c r="N90" s="27" t="s">
        <v>229</v>
      </c>
      <c r="O90" s="55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90" s="56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1" spans="2:16" x14ac:dyDescent="0.25">
      <c r="C91" s="56">
        <v>14</v>
      </c>
      <c r="D91" s="27" t="s">
        <v>230</v>
      </c>
      <c r="E91" s="55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6</v>
      </c>
      <c r="F91" s="56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91" s="72"/>
      <c r="M91" s="56">
        <v>14</v>
      </c>
      <c r="N91" s="27" t="s">
        <v>230</v>
      </c>
      <c r="O91" s="55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91" s="56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2" spans="2:16" x14ac:dyDescent="0.25">
      <c r="C92" s="29"/>
      <c r="D92" s="28"/>
      <c r="E92" s="57"/>
      <c r="F92" s="29"/>
      <c r="J92" s="72"/>
      <c r="M92" s="29"/>
      <c r="N92" s="28"/>
      <c r="O92" s="57"/>
      <c r="P92" s="29"/>
    </row>
    <row r="93" spans="2:16" x14ac:dyDescent="0.25">
      <c r="B93" s="1" t="s">
        <v>170</v>
      </c>
      <c r="J93" s="72"/>
      <c r="L93" s="1" t="s">
        <v>170</v>
      </c>
    </row>
    <row r="94" spans="2:16" x14ac:dyDescent="0.25">
      <c r="C94" s="43" t="s">
        <v>25</v>
      </c>
      <c r="D94" s="43" t="s">
        <v>31</v>
      </c>
      <c r="E94" s="8" t="s">
        <v>36</v>
      </c>
      <c r="F94" s="8" t="s">
        <v>37</v>
      </c>
      <c r="J94" s="72"/>
      <c r="M94" s="51" t="s">
        <v>25</v>
      </c>
      <c r="N94" s="51" t="s">
        <v>31</v>
      </c>
      <c r="O94" s="8" t="s">
        <v>36</v>
      </c>
      <c r="P94" s="8" t="s">
        <v>37</v>
      </c>
    </row>
    <row r="95" spans="2:16" x14ac:dyDescent="0.25">
      <c r="C95" s="56">
        <v>1</v>
      </c>
      <c r="D95" s="27" t="s">
        <v>110</v>
      </c>
      <c r="E95" s="44" t="s">
        <v>58</v>
      </c>
      <c r="F95" s="102" t="s">
        <v>58</v>
      </c>
      <c r="J95" s="72"/>
      <c r="M95" s="56">
        <v>1</v>
      </c>
      <c r="N95" s="27" t="s">
        <v>110</v>
      </c>
      <c r="O95" s="55" t="s">
        <v>58</v>
      </c>
      <c r="P95" s="55" t="s">
        <v>58</v>
      </c>
    </row>
    <row r="96" spans="2:16" x14ac:dyDescent="0.25">
      <c r="C96" s="56">
        <v>2</v>
      </c>
      <c r="D96" s="27" t="s">
        <v>111</v>
      </c>
      <c r="E96" s="44" t="s">
        <v>58</v>
      </c>
      <c r="F96" s="102" t="s">
        <v>58</v>
      </c>
      <c r="J96" s="72"/>
      <c r="M96" s="56">
        <v>2</v>
      </c>
      <c r="N96" s="27" t="s">
        <v>111</v>
      </c>
      <c r="O96" s="55" t="s">
        <v>58</v>
      </c>
      <c r="P96" s="55" t="s">
        <v>58</v>
      </c>
    </row>
    <row r="97" spans="2:16" x14ac:dyDescent="0.25">
      <c r="C97" s="56">
        <v>3</v>
      </c>
      <c r="D97" s="27" t="s">
        <v>112</v>
      </c>
      <c r="E97" s="44" t="s">
        <v>58</v>
      </c>
      <c r="F97" s="102" t="s">
        <v>58</v>
      </c>
      <c r="J97" s="72"/>
      <c r="M97" s="56">
        <v>3</v>
      </c>
      <c r="N97" s="27" t="s">
        <v>112</v>
      </c>
      <c r="O97" s="55" t="s">
        <v>58</v>
      </c>
      <c r="P97" s="55" t="s">
        <v>58</v>
      </c>
    </row>
    <row r="98" spans="2:16" x14ac:dyDescent="0.25">
      <c r="C98" s="56">
        <v>4</v>
      </c>
      <c r="D98" s="27" t="s">
        <v>113</v>
      </c>
      <c r="E98" s="44" t="s">
        <v>58</v>
      </c>
      <c r="F98" s="102" t="s">
        <v>58</v>
      </c>
      <c r="J98" s="72"/>
      <c r="M98" s="56">
        <v>4</v>
      </c>
      <c r="N98" s="27" t="s">
        <v>113</v>
      </c>
      <c r="O98" s="55" t="s">
        <v>58</v>
      </c>
      <c r="P98" s="55" t="s">
        <v>58</v>
      </c>
    </row>
    <row r="99" spans="2:16" x14ac:dyDescent="0.25">
      <c r="C99" s="56">
        <v>5</v>
      </c>
      <c r="D99" s="27" t="s">
        <v>159</v>
      </c>
      <c r="E99" s="55" t="s">
        <v>58</v>
      </c>
      <c r="F99" s="102" t="s">
        <v>58</v>
      </c>
      <c r="J99" s="72"/>
      <c r="M99" s="56">
        <v>5</v>
      </c>
      <c r="N99" s="27" t="s">
        <v>159</v>
      </c>
      <c r="O99" s="55" t="s">
        <v>58</v>
      </c>
      <c r="P99" s="55" t="s">
        <v>58</v>
      </c>
    </row>
    <row r="100" spans="2:16" x14ac:dyDescent="0.25">
      <c r="C100" s="56">
        <v>6</v>
      </c>
      <c r="D100" s="27" t="s">
        <v>160</v>
      </c>
      <c r="E100" s="55" t="s">
        <v>58</v>
      </c>
      <c r="F100" s="102" t="s">
        <v>58</v>
      </c>
      <c r="J100" s="72"/>
      <c r="M100" s="56">
        <v>6</v>
      </c>
      <c r="N100" s="27" t="s">
        <v>160</v>
      </c>
      <c r="O100" s="55" t="s">
        <v>58</v>
      </c>
      <c r="P100" s="55" t="s">
        <v>58</v>
      </c>
    </row>
    <row r="101" spans="2:16" x14ac:dyDescent="0.25">
      <c r="C101" s="56">
        <v>7</v>
      </c>
      <c r="D101" s="27" t="s">
        <v>161</v>
      </c>
      <c r="E101" s="55" t="s">
        <v>58</v>
      </c>
      <c r="F101" s="102" t="s">
        <v>58</v>
      </c>
      <c r="J101" s="72"/>
      <c r="M101" s="56">
        <v>7</v>
      </c>
      <c r="N101" s="27" t="s">
        <v>161</v>
      </c>
      <c r="O101" s="55" t="s">
        <v>58</v>
      </c>
      <c r="P101" s="55" t="s">
        <v>58</v>
      </c>
    </row>
    <row r="102" spans="2:16" x14ac:dyDescent="0.25">
      <c r="C102" s="56">
        <v>8</v>
      </c>
      <c r="D102" s="27" t="s">
        <v>162</v>
      </c>
      <c r="E102" s="55" t="s">
        <v>58</v>
      </c>
      <c r="F102" s="102" t="s">
        <v>58</v>
      </c>
      <c r="J102" s="72"/>
      <c r="M102" s="56">
        <v>8</v>
      </c>
      <c r="N102" s="27" t="s">
        <v>162</v>
      </c>
      <c r="O102" s="55" t="s">
        <v>58</v>
      </c>
      <c r="P102" s="55" t="s">
        <v>58</v>
      </c>
    </row>
    <row r="103" spans="2:16" x14ac:dyDescent="0.25">
      <c r="C103" s="56">
        <v>9</v>
      </c>
      <c r="D103" s="27" t="s">
        <v>151</v>
      </c>
      <c r="E103" s="55" t="s">
        <v>58</v>
      </c>
      <c r="F103" s="102" t="s">
        <v>58</v>
      </c>
      <c r="J103" s="72"/>
      <c r="M103" s="56">
        <v>9</v>
      </c>
      <c r="N103" s="27" t="s">
        <v>151</v>
      </c>
      <c r="O103" s="55" t="s">
        <v>58</v>
      </c>
      <c r="P103" s="55" t="s">
        <v>58</v>
      </c>
    </row>
    <row r="104" spans="2:16" x14ac:dyDescent="0.25">
      <c r="C104" s="56">
        <v>10</v>
      </c>
      <c r="D104" s="27" t="s">
        <v>150</v>
      </c>
      <c r="E104" s="55" t="s">
        <v>58</v>
      </c>
      <c r="F104" s="102" t="s">
        <v>58</v>
      </c>
      <c r="J104" s="72"/>
      <c r="M104" s="56">
        <v>10</v>
      </c>
      <c r="N104" s="27" t="s">
        <v>150</v>
      </c>
      <c r="O104" s="55" t="s">
        <v>58</v>
      </c>
      <c r="P104" s="55" t="s">
        <v>58</v>
      </c>
    </row>
    <row r="105" spans="2:16" x14ac:dyDescent="0.25">
      <c r="C105" s="56">
        <v>11</v>
      </c>
      <c r="D105" s="27" t="s">
        <v>325</v>
      </c>
      <c r="E105" s="55" t="s">
        <v>58</v>
      </c>
      <c r="F105" s="102" t="s">
        <v>58</v>
      </c>
      <c r="J105" s="72"/>
      <c r="M105" s="56">
        <v>11</v>
      </c>
      <c r="N105" s="27" t="s">
        <v>325</v>
      </c>
      <c r="O105" s="55" t="s">
        <v>58</v>
      </c>
      <c r="P105" s="55" t="s">
        <v>58</v>
      </c>
    </row>
    <row r="106" spans="2:16" x14ac:dyDescent="0.25">
      <c r="C106" s="56">
        <v>12</v>
      </c>
      <c r="D106" s="27" t="s">
        <v>231</v>
      </c>
      <c r="E106" s="55" t="s">
        <v>58</v>
      </c>
      <c r="F106" s="102" t="s">
        <v>58</v>
      </c>
      <c r="J106" s="72"/>
      <c r="M106" s="56">
        <v>12</v>
      </c>
      <c r="N106" s="27" t="s">
        <v>231</v>
      </c>
      <c r="O106" s="55" t="s">
        <v>58</v>
      </c>
      <c r="P106" s="55" t="s">
        <v>58</v>
      </c>
    </row>
    <row r="107" spans="2:16" x14ac:dyDescent="0.25">
      <c r="C107" s="56">
        <v>13</v>
      </c>
      <c r="D107" s="27" t="s">
        <v>229</v>
      </c>
      <c r="E107" s="55" t="s">
        <v>58</v>
      </c>
      <c r="F107" s="102" t="s">
        <v>58</v>
      </c>
      <c r="J107" s="72"/>
      <c r="M107" s="56">
        <v>13</v>
      </c>
      <c r="N107" s="27" t="s">
        <v>229</v>
      </c>
      <c r="O107" s="55" t="s">
        <v>58</v>
      </c>
      <c r="P107" s="55" t="s">
        <v>58</v>
      </c>
    </row>
    <row r="108" spans="2:16" x14ac:dyDescent="0.25">
      <c r="C108" s="56">
        <v>14</v>
      </c>
      <c r="D108" s="27" t="s">
        <v>230</v>
      </c>
      <c r="E108" s="55" t="s">
        <v>58</v>
      </c>
      <c r="F108" s="102" t="s">
        <v>58</v>
      </c>
      <c r="J108" s="72"/>
      <c r="M108" s="56">
        <v>14</v>
      </c>
      <c r="N108" s="27" t="s">
        <v>230</v>
      </c>
      <c r="O108" s="55" t="s">
        <v>58</v>
      </c>
      <c r="P108" s="55" t="s">
        <v>58</v>
      </c>
    </row>
    <row r="109" spans="2:16" x14ac:dyDescent="0.25">
      <c r="C109" s="29"/>
      <c r="D109" s="28"/>
      <c r="E109" s="57"/>
      <c r="F109" s="57"/>
      <c r="J109" s="72"/>
      <c r="M109" s="29"/>
      <c r="N109" s="28"/>
      <c r="O109" s="57"/>
      <c r="P109" s="57"/>
    </row>
    <row r="110" spans="2:16" x14ac:dyDescent="0.25">
      <c r="C110" s="29"/>
      <c r="D110" s="28"/>
      <c r="E110" s="57"/>
      <c r="F110" s="57"/>
      <c r="J110" s="72"/>
      <c r="M110" s="29"/>
      <c r="N110" s="28"/>
      <c r="O110" s="57"/>
      <c r="P110" s="57"/>
    </row>
    <row r="111" spans="2:16" x14ac:dyDescent="0.25">
      <c r="B111" s="1" t="s">
        <v>39</v>
      </c>
      <c r="J111" s="72"/>
      <c r="L111" s="1" t="s">
        <v>39</v>
      </c>
    </row>
    <row r="112" spans="2:16" x14ac:dyDescent="0.25">
      <c r="C112" s="1" t="s">
        <v>41</v>
      </c>
      <c r="J112" s="72"/>
      <c r="M112" s="1" t="s">
        <v>41</v>
      </c>
    </row>
    <row r="113" spans="2:14" x14ac:dyDescent="0.25">
      <c r="D113" t="s">
        <v>40</v>
      </c>
      <c r="J113" s="72"/>
      <c r="N113" t="s">
        <v>40</v>
      </c>
    </row>
    <row r="114" spans="2:14" x14ac:dyDescent="0.25">
      <c r="D114" t="s">
        <v>93</v>
      </c>
      <c r="J114" s="72"/>
      <c r="N114" t="s">
        <v>93</v>
      </c>
    </row>
    <row r="115" spans="2:14" x14ac:dyDescent="0.25">
      <c r="C115" s="1" t="s">
        <v>156</v>
      </c>
      <c r="J115" s="72"/>
      <c r="M115" s="1" t="s">
        <v>156</v>
      </c>
    </row>
    <row r="116" spans="2:14" x14ac:dyDescent="0.25">
      <c r="D116" t="s">
        <v>157</v>
      </c>
      <c r="J116" s="72"/>
      <c r="N116" t="s">
        <v>157</v>
      </c>
    </row>
    <row r="117" spans="2:14" x14ac:dyDescent="0.25">
      <c r="D117" t="s">
        <v>158</v>
      </c>
      <c r="J117" s="72"/>
      <c r="N117" t="s">
        <v>158</v>
      </c>
    </row>
    <row r="118" spans="2:14" x14ac:dyDescent="0.25">
      <c r="J118" s="72"/>
    </row>
    <row r="119" spans="2:14" x14ac:dyDescent="0.25">
      <c r="J119" s="72"/>
    </row>
    <row r="120" spans="2:14" x14ac:dyDescent="0.25">
      <c r="B120" t="s">
        <v>163</v>
      </c>
      <c r="C120" t="s">
        <v>155</v>
      </c>
      <c r="J120" s="72"/>
      <c r="K120" t="s">
        <v>154</v>
      </c>
    </row>
    <row r="121" spans="2:14" x14ac:dyDescent="0.25">
      <c r="D121" s="27" t="s">
        <v>110</v>
      </c>
      <c r="J121" s="72"/>
      <c r="L121" s="119" t="s">
        <v>111</v>
      </c>
    </row>
    <row r="122" spans="2:14" x14ac:dyDescent="0.25">
      <c r="D122" s="27" t="s">
        <v>159</v>
      </c>
      <c r="J122" s="72"/>
      <c r="L122" s="27" t="s">
        <v>112</v>
      </c>
    </row>
    <row r="123" spans="2:14" x14ac:dyDescent="0.25">
      <c r="D123" s="27" t="s">
        <v>160</v>
      </c>
      <c r="J123" s="72"/>
      <c r="L123" s="27" t="s">
        <v>113</v>
      </c>
      <c r="M123" s="33"/>
    </row>
    <row r="124" spans="2:14" x14ac:dyDescent="0.25">
      <c r="D124" s="27" t="s">
        <v>161</v>
      </c>
      <c r="J124" s="72"/>
      <c r="L124" s="27" t="s">
        <v>151</v>
      </c>
    </row>
    <row r="125" spans="2:14" x14ac:dyDescent="0.25">
      <c r="D125" s="27" t="s">
        <v>162</v>
      </c>
      <c r="J125" s="72"/>
      <c r="L125" s="27" t="s">
        <v>325</v>
      </c>
    </row>
    <row r="126" spans="2:14" x14ac:dyDescent="0.25">
      <c r="D126" s="27" t="s">
        <v>150</v>
      </c>
      <c r="J126" s="72"/>
      <c r="L126" s="192" t="s">
        <v>159</v>
      </c>
    </row>
    <row r="127" spans="2:14" x14ac:dyDescent="0.25">
      <c r="D127" s="27" t="s">
        <v>231</v>
      </c>
      <c r="J127" s="72"/>
      <c r="L127" s="192" t="s">
        <v>150</v>
      </c>
    </row>
    <row r="128" spans="2:14" x14ac:dyDescent="0.25">
      <c r="D128" s="27" t="s">
        <v>229</v>
      </c>
      <c r="J128" s="72"/>
    </row>
    <row r="129" spans="4:10" x14ac:dyDescent="0.25">
      <c r="D129" s="27" t="s">
        <v>230</v>
      </c>
      <c r="J129" s="72"/>
    </row>
    <row r="130" spans="4:10" x14ac:dyDescent="0.25">
      <c r="D130" s="28"/>
      <c r="J130" s="72"/>
    </row>
    <row r="131" spans="4:10" x14ac:dyDescent="0.25">
      <c r="D131" s="28"/>
      <c r="E131" s="151" t="s">
        <v>155</v>
      </c>
      <c r="G131" s="150" t="s">
        <v>154</v>
      </c>
    </row>
    <row r="132" spans="4:10" x14ac:dyDescent="0.25">
      <c r="D132" t="s">
        <v>110</v>
      </c>
      <c r="E132" s="148">
        <v>44003</v>
      </c>
      <c r="F132" t="s">
        <v>326</v>
      </c>
      <c r="G132" t="s">
        <v>144</v>
      </c>
    </row>
    <row r="133" spans="4:10" x14ac:dyDescent="0.25">
      <c r="D133" t="s">
        <v>111</v>
      </c>
      <c r="E133" t="s">
        <v>144</v>
      </c>
      <c r="G133" s="148">
        <v>44003</v>
      </c>
      <c r="H133" t="s">
        <v>326</v>
      </c>
    </row>
    <row r="134" spans="4:10" x14ac:dyDescent="0.25">
      <c r="D134" t="s">
        <v>112</v>
      </c>
      <c r="E134" t="s">
        <v>144</v>
      </c>
      <c r="G134" s="148">
        <v>44003</v>
      </c>
      <c r="H134" t="s">
        <v>326</v>
      </c>
    </row>
    <row r="135" spans="4:10" x14ac:dyDescent="0.25">
      <c r="D135" t="s">
        <v>113</v>
      </c>
      <c r="E135" t="s">
        <v>144</v>
      </c>
      <c r="G135" s="148">
        <v>44003</v>
      </c>
      <c r="H135" t="s">
        <v>326</v>
      </c>
    </row>
    <row r="136" spans="4:10" x14ac:dyDescent="0.25">
      <c r="D136" t="s">
        <v>159</v>
      </c>
      <c r="E136" s="148">
        <v>44003</v>
      </c>
      <c r="F136" s="148">
        <v>44010</v>
      </c>
      <c r="G136" s="148">
        <v>44011</v>
      </c>
      <c r="H136" t="s">
        <v>326</v>
      </c>
    </row>
    <row r="137" spans="4:10" x14ac:dyDescent="0.25">
      <c r="D137" t="s">
        <v>160</v>
      </c>
      <c r="E137" s="148">
        <v>44003</v>
      </c>
      <c r="F137" t="s">
        <v>326</v>
      </c>
      <c r="G137" t="s">
        <v>144</v>
      </c>
    </row>
    <row r="138" spans="4:10" x14ac:dyDescent="0.25">
      <c r="D138" t="s">
        <v>161</v>
      </c>
      <c r="E138" s="148">
        <v>44003</v>
      </c>
      <c r="F138" t="s">
        <v>326</v>
      </c>
      <c r="G138" t="s">
        <v>144</v>
      </c>
    </row>
    <row r="139" spans="4:10" x14ac:dyDescent="0.25">
      <c r="D139" t="s">
        <v>162</v>
      </c>
      <c r="E139" s="148">
        <v>44003</v>
      </c>
      <c r="F139" t="s">
        <v>326</v>
      </c>
      <c r="G139" t="s">
        <v>144</v>
      </c>
    </row>
    <row r="140" spans="4:10" x14ac:dyDescent="0.25">
      <c r="D140" t="s">
        <v>151</v>
      </c>
      <c r="E140" t="s">
        <v>144</v>
      </c>
      <c r="G140" s="148">
        <v>44003</v>
      </c>
      <c r="H140" t="s">
        <v>326</v>
      </c>
    </row>
    <row r="141" spans="4:10" x14ac:dyDescent="0.25">
      <c r="D141" t="s">
        <v>150</v>
      </c>
      <c r="E141" s="148">
        <v>44003</v>
      </c>
      <c r="F141" s="148">
        <v>44010</v>
      </c>
      <c r="G141" s="148">
        <v>44011</v>
      </c>
      <c r="H141" t="s">
        <v>326</v>
      </c>
    </row>
    <row r="142" spans="4:10" x14ac:dyDescent="0.25">
      <c r="D142" t="s">
        <v>325</v>
      </c>
      <c r="E142" t="s">
        <v>144</v>
      </c>
      <c r="G142" s="148">
        <v>44003</v>
      </c>
      <c r="H142" t="s">
        <v>326</v>
      </c>
    </row>
    <row r="143" spans="4:10" x14ac:dyDescent="0.25">
      <c r="D143" t="s">
        <v>231</v>
      </c>
      <c r="E143" s="148">
        <v>44003</v>
      </c>
      <c r="F143" t="s">
        <v>326</v>
      </c>
      <c r="G143" t="s">
        <v>144</v>
      </c>
    </row>
    <row r="144" spans="4:10" x14ac:dyDescent="0.25">
      <c r="D144" t="s">
        <v>229</v>
      </c>
      <c r="E144" s="148">
        <v>44003</v>
      </c>
      <c r="F144" t="s">
        <v>326</v>
      </c>
      <c r="G144" t="s">
        <v>144</v>
      </c>
    </row>
    <row r="145" spans="4:7" x14ac:dyDescent="0.25">
      <c r="D145" t="s">
        <v>230</v>
      </c>
      <c r="E145" s="148">
        <v>44003</v>
      </c>
      <c r="F145" t="s">
        <v>326</v>
      </c>
      <c r="G145" t="s">
        <v>144</v>
      </c>
    </row>
  </sheetData>
  <customSheetViews>
    <customSheetView guid="{7E0EA425-A420-4443-B9E0-CDF0AA9E5D09}" scale="85">
      <selection activeCell="G11" sqref="G11"/>
      <pageMargins left="0.7" right="0.7" top="0.75" bottom="0.75" header="0.3" footer="0.3"/>
      <pageSetup orientation="portrait" horizontalDpi="300" verticalDpi="0" r:id="rId1"/>
    </customSheetView>
    <customSheetView guid="{A2E8CE38-D15E-4374-89B2-69D9421C4465}" scale="85" showPageBreaks="1">
      <selection activeCell="A69" sqref="A69:XFD69"/>
      <pageMargins left="0.7" right="0.7" top="0.75" bottom="0.75" header="0.3" footer="0.3"/>
      <pageSetup orientation="portrait" horizontalDpi="300" verticalDpi="0" r:id="rId2"/>
    </customSheetView>
    <customSheetView guid="{99BC1C51-34DC-4BF2-906C-1E31B6171D71}" scale="85">
      <selection activeCell="N94" sqref="N94:N99"/>
      <pageMargins left="0.7" right="0.7" top="0.75" bottom="0.75" header="0.3" footer="0.3"/>
      <pageSetup orientation="portrait" horizontalDpi="300" verticalDpi="0" r:id="rId3"/>
    </customSheetView>
    <customSheetView guid="{A2C66332-A809-458E-971B-FDB6D62C74C3}" scale="85">
      <selection activeCell="A69" sqref="A69:XFD69"/>
      <pageMargins left="0.7" right="0.7" top="0.75" bottom="0.75" header="0.3" footer="0.3"/>
      <pageSetup orientation="portrait" horizontalDpi="300" verticalDpi="0" r:id="rId4"/>
    </customSheetView>
    <customSheetView guid="{7ECC2B8E-6A82-42F5-8AB0-4A51C54EA5EC}" scale="85">
      <selection activeCell="P24" sqref="P24"/>
      <pageMargins left="0.7" right="0.7" top="0.75" bottom="0.75" header="0.3" footer="0.3"/>
      <pageSetup orientation="portrait" horizontalDpi="300" verticalDpi="0" r:id="rId5"/>
    </customSheetView>
    <customSheetView guid="{3B3E6719-EACB-4D2C-89C1-05FFAB6020FD}" scale="85" topLeftCell="A73">
      <selection activeCell="A96" sqref="A96:XFD96"/>
      <pageMargins left="0.7" right="0.7" top="0.75" bottom="0.75" header="0.3" footer="0.3"/>
      <pageSetup orientation="portrait" horizontalDpi="300" verticalDpi="0" r:id="rId6"/>
    </customSheetView>
    <customSheetView guid="{4E06BDBF-2CED-473B-850B-2A6C7311FF41}" scale="85" topLeftCell="A40">
      <selection activeCell="A96" sqref="A96:XFD96"/>
      <pageMargins left="0.7" right="0.7" top="0.75" bottom="0.75" header="0.3" footer="0.3"/>
      <pageSetup orientation="portrait" horizontalDpi="300" r:id="rId7"/>
    </customSheetView>
    <customSheetView guid="{D33AC7AF-C8AB-4CE9-94C7-9237011A5FC3}" scale="85">
      <selection activeCell="A96" sqref="A96:XFD96"/>
      <pageMargins left="0.7" right="0.7" top="0.75" bottom="0.75" header="0.3" footer="0.3"/>
      <pageSetup orientation="portrait" horizontalDpi="300" verticalDpi="0" r:id="rId8"/>
    </customSheetView>
    <customSheetView guid="{C94451EF-7A3E-4D72-B5A4-3D1B193192CC}" scale="85" topLeftCell="A16">
      <selection activeCell="A9" sqref="A9:XFD9"/>
      <pageMargins left="0.7" right="0.7" top="0.75" bottom="0.75" header="0.3" footer="0.3"/>
      <pageSetup orientation="portrait" horizontalDpi="300" verticalDpi="0" r:id="rId9"/>
    </customSheetView>
    <customSheetView guid="{FECB4C41-27E8-4A22-AFB3-4F54CDD4960E}" scale="85" topLeftCell="A34">
      <selection activeCell="K9" sqref="K9"/>
      <pageMargins left="0.7" right="0.7" top="0.75" bottom="0.75" header="0.3" footer="0.3"/>
      <pageSetup orientation="portrait" horizontalDpi="300" verticalDpi="0" r:id="rId10"/>
    </customSheetView>
    <customSheetView guid="{970EE037-F5E5-47AF-896A-0F6222879EBC}" scale="85">
      <selection activeCell="H22" sqref="H22"/>
      <pageMargins left="0.7" right="0.7" top="0.75" bottom="0.75" header="0.3" footer="0.3"/>
      <pageSetup orientation="portrait" horizontalDpi="300" r:id="rId11"/>
    </customSheetView>
    <customSheetView guid="{60D2C030-4E31-4E07-8E1C-44D2EE84B177}" scale="85">
      <selection activeCell="U28" sqref="U28"/>
      <pageMargins left="0.7" right="0.7" top="0.75" bottom="0.75" header="0.3" footer="0.3"/>
      <pageSetup orientation="portrait" horizontalDpi="300" verticalDpi="0" r:id="rId12"/>
    </customSheetView>
    <customSheetView guid="{336B6883-2145-4B58-921E-CEC7185A847E}" scale="85">
      <selection activeCell="A96" sqref="A96:XFD96"/>
      <pageMargins left="0.7" right="0.7" top="0.75" bottom="0.75" header="0.3" footer="0.3"/>
      <pageSetup orientation="portrait" horizontalDpi="300" verticalDpi="0" r:id="rId13"/>
    </customSheetView>
    <customSheetView guid="{89C03E1E-B6A8-49A1-B29C-5DC4FAB2FBC6}" scale="85" topLeftCell="A61">
      <selection activeCell="A16" sqref="A16:XFD16"/>
      <pageMargins left="0.7" right="0.7" top="0.75" bottom="0.75" header="0.3" footer="0.3"/>
      <pageSetup orientation="portrait" horizontalDpi="300" verticalDpi="0" r:id="rId14"/>
    </customSheetView>
    <customSheetView guid="{F96FC7D9-4F89-4FE0-8D00-C0083DEB0472}" scale="85">
      <selection activeCell="G8" sqref="G8"/>
      <pageMargins left="0.7" right="0.7" top="0.75" bottom="0.75" header="0.3" footer="0.3"/>
      <pageSetup orientation="portrait" horizontalDpi="300" verticalDpi="0" r:id="rId15"/>
    </customSheetView>
  </customSheetViews>
  <conditionalFormatting sqref="H30:H31 H5:H17">
    <cfRule type="cellIs" dxfId="15" priority="29" operator="equal">
      <formula>1</formula>
    </cfRule>
    <cfRule type="cellIs" dxfId="14" priority="30" operator="lessThan">
      <formula>1</formula>
    </cfRule>
  </conditionalFormatting>
  <conditionalFormatting sqref="R30:R31">
    <cfRule type="cellIs" dxfId="13" priority="19" operator="equal">
      <formula>1</formula>
    </cfRule>
    <cfRule type="cellIs" dxfId="12" priority="20" operator="lessThan">
      <formula>1</formula>
    </cfRule>
  </conditionalFormatting>
  <conditionalFormatting sqref="H18">
    <cfRule type="cellIs" dxfId="11" priority="7" operator="equal">
      <formula>1</formula>
    </cfRule>
    <cfRule type="cellIs" dxfId="10" priority="8" operator="lessThan">
      <formula>1</formula>
    </cfRule>
  </conditionalFormatting>
  <conditionalFormatting sqref="H4">
    <cfRule type="cellIs" dxfId="9" priority="11" operator="equal">
      <formula>1</formula>
    </cfRule>
    <cfRule type="cellIs" dxfId="8" priority="12" operator="lessThan">
      <formula>1</formula>
    </cfRule>
  </conditionalFormatting>
  <pageMargins left="0.7" right="0.7" top="0.75" bottom="0.75" header="0.3" footer="0.3"/>
  <pageSetup orientation="portrait" horizontalDpi="300" verticalDpi="0" r:id="rId1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7" operator="greaterThanOrEqual" id="{AB332625-2C78-42D1-BCBA-02B5FD48AA05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8" operator="lessThan" id="{1E93C942-BB2F-462A-A99C-2305A078DAA8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G5:G18</xm:sqref>
        </x14:conditionalFormatting>
        <x14:conditionalFormatting xmlns:xm="http://schemas.microsoft.com/office/excel/2006/main">
          <x14:cfRule type="cellIs" priority="15" operator="greaterThanOrEqual" id="{4B346809-FC6E-4052-825C-9EECC10D071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6" operator="lessThan" id="{5CFD224B-CAA0-4685-8DB1-64A0D653A763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</xm:sqref>
        </x14:conditionalFormatting>
        <x14:conditionalFormatting xmlns:xm="http://schemas.microsoft.com/office/excel/2006/main">
          <x14:cfRule type="cellIs" priority="3" operator="greaterThanOrEqual" id="{C011E296-8F90-48A5-B5F6-BAE4553040C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" operator="lessThan" id="{7A60D980-883F-4C6F-9D29-FAE543DA4C10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R5:R18</xm:sqref>
        </x14:conditionalFormatting>
        <x14:conditionalFormatting xmlns:xm="http://schemas.microsoft.com/office/excel/2006/main">
          <x14:cfRule type="cellIs" priority="1" operator="greaterThanOrEqual" id="{87905D9E-2FE8-481D-8C6A-7E4A5FAB2647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" operator="lessThan" id="{2A79EE14-C664-42E0-868A-6B5BC4BBF422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R4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55"/>
  <sheetViews>
    <sheetView topLeftCell="A25" workbookViewId="0">
      <selection activeCell="C52" sqref="C52:C55"/>
    </sheetView>
  </sheetViews>
  <sheetFormatPr defaultRowHeight="15" x14ac:dyDescent="0.25"/>
  <cols>
    <col min="2" max="2" width="11.7109375" bestFit="1" customWidth="1"/>
    <col min="3" max="3" width="24.85546875" bestFit="1" customWidth="1"/>
    <col min="4" max="4" width="20.140625" customWidth="1"/>
    <col min="5" max="5" width="33.85546875" customWidth="1"/>
  </cols>
  <sheetData>
    <row r="2" spans="2:5" x14ac:dyDescent="0.25">
      <c r="B2" s="9" t="s">
        <v>11</v>
      </c>
    </row>
    <row r="3" spans="2:5" x14ac:dyDescent="0.25">
      <c r="B3" s="2" t="s">
        <v>4</v>
      </c>
      <c r="C3" s="10" t="s">
        <v>2</v>
      </c>
      <c r="D3" s="10" t="s">
        <v>3</v>
      </c>
    </row>
    <row r="4" spans="2:5" x14ac:dyDescent="0.25">
      <c r="B4" s="10">
        <v>1</v>
      </c>
      <c r="C4" s="11">
        <v>130</v>
      </c>
      <c r="D4" s="11">
        <v>450</v>
      </c>
    </row>
    <row r="6" spans="2:5" x14ac:dyDescent="0.25">
      <c r="B6" s="1" t="s">
        <v>42</v>
      </c>
    </row>
    <row r="7" spans="2:5" x14ac:dyDescent="0.25">
      <c r="B7" s="2" t="s">
        <v>0</v>
      </c>
      <c r="C7" s="2" t="s">
        <v>1</v>
      </c>
      <c r="D7" s="2" t="s">
        <v>47</v>
      </c>
      <c r="E7" s="4" t="s">
        <v>44</v>
      </c>
    </row>
    <row r="8" spans="2:5" ht="60" x14ac:dyDescent="0.25">
      <c r="B8" s="12">
        <v>1</v>
      </c>
      <c r="C8" s="12" t="s">
        <v>2</v>
      </c>
      <c r="D8" s="12" t="s">
        <v>45</v>
      </c>
      <c r="E8" s="13" t="s">
        <v>9</v>
      </c>
    </row>
    <row r="9" spans="2:5" ht="75" x14ac:dyDescent="0.25">
      <c r="B9" s="12">
        <v>2</v>
      </c>
      <c r="C9" s="12" t="s">
        <v>3</v>
      </c>
      <c r="D9" s="12" t="s">
        <v>46</v>
      </c>
      <c r="E9" s="13" t="s">
        <v>10</v>
      </c>
    </row>
    <row r="11" spans="2:5" x14ac:dyDescent="0.25">
      <c r="B11" s="1" t="s">
        <v>43</v>
      </c>
    </row>
    <row r="12" spans="2:5" x14ac:dyDescent="0.25">
      <c r="B12" s="2" t="s">
        <v>0</v>
      </c>
      <c r="C12" s="2" t="s">
        <v>5</v>
      </c>
    </row>
    <row r="13" spans="2:5" x14ac:dyDescent="0.25">
      <c r="B13" s="3">
        <v>1</v>
      </c>
      <c r="C13" s="3" t="s">
        <v>6</v>
      </c>
    </row>
    <row r="14" spans="2:5" x14ac:dyDescent="0.25">
      <c r="B14" s="3">
        <v>2</v>
      </c>
      <c r="C14" s="3" t="s">
        <v>61</v>
      </c>
    </row>
    <row r="15" spans="2:5" x14ac:dyDescent="0.25">
      <c r="B15" s="3">
        <v>3</v>
      </c>
      <c r="C15" s="3" t="s">
        <v>62</v>
      </c>
    </row>
    <row r="16" spans="2:5" x14ac:dyDescent="0.25">
      <c r="B16" s="3">
        <v>4</v>
      </c>
      <c r="C16" s="3" t="s">
        <v>63</v>
      </c>
    </row>
    <row r="17" spans="2:5" x14ac:dyDescent="0.25">
      <c r="B17" s="3">
        <v>5</v>
      </c>
      <c r="C17" s="3" t="s">
        <v>933</v>
      </c>
    </row>
    <row r="18" spans="2:5" x14ac:dyDescent="0.25">
      <c r="B18" s="3">
        <v>6</v>
      </c>
      <c r="C18" s="3" t="s">
        <v>64</v>
      </c>
    </row>
    <row r="19" spans="2:5" x14ac:dyDescent="0.25">
      <c r="B19" s="3">
        <v>7</v>
      </c>
      <c r="C19" s="3" t="s">
        <v>65</v>
      </c>
    </row>
    <row r="20" spans="2:5" x14ac:dyDescent="0.25">
      <c r="B20" s="3">
        <v>8</v>
      </c>
      <c r="C20" s="3" t="s">
        <v>66</v>
      </c>
    </row>
    <row r="21" spans="2:5" x14ac:dyDescent="0.25">
      <c r="B21" s="3">
        <v>9</v>
      </c>
      <c r="C21" s="3" t="s">
        <v>136</v>
      </c>
    </row>
    <row r="22" spans="2:5" x14ac:dyDescent="0.25">
      <c r="B22" s="3">
        <v>10</v>
      </c>
      <c r="C22" s="3" t="s">
        <v>137</v>
      </c>
    </row>
    <row r="23" spans="2:5" x14ac:dyDescent="0.25">
      <c r="B23" s="3">
        <v>11</v>
      </c>
      <c r="C23" s="3" t="s">
        <v>328</v>
      </c>
    </row>
    <row r="24" spans="2:5" x14ac:dyDescent="0.25">
      <c r="B24" s="3">
        <v>12</v>
      </c>
      <c r="C24" s="3" t="s">
        <v>232</v>
      </c>
    </row>
    <row r="25" spans="2:5" x14ac:dyDescent="0.25">
      <c r="B25" s="3">
        <v>13</v>
      </c>
      <c r="C25" s="3" t="s">
        <v>233</v>
      </c>
    </row>
    <row r="26" spans="2:5" x14ac:dyDescent="0.25">
      <c r="B26" s="3">
        <v>14</v>
      </c>
      <c r="C26" s="3" t="s">
        <v>234</v>
      </c>
    </row>
    <row r="27" spans="2:5" x14ac:dyDescent="0.25">
      <c r="B27" s="3">
        <v>15</v>
      </c>
      <c r="C27" s="3"/>
    </row>
    <row r="29" spans="2:5" x14ac:dyDescent="0.25">
      <c r="B29" s="9" t="s">
        <v>19</v>
      </c>
    </row>
    <row r="30" spans="2:5" x14ac:dyDescent="0.25">
      <c r="B30" s="2" t="s">
        <v>0</v>
      </c>
      <c r="C30" s="2" t="s">
        <v>17</v>
      </c>
    </row>
    <row r="31" spans="2:5" x14ac:dyDescent="0.25">
      <c r="B31" s="2">
        <v>1</v>
      </c>
      <c r="C31" s="3" t="s">
        <v>20</v>
      </c>
      <c r="E31" s="23"/>
    </row>
    <row r="32" spans="2:5" x14ac:dyDescent="0.25">
      <c r="B32" s="2">
        <v>2</v>
      </c>
      <c r="C32" s="3" t="s">
        <v>23</v>
      </c>
    </row>
    <row r="33" spans="2:3" x14ac:dyDescent="0.25">
      <c r="B33" s="2">
        <v>3</v>
      </c>
      <c r="C33" s="3" t="s">
        <v>18</v>
      </c>
    </row>
    <row r="34" spans="2:3" x14ac:dyDescent="0.25">
      <c r="B34" s="2">
        <v>4</v>
      </c>
      <c r="C34" s="3" t="s">
        <v>69</v>
      </c>
    </row>
    <row r="35" spans="2:3" x14ac:dyDescent="0.25">
      <c r="B35" s="2">
        <v>5</v>
      </c>
      <c r="C35" s="3" t="s">
        <v>21</v>
      </c>
    </row>
    <row r="36" spans="2:3" x14ac:dyDescent="0.25">
      <c r="B36" s="2">
        <v>6</v>
      </c>
      <c r="C36" s="3" t="s">
        <v>89</v>
      </c>
    </row>
    <row r="37" spans="2:3" x14ac:dyDescent="0.25">
      <c r="B37" s="2">
        <v>7</v>
      </c>
      <c r="C37" s="3" t="s">
        <v>70</v>
      </c>
    </row>
    <row r="39" spans="2:3" x14ac:dyDescent="0.25">
      <c r="B39" s="9" t="s">
        <v>142</v>
      </c>
    </row>
    <row r="40" spans="2:3" x14ac:dyDescent="0.25">
      <c r="B40" s="2" t="s">
        <v>0</v>
      </c>
      <c r="C40" s="2" t="s">
        <v>17</v>
      </c>
    </row>
    <row r="41" spans="2:3" x14ac:dyDescent="0.25">
      <c r="B41" s="2">
        <v>1</v>
      </c>
      <c r="C41" s="3" t="s">
        <v>134</v>
      </c>
    </row>
    <row r="42" spans="2:3" x14ac:dyDescent="0.25">
      <c r="B42" s="2">
        <v>2</v>
      </c>
      <c r="C42" s="3" t="s">
        <v>143</v>
      </c>
    </row>
    <row r="43" spans="2:3" x14ac:dyDescent="0.25">
      <c r="B43" s="2">
        <v>3</v>
      </c>
      <c r="C43" s="3" t="s">
        <v>144</v>
      </c>
    </row>
    <row r="45" spans="2:3" x14ac:dyDescent="0.25">
      <c r="B45" s="1" t="s">
        <v>73</v>
      </c>
    </row>
    <row r="46" spans="2:3" x14ac:dyDescent="0.25">
      <c r="B46" s="2" t="s">
        <v>0</v>
      </c>
      <c r="C46" s="2" t="s">
        <v>17</v>
      </c>
    </row>
    <row r="47" spans="2:3" x14ac:dyDescent="0.25">
      <c r="B47" s="2">
        <v>1</v>
      </c>
      <c r="C47" s="3" t="s">
        <v>164</v>
      </c>
    </row>
    <row r="48" spans="2:3" x14ac:dyDescent="0.25">
      <c r="B48" s="2">
        <v>2</v>
      </c>
      <c r="C48" s="3" t="s">
        <v>165</v>
      </c>
    </row>
    <row r="50" spans="2:4" x14ac:dyDescent="0.25">
      <c r="B50" s="1" t="s">
        <v>139</v>
      </c>
    </row>
    <row r="51" spans="2:4" x14ac:dyDescent="0.25">
      <c r="B51" s="2" t="s">
        <v>0</v>
      </c>
      <c r="C51" s="2" t="s">
        <v>17</v>
      </c>
    </row>
    <row r="52" spans="2:4" x14ac:dyDescent="0.25">
      <c r="B52" s="2">
        <v>1</v>
      </c>
      <c r="C52" s="3" t="s">
        <v>1075</v>
      </c>
      <c r="D52" t="s">
        <v>1071</v>
      </c>
    </row>
    <row r="53" spans="2:4" x14ac:dyDescent="0.25">
      <c r="B53" s="2">
        <v>2</v>
      </c>
      <c r="C53" s="3" t="s">
        <v>1076</v>
      </c>
      <c r="D53" t="s">
        <v>1072</v>
      </c>
    </row>
    <row r="54" spans="2:4" x14ac:dyDescent="0.25">
      <c r="B54" s="2">
        <v>3</v>
      </c>
      <c r="C54" s="3" t="s">
        <v>1077</v>
      </c>
      <c r="D54" t="s">
        <v>1073</v>
      </c>
    </row>
    <row r="55" spans="2:4" x14ac:dyDescent="0.25">
      <c r="B55" s="2">
        <v>4</v>
      </c>
      <c r="C55" s="3" t="s">
        <v>1078</v>
      </c>
      <c r="D55" t="s">
        <v>1074</v>
      </c>
    </row>
  </sheetData>
  <customSheetViews>
    <customSheetView guid="{7E0EA425-A420-4443-B9E0-CDF0AA9E5D09}" topLeftCell="A25">
      <selection activeCell="C52" sqref="C52:C55"/>
      <pageMargins left="0.7" right="0.7" top="0.75" bottom="0.75" header="0.3" footer="0.3"/>
      <pageSetup orientation="portrait" horizontalDpi="300" verticalDpi="0" r:id="rId1"/>
    </customSheetView>
    <customSheetView guid="{A2E8CE38-D15E-4374-89B2-69D9421C4465}" showPageBreaks="1">
      <selection activeCell="D4" sqref="D4"/>
      <pageMargins left="0.7" right="0.7" top="0.75" bottom="0.75" header="0.3" footer="0.3"/>
      <pageSetup orientation="portrait" horizontalDpi="300" verticalDpi="0" r:id="rId2"/>
    </customSheetView>
    <customSheetView guid="{99BC1C51-34DC-4BF2-906C-1E31B6171D71}">
      <selection activeCell="E40" sqref="E40"/>
      <pageMargins left="0.7" right="0.7" top="0.75" bottom="0.75" header="0.3" footer="0.3"/>
    </customSheetView>
    <customSheetView guid="{A2C66332-A809-458E-971B-FDB6D62C74C3}" topLeftCell="A16">
      <selection activeCell="C37" sqref="C37"/>
      <pageMargins left="0.7" right="0.7" top="0.75" bottom="0.75" header="0.3" footer="0.3"/>
    </customSheetView>
    <customSheetView guid="{7ECC2B8E-6A82-42F5-8AB0-4A51C54EA5EC}" topLeftCell="A4">
      <selection activeCell="J16" sqref="J16"/>
      <pageMargins left="0.7" right="0.7" top="0.75" bottom="0.75" header="0.3" footer="0.3"/>
    </customSheetView>
    <customSheetView guid="{3B3E6719-EACB-4D2C-89C1-05FFAB6020FD}" topLeftCell="A64">
      <selection activeCell="N31" sqref="N31"/>
      <pageMargins left="0.7" right="0.7" top="0.75" bottom="0.75" header="0.3" footer="0.3"/>
    </customSheetView>
    <customSheetView guid="{4E06BDBF-2CED-473B-850B-2A6C7311FF41}">
      <selection activeCell="C13" sqref="C13:C22"/>
      <pageMargins left="0.7" right="0.7" top="0.75" bottom="0.75" header="0.3" footer="0.3"/>
      <pageSetup orientation="portrait" horizontalDpi="300" verticalDpi="0" r:id="rId3"/>
    </customSheetView>
    <customSheetView guid="{D33AC7AF-C8AB-4CE9-94C7-9237011A5FC3}">
      <selection activeCell="C12" sqref="C12"/>
      <pageMargins left="0.7" right="0.7" top="0.75" bottom="0.75" header="0.3" footer="0.3"/>
    </customSheetView>
    <customSheetView guid="{C94451EF-7A3E-4D72-B5A4-3D1B193192CC}" topLeftCell="A28">
      <selection activeCell="A27" sqref="A27:XFD27"/>
      <pageMargins left="0.7" right="0.7" top="0.75" bottom="0.75" header="0.3" footer="0.3"/>
    </customSheetView>
    <customSheetView guid="{FECB4C41-27E8-4A22-AFB3-4F54CDD4960E}">
      <selection activeCell="D4" sqref="D4"/>
      <pageMargins left="0.7" right="0.7" top="0.75" bottom="0.75" header="0.3" footer="0.3"/>
      <pageSetup orientation="portrait" horizontalDpi="300" verticalDpi="0" r:id="rId4"/>
    </customSheetView>
    <customSheetView guid="{970EE037-F5E5-47AF-896A-0F6222879EBC}">
      <selection activeCell="C26" sqref="C26"/>
      <pageMargins left="0.7" right="0.7" top="0.75" bottom="0.75" header="0.3" footer="0.3"/>
      <pageSetup orientation="portrait" horizontalDpi="300" verticalDpi="0" r:id="rId5"/>
    </customSheetView>
    <customSheetView guid="{60D2C030-4E31-4E07-8E1C-44D2EE84B177}">
      <selection activeCell="E40" sqref="E40"/>
      <pageMargins left="0.7" right="0.7" top="0.75" bottom="0.75" header="0.3" footer="0.3"/>
    </customSheetView>
    <customSheetView guid="{336B6883-2145-4B58-921E-CEC7185A847E}" topLeftCell="A13">
      <selection activeCell="B24" sqref="B24:C29"/>
      <pageMargins left="0.7" right="0.7" top="0.75" bottom="0.75" header="0.3" footer="0.3"/>
    </customSheetView>
    <customSheetView guid="{89C03E1E-B6A8-49A1-B29C-5DC4FAB2FBC6}" topLeftCell="A61">
      <selection activeCell="D4" sqref="D4"/>
      <pageMargins left="0.7" right="0.7" top="0.75" bottom="0.75" header="0.3" footer="0.3"/>
      <pageSetup orientation="portrait" horizontalDpi="300" verticalDpi="0" r:id="rId6"/>
    </customSheetView>
    <customSheetView guid="{F96FC7D9-4F89-4FE0-8D00-C0083DEB0472}">
      <selection activeCell="D4" sqref="D4"/>
      <pageMargins left="0.7" right="0.7" top="0.75" bottom="0.75" header="0.3" footer="0.3"/>
      <pageSetup orientation="portrait" horizontalDpi="300" verticalDpi="0" r:id="rId7"/>
    </customSheetView>
  </customSheetViews>
  <pageMargins left="0.7" right="0.7" top="0.75" bottom="0.75" header="0.3" footer="0.3"/>
  <pageSetup orientation="portrait" horizontalDpi="300" verticalDpi="0" r:id="rId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53"/>
  <sheetViews>
    <sheetView workbookViewId="0">
      <selection activeCell="A17" sqref="A17:XFD30"/>
    </sheetView>
  </sheetViews>
  <sheetFormatPr defaultRowHeight="15" x14ac:dyDescent="0.25"/>
  <cols>
    <col min="2" max="2" width="33.42578125" customWidth="1"/>
    <col min="3" max="3" width="82.140625" bestFit="1" customWidth="1"/>
    <col min="4" max="4" width="11.28515625" bestFit="1" customWidth="1"/>
    <col min="5" max="5" width="11.5703125" bestFit="1" customWidth="1"/>
  </cols>
  <sheetData>
    <row r="1" spans="1:9" x14ac:dyDescent="0.25">
      <c r="A1" s="1" t="s">
        <v>80</v>
      </c>
    </row>
    <row r="2" spans="1:9" x14ac:dyDescent="0.25">
      <c r="B2" s="22" t="s">
        <v>82</v>
      </c>
      <c r="C2" t="s">
        <v>83</v>
      </c>
    </row>
    <row r="3" spans="1:9" x14ac:dyDescent="0.25">
      <c r="B3" s="22" t="s">
        <v>85</v>
      </c>
      <c r="C3" t="s">
        <v>84</v>
      </c>
    </row>
    <row r="4" spans="1:9" x14ac:dyDescent="0.25">
      <c r="B4" s="22"/>
    </row>
    <row r="5" spans="1:9" x14ac:dyDescent="0.25">
      <c r="B5" s="21" t="s">
        <v>78</v>
      </c>
    </row>
    <row r="6" spans="1:9" x14ac:dyDescent="0.25">
      <c r="B6" s="22" t="s">
        <v>86</v>
      </c>
      <c r="C6" t="s">
        <v>87</v>
      </c>
    </row>
    <row r="7" spans="1:9" x14ac:dyDescent="0.25">
      <c r="B7" s="22"/>
    </row>
    <row r="8" spans="1:9" x14ac:dyDescent="0.25">
      <c r="B8" s="21" t="s">
        <v>79</v>
      </c>
      <c r="C8" t="s">
        <v>81</v>
      </c>
    </row>
    <row r="11" spans="1:9" x14ac:dyDescent="0.25">
      <c r="B11" s="24" t="s">
        <v>53</v>
      </c>
      <c r="C11" s="24" t="s">
        <v>8</v>
      </c>
      <c r="D11" s="24" t="s">
        <v>94</v>
      </c>
      <c r="E11" s="24" t="s">
        <v>95</v>
      </c>
      <c r="F11" s="24" t="s">
        <v>96</v>
      </c>
    </row>
    <row r="12" spans="1:9" x14ac:dyDescent="0.25">
      <c r="B12" s="25" t="s">
        <v>1094</v>
      </c>
      <c r="C12" s="107" t="s">
        <v>1425</v>
      </c>
      <c r="D12" s="3" t="s">
        <v>1260</v>
      </c>
      <c r="E12" s="202">
        <f>I38/8</f>
        <v>3.62</v>
      </c>
      <c r="F12" s="3" t="s">
        <v>98</v>
      </c>
      <c r="I12" t="s">
        <v>97</v>
      </c>
    </row>
    <row r="13" spans="1:9" x14ac:dyDescent="0.25">
      <c r="B13" s="26"/>
      <c r="C13" s="5" t="s">
        <v>176</v>
      </c>
      <c r="D13" s="14" t="s">
        <v>1261</v>
      </c>
      <c r="E13" s="202">
        <f>I42/8</f>
        <v>4.25</v>
      </c>
      <c r="F13" s="3" t="s">
        <v>98</v>
      </c>
      <c r="I13" t="s">
        <v>99</v>
      </c>
    </row>
    <row r="14" spans="1:9" x14ac:dyDescent="0.25">
      <c r="B14" s="203"/>
      <c r="C14" s="5" t="s">
        <v>101</v>
      </c>
      <c r="D14" s="14" t="s">
        <v>1262</v>
      </c>
      <c r="E14" s="202">
        <f>I37/8</f>
        <v>4.42</v>
      </c>
      <c r="F14" s="3" t="s">
        <v>98</v>
      </c>
      <c r="I14" t="s">
        <v>100</v>
      </c>
    </row>
    <row r="15" spans="1:9" x14ac:dyDescent="0.25">
      <c r="B15" s="26"/>
      <c r="C15" s="5" t="s">
        <v>100</v>
      </c>
      <c r="D15" s="14" t="s">
        <v>1263</v>
      </c>
      <c r="E15" s="202">
        <f>I36/8</f>
        <v>4.49</v>
      </c>
      <c r="F15" s="3" t="s">
        <v>98</v>
      </c>
      <c r="I15" t="s">
        <v>101</v>
      </c>
    </row>
    <row r="16" spans="1:9" x14ac:dyDescent="0.25">
      <c r="B16" s="26"/>
      <c r="C16" s="5" t="s">
        <v>1426</v>
      </c>
      <c r="D16" s="3" t="s">
        <v>1264</v>
      </c>
      <c r="E16" s="202">
        <f>I43/8</f>
        <v>3.77</v>
      </c>
      <c r="F16" s="3" t="s">
        <v>98</v>
      </c>
      <c r="I16" t="s">
        <v>176</v>
      </c>
    </row>
    <row r="17" spans="1:9" x14ac:dyDescent="0.25">
      <c r="B17" s="26"/>
      <c r="C17" s="107" t="s">
        <v>1079</v>
      </c>
      <c r="D17" s="3" t="s">
        <v>1265</v>
      </c>
      <c r="E17" s="202">
        <f>I44/8</f>
        <v>3.8899999999999997</v>
      </c>
      <c r="F17" s="3" t="s">
        <v>98</v>
      </c>
      <c r="I17" t="s">
        <v>1079</v>
      </c>
    </row>
    <row r="18" spans="1:9" x14ac:dyDescent="0.25">
      <c r="B18" s="175"/>
      <c r="C18" s="5"/>
      <c r="D18" s="5"/>
      <c r="E18" s="220"/>
      <c r="F18" s="5"/>
    </row>
    <row r="19" spans="1:9" x14ac:dyDescent="0.25">
      <c r="B19" s="175"/>
      <c r="C19" s="5"/>
      <c r="D19" s="5"/>
      <c r="E19" s="220"/>
      <c r="F19" s="5"/>
      <c r="I19" t="s">
        <v>1425</v>
      </c>
    </row>
    <row r="20" spans="1:9" x14ac:dyDescent="0.25">
      <c r="B20" s="221" t="s">
        <v>53</v>
      </c>
      <c r="C20" s="221" t="s">
        <v>8</v>
      </c>
      <c r="D20" s="221" t="s">
        <v>94</v>
      </c>
      <c r="E20" s="222" t="s">
        <v>95</v>
      </c>
      <c r="F20" s="221" t="s">
        <v>96</v>
      </c>
      <c r="I20" t="s">
        <v>1426</v>
      </c>
    </row>
    <row r="21" spans="1:9" x14ac:dyDescent="0.25">
      <c r="B21" s="25" t="s">
        <v>1259</v>
      </c>
      <c r="C21" s="3" t="s">
        <v>99</v>
      </c>
      <c r="D21" s="3" t="s">
        <v>1260</v>
      </c>
      <c r="E21" s="202">
        <f>H35/8</f>
        <v>4.08</v>
      </c>
      <c r="F21" s="3" t="s">
        <v>98</v>
      </c>
    </row>
    <row r="22" spans="1:9" x14ac:dyDescent="0.25">
      <c r="B22" s="26"/>
      <c r="C22" s="3" t="s">
        <v>1079</v>
      </c>
      <c r="D22" s="3" t="s">
        <v>1261</v>
      </c>
      <c r="E22" s="202">
        <f>H44/8</f>
        <v>0.7</v>
      </c>
      <c r="F22" s="3" t="s">
        <v>98</v>
      </c>
    </row>
    <row r="23" spans="1:9" x14ac:dyDescent="0.25">
      <c r="B23" s="175"/>
      <c r="C23" s="5"/>
      <c r="D23" s="5"/>
      <c r="E23" s="220"/>
      <c r="F23" s="5"/>
    </row>
    <row r="24" spans="1:9" x14ac:dyDescent="0.25">
      <c r="B24" s="175"/>
      <c r="C24" s="5"/>
      <c r="D24" s="5"/>
      <c r="E24" s="220"/>
      <c r="F24" s="5"/>
    </row>
    <row r="25" spans="1:9" x14ac:dyDescent="0.25">
      <c r="B25" s="175"/>
      <c r="C25" s="5"/>
      <c r="D25" s="5"/>
      <c r="E25" s="220"/>
      <c r="F25" s="5"/>
    </row>
    <row r="26" spans="1:9" x14ac:dyDescent="0.25">
      <c r="B26" s="175"/>
      <c r="C26" s="5"/>
      <c r="D26" s="5"/>
      <c r="E26" s="220"/>
      <c r="F26" s="5"/>
    </row>
    <row r="27" spans="1:9" x14ac:dyDescent="0.25">
      <c r="B27" s="175"/>
      <c r="C27" s="5"/>
      <c r="D27" s="5"/>
      <c r="E27" s="220"/>
      <c r="F27" s="5"/>
    </row>
    <row r="28" spans="1:9" x14ac:dyDescent="0.25">
      <c r="B28" s="175"/>
      <c r="C28" s="5"/>
      <c r="D28" s="5"/>
      <c r="E28" s="220"/>
      <c r="F28" s="5"/>
    </row>
    <row r="29" spans="1:9" x14ac:dyDescent="0.25">
      <c r="B29" s="175"/>
      <c r="C29" s="5"/>
      <c r="D29" s="5"/>
      <c r="E29" s="220"/>
      <c r="F29" s="5"/>
    </row>
    <row r="30" spans="1:9" x14ac:dyDescent="0.25">
      <c r="B30" s="175"/>
      <c r="C30" s="5"/>
      <c r="D30" s="5"/>
      <c r="E30" s="220"/>
      <c r="F30" s="5"/>
    </row>
    <row r="32" spans="1:9" x14ac:dyDescent="0.25">
      <c r="A32" s="1" t="s">
        <v>107</v>
      </c>
    </row>
    <row r="34" spans="8:13" x14ac:dyDescent="0.25">
      <c r="H34">
        <f>SUMIFS(Merged_JOEM!$Y$60:$Y$352, Merged_JOEM!$E$60:$E$352, $B$21,Merged_JOEM!$S$60:$S$352,Table!C13)</f>
        <v>0</v>
      </c>
      <c r="I34">
        <f>SUMIFS(Merged_JOEM!$Y$60:$Y$352, Merged_JOEM!$E$60:$E$352, Check_List!$B$12,Merged_JOEM!$S$60:$S$352,Table!C13)</f>
        <v>0</v>
      </c>
      <c r="K34" s="3" t="s">
        <v>6</v>
      </c>
    </row>
    <row r="35" spans="8:13" x14ac:dyDescent="0.25">
      <c r="H35">
        <f>SUMIFS(Merged_JOEM!$Y$60:$Y$352, Merged_JOEM!$E$60:$E$352, $B$21,Merged_JOEM!$S$60:$S$352,Table!C14)</f>
        <v>32.64</v>
      </c>
      <c r="I35">
        <f>SUMIFS(Merged_JOEM!$Y$60:$Y$352, Merged_JOEM!$E$60:$E$352, Check_List!$B$12,Merged_JOEM!$S$60:$S$352,Table!C14)</f>
        <v>0</v>
      </c>
      <c r="K35" s="3" t="s">
        <v>61</v>
      </c>
      <c r="M35" t="s">
        <v>99</v>
      </c>
    </row>
    <row r="36" spans="8:13" x14ac:dyDescent="0.25">
      <c r="H36">
        <f>SUMIFS(Merged_JOEM!$Y$60:$Y$352, Merged_JOEM!$E$60:$E$352, $B$21,Merged_JOEM!$S$60:$S$352,Table!C15)</f>
        <v>0</v>
      </c>
      <c r="I36">
        <f>SUMIFS(Merged_JOEM!$Y$60:$Y$352, Merged_JOEM!$E$60:$E$352, Check_List!$B$12,Merged_JOEM!$S$60:$S$352,Table!C15)</f>
        <v>35.92</v>
      </c>
      <c r="K36" s="3" t="s">
        <v>62</v>
      </c>
      <c r="M36" t="s">
        <v>100</v>
      </c>
    </row>
    <row r="37" spans="8:13" x14ac:dyDescent="0.25">
      <c r="H37">
        <f>SUMIFS(Merged_JOEM!$Y$60:$Y$352, Merged_JOEM!$E$60:$E$352, $B$21,Merged_JOEM!$S$60:$S$352,Table!C16)</f>
        <v>0</v>
      </c>
      <c r="I37">
        <f>SUMIFS(Merged_JOEM!$Y$60:$Y$352, Merged_JOEM!$E$60:$E$352, Check_List!$B$12,Merged_JOEM!$S$60:$S$352,Table!C16)</f>
        <v>35.36</v>
      </c>
      <c r="K37" s="3" t="s">
        <v>63</v>
      </c>
      <c r="M37" t="s">
        <v>101</v>
      </c>
    </row>
    <row r="38" spans="8:13" x14ac:dyDescent="0.25">
      <c r="H38">
        <f>SUMIFS(Merged_JOEM!$Y$60:$Y$352, Merged_JOEM!$E$60:$E$352, $B$21,Merged_JOEM!$S$60:$S$352,Table!C17)</f>
        <v>0</v>
      </c>
      <c r="I38">
        <f>SUMIFS(Merged_JOEM!$Y$60:$Y$352, Merged_JOEM!$E$60:$E$352, Check_List!$B$12,Merged_JOEM!$S$60:$S$352,Table!C17)</f>
        <v>28.96</v>
      </c>
      <c r="K38" s="3" t="s">
        <v>933</v>
      </c>
    </row>
    <row r="39" spans="8:13" x14ac:dyDescent="0.25">
      <c r="H39">
        <f>SUMIFS(Merged_JOEM!$Y$60:$Y$352, Merged_JOEM!$E$60:$E$352, $B$21,Merged_JOEM!$S$60:$S$352,Table!C18)</f>
        <v>0</v>
      </c>
      <c r="I39">
        <f>SUMIFS(Merged_JOEM!$Y$60:$Y$352, Merged_JOEM!$E$60:$E$352, Check_List!$B$12,Merged_JOEM!$S$60:$S$352,Table!C18)</f>
        <v>0</v>
      </c>
      <c r="K39" s="3" t="s">
        <v>64</v>
      </c>
    </row>
    <row r="40" spans="8:13" x14ac:dyDescent="0.25">
      <c r="H40">
        <f>SUMIFS(Merged_JOEM!$Y$60:$Y$352, Merged_JOEM!$E$60:$E$352, $B$21,Merged_JOEM!$S$60:$S$352,Table!C19)</f>
        <v>0</v>
      </c>
      <c r="I40">
        <f>SUMIFS(Merged_JOEM!$Y$60:$Y$352, Merged_JOEM!$E$60:$E$352, Check_List!$B$12,Merged_JOEM!$S$60:$S$352,Table!C19)</f>
        <v>0</v>
      </c>
      <c r="K40" s="3" t="s">
        <v>65</v>
      </c>
    </row>
    <row r="41" spans="8:13" x14ac:dyDescent="0.25">
      <c r="H41">
        <f>SUMIFS(Merged_JOEM!$Y$60:$Y$352, Merged_JOEM!$E$60:$E$352, $B$21,Merged_JOEM!$S$60:$S$352,Table!C20)</f>
        <v>0</v>
      </c>
      <c r="I41">
        <f>SUMIFS(Merged_JOEM!$Y$60:$Y$352, Merged_JOEM!$E$60:$E$352, Check_List!$B$12,Merged_JOEM!$S$60:$S$352,Table!C20)</f>
        <v>0</v>
      </c>
      <c r="K41" s="3" t="s">
        <v>66</v>
      </c>
    </row>
    <row r="42" spans="8:13" x14ac:dyDescent="0.25">
      <c r="H42">
        <f>SUMIFS(Merged_JOEM!$Y$60:$Y$352, Merged_JOEM!$E$60:$E$352, $B$21,Merged_JOEM!$S$60:$S$352,Table!C21)</f>
        <v>0</v>
      </c>
      <c r="I42">
        <f>SUMIFS(Merged_JOEM!$Y$60:$Y$352, Merged_JOEM!$E$60:$E$352, Check_List!$B$12,Merged_JOEM!$S$60:$S$352,Table!C21)</f>
        <v>34</v>
      </c>
      <c r="K42" s="3" t="s">
        <v>136</v>
      </c>
      <c r="M42" t="s">
        <v>176</v>
      </c>
    </row>
    <row r="43" spans="8:13" x14ac:dyDescent="0.25">
      <c r="H43">
        <f>SUMIFS(Merged_JOEM!$Y$60:$Y$352, Merged_JOEM!$E$60:$E$352, $B$21,Merged_JOEM!$S$60:$S$352,Table!C22)</f>
        <v>0</v>
      </c>
      <c r="I43">
        <f>SUMIFS(Merged_JOEM!$Y$60:$Y$352, Merged_JOEM!$E$60:$E$352, Check_List!$B$12,Merged_JOEM!$S$60:$S$352,Table!C22)</f>
        <v>30.16</v>
      </c>
      <c r="K43" s="3" t="s">
        <v>137</v>
      </c>
    </row>
    <row r="44" spans="8:13" x14ac:dyDescent="0.25">
      <c r="H44">
        <f>SUMIFS(Merged_JOEM!$Y$60:$Y$352, Merged_JOEM!$E$60:$E$352, $B$21,Merged_JOEM!$S$60:$S$352,Table!C23)</f>
        <v>5.6</v>
      </c>
      <c r="I44">
        <f>SUMIFS(Merged_JOEM!$Y$60:$Y$352, Merged_JOEM!$E$60:$E$352, Check_List!$B$12,Merged_JOEM!$S$60:$S$352,Table!C23)</f>
        <v>31.119999999999997</v>
      </c>
      <c r="K44" s="3" t="s">
        <v>328</v>
      </c>
      <c r="M44" t="s">
        <v>1079</v>
      </c>
    </row>
    <row r="45" spans="8:13" x14ac:dyDescent="0.25">
      <c r="H45">
        <f>SUMIFS(Merged_JOEM!$Y$60:$Y$352, Merged_JOEM!$E$60:$E$352, $B$21,Merged_JOEM!$S$60:$S$352,Table!C24)</f>
        <v>0</v>
      </c>
      <c r="I45">
        <f>SUMIFS(Merged_JOEM!$Y$60:$Y$352, Merged_JOEM!$E$60:$E$352, Check_List!$B$12,Merged_JOEM!$S$60:$S$352,Table!C24)</f>
        <v>0</v>
      </c>
      <c r="K45" s="3" t="s">
        <v>232</v>
      </c>
    </row>
    <row r="46" spans="8:13" x14ac:dyDescent="0.25">
      <c r="H46">
        <f>SUMIFS(Merged_JOEM!$Y$60:$Y$352, Merged_JOEM!$E$60:$E$352, $B$21,Merged_JOEM!$S$60:$S$352,Table!C25)</f>
        <v>0</v>
      </c>
      <c r="I46">
        <f>SUMIFS(Merged_JOEM!$Y$60:$Y$352, Merged_JOEM!$E$60:$E$352, Check_List!$B$12,Merged_JOEM!$S$60:$S$352,Table!C25)</f>
        <v>0</v>
      </c>
      <c r="K46" s="3" t="s">
        <v>233</v>
      </c>
    </row>
    <row r="47" spans="8:13" x14ac:dyDescent="0.25">
      <c r="H47">
        <f>SUMIFS(Merged_JOEM!$Y$60:$Y$352, Merged_JOEM!$E$60:$E$352, $B$21,Merged_JOEM!$S$60:$S$352,Table!C26)</f>
        <v>0</v>
      </c>
      <c r="I47">
        <f>SUMIFS(Merged_JOEM!$Y$60:$Y$352, Merged_JOEM!$E$60:$E$352, Check_List!$B$12,Merged_JOEM!$S$60:$S$352,Table!C26)</f>
        <v>0</v>
      </c>
      <c r="K47" s="3" t="s">
        <v>234</v>
      </c>
    </row>
    <row r="52" spans="2:2" x14ac:dyDescent="0.25">
      <c r="B52" t="s">
        <v>108</v>
      </c>
    </row>
    <row r="53" spans="2:2" x14ac:dyDescent="0.25">
      <c r="B53" t="s">
        <v>109</v>
      </c>
    </row>
  </sheetData>
  <customSheetViews>
    <customSheetView guid="{7E0EA425-A420-4443-B9E0-CDF0AA9E5D09}">
      <selection activeCell="A17" sqref="A17:XFD30"/>
      <pageMargins left="0.7" right="0.7" top="0.75" bottom="0.75" header="0.3" footer="0.3"/>
    </customSheetView>
    <customSheetView guid="{A2E8CE38-D15E-4374-89B2-69D9421C4465}" showPageBreaks="1">
      <selection activeCell="A17" sqref="A17:XFD30"/>
      <pageMargins left="0.7" right="0.7" top="0.75" bottom="0.75" header="0.3" footer="0.3"/>
      <pageSetup orientation="portrait" horizontalDpi="300" verticalDpi="0" r:id="rId1"/>
    </customSheetView>
    <customSheetView guid="{99BC1C51-34DC-4BF2-906C-1E31B6171D71}">
      <selection activeCell="I27" sqref="I27"/>
      <pageMargins left="0.7" right="0.7" top="0.75" bottom="0.75" header="0.3" footer="0.3"/>
    </customSheetView>
    <customSheetView guid="{A2C66332-A809-458E-971B-FDB6D62C74C3}">
      <selection activeCell="D14" sqref="D14"/>
      <pageMargins left="0.7" right="0.7" top="0.75" bottom="0.75" header="0.3" footer="0.3"/>
    </customSheetView>
    <customSheetView guid="{7ECC2B8E-6A82-42F5-8AB0-4A51C54EA5EC}">
      <selection activeCell="I17" sqref="I17"/>
      <pageMargins left="0.7" right="0.7" top="0.75" bottom="0.75" header="0.3" footer="0.3"/>
      <pageSetup orientation="portrait" horizontalDpi="300" verticalDpi="0" r:id="rId2"/>
    </customSheetView>
    <customSheetView guid="{3B3E6719-EACB-4D2C-89C1-05FFAB6020FD}">
      <selection activeCell="A17" sqref="A17:XFD30"/>
      <pageMargins left="0.7" right="0.7" top="0.75" bottom="0.75" header="0.3" footer="0.3"/>
    </customSheetView>
    <customSheetView guid="{4E06BDBF-2CED-473B-850B-2A6C7311FF41}">
      <selection activeCell="A17" sqref="A17:XFD30"/>
      <pageMargins left="0.7" right="0.7" top="0.75" bottom="0.75" header="0.3" footer="0.3"/>
    </customSheetView>
    <customSheetView guid="{D33AC7AF-C8AB-4CE9-94C7-9237011A5FC3}">
      <selection activeCell="D14" sqref="D14"/>
      <pageMargins left="0.7" right="0.7" top="0.75" bottom="0.75" header="0.3" footer="0.3"/>
    </customSheetView>
    <customSheetView guid="{C94451EF-7A3E-4D72-B5A4-3D1B193192CC}">
      <selection activeCell="A17" sqref="A17:XFD30"/>
      <pageMargins left="0.7" right="0.7" top="0.75" bottom="0.75" header="0.3" footer="0.3"/>
    </customSheetView>
    <customSheetView guid="{FECB4C41-27E8-4A22-AFB3-4F54CDD4960E}">
      <selection activeCell="C12" sqref="C12"/>
      <pageMargins left="0.7" right="0.7" top="0.75" bottom="0.75" header="0.3" footer="0.3"/>
    </customSheetView>
    <customSheetView guid="{970EE037-F5E5-47AF-896A-0F6222879EBC}">
      <selection activeCell="B6" sqref="B6:C6"/>
      <pageMargins left="0.7" right="0.7" top="0.75" bottom="0.75" header="0.3" footer="0.3"/>
    </customSheetView>
    <customSheetView guid="{60D2C030-4E31-4E07-8E1C-44D2EE84B177}">
      <selection activeCell="A17" sqref="A17:XFD30"/>
      <pageMargins left="0.7" right="0.7" top="0.75" bottom="0.75" header="0.3" footer="0.3"/>
    </customSheetView>
    <customSheetView guid="{336B6883-2145-4B58-921E-CEC7185A847E}">
      <selection activeCell="B6" sqref="B6:C6"/>
      <pageMargins left="0.7" right="0.7" top="0.75" bottom="0.75" header="0.3" footer="0.3"/>
    </customSheetView>
    <customSheetView guid="{89C03E1E-B6A8-49A1-B29C-5DC4FAB2FBC6}" topLeftCell="A11">
      <selection activeCell="A17" sqref="A17:XFD30"/>
      <pageMargins left="0.7" right="0.7" top="0.75" bottom="0.75" header="0.3" footer="0.3"/>
    </customSheetView>
    <customSheetView guid="{F96FC7D9-4F89-4FE0-8D00-C0083DEB0472}">
      <selection activeCell="C12" sqref="C12"/>
      <pageMargins left="0.7" right="0.7" top="0.75" bottom="0.75" header="0.3" footer="0.3"/>
    </customSheetView>
  </customSheetViews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P30" sqref="P30"/>
    </sheetView>
  </sheetViews>
  <sheetFormatPr defaultRowHeight="15" x14ac:dyDescent="0.25"/>
  <sheetData/>
  <customSheetViews>
    <customSheetView guid="{7E0EA425-A420-4443-B9E0-CDF0AA9E5D09}">
      <selection activeCell="P30" sqref="P30"/>
      <pageMargins left="0.7" right="0.7" top="0.75" bottom="0.75" header="0.3" footer="0.3"/>
    </customSheetView>
    <customSheetView guid="{A2E8CE38-D15E-4374-89B2-69D9421C4465}" showPageBreaks="1">
      <selection activeCell="P30" sqref="P30"/>
      <pageMargins left="0.7" right="0.7" top="0.75" bottom="0.75" header="0.3" footer="0.3"/>
      <pageSetup orientation="portrait" horizontalDpi="300" verticalDpi="0" r:id="rId1"/>
    </customSheetView>
    <customSheetView guid="{99BC1C51-34DC-4BF2-906C-1E31B6171D71}">
      <selection activeCell="P30" sqref="P30"/>
      <pageMargins left="0.7" right="0.7" top="0.75" bottom="0.75" header="0.3" footer="0.3"/>
    </customSheetView>
    <customSheetView guid="{A2C66332-A809-458E-971B-FDB6D62C74C3}">
      <selection activeCell="P30" sqref="P30"/>
      <pageMargins left="0.7" right="0.7" top="0.75" bottom="0.75" header="0.3" footer="0.3"/>
    </customSheetView>
    <customSheetView guid="{7ECC2B8E-6A82-42F5-8AB0-4A51C54EA5EC}">
      <selection activeCell="P30" sqref="P30"/>
      <pageMargins left="0.7" right="0.7" top="0.75" bottom="0.75" header="0.3" footer="0.3"/>
    </customSheetView>
    <customSheetView guid="{3B3E6719-EACB-4D2C-89C1-05FFAB6020FD}">
      <selection activeCell="P30" sqref="P30"/>
      <pageMargins left="0.7" right="0.7" top="0.75" bottom="0.75" header="0.3" footer="0.3"/>
    </customSheetView>
    <customSheetView guid="{4E06BDBF-2CED-473B-850B-2A6C7311FF41}">
      <selection activeCell="P30" sqref="P30"/>
      <pageMargins left="0.7" right="0.7" top="0.75" bottom="0.75" header="0.3" footer="0.3"/>
    </customSheetView>
    <customSheetView guid="{D33AC7AF-C8AB-4CE9-94C7-9237011A5FC3}">
      <selection activeCell="P30" sqref="P30"/>
      <pageMargins left="0.7" right="0.7" top="0.75" bottom="0.75" header="0.3" footer="0.3"/>
    </customSheetView>
    <customSheetView guid="{C94451EF-7A3E-4D72-B5A4-3D1B193192CC}">
      <selection activeCell="P30" sqref="P30"/>
      <pageMargins left="0.7" right="0.7" top="0.75" bottom="0.75" header="0.3" footer="0.3"/>
    </customSheetView>
    <customSheetView guid="{FECB4C41-27E8-4A22-AFB3-4F54CDD4960E}">
      <selection activeCell="P30" sqref="P30"/>
      <pageMargins left="0.7" right="0.7" top="0.75" bottom="0.75" header="0.3" footer="0.3"/>
    </customSheetView>
    <customSheetView guid="{970EE037-F5E5-47AF-896A-0F6222879EBC}">
      <selection activeCell="P30" sqref="P30"/>
      <pageMargins left="0.7" right="0.7" top="0.75" bottom="0.75" header="0.3" footer="0.3"/>
    </customSheetView>
    <customSheetView guid="{60D2C030-4E31-4E07-8E1C-44D2EE84B177}">
      <selection activeCell="P30" sqref="P30"/>
      <pageMargins left="0.7" right="0.7" top="0.75" bottom="0.75" header="0.3" footer="0.3"/>
    </customSheetView>
    <customSheetView guid="{336B6883-2145-4B58-921E-CEC7185A847E}">
      <selection activeCell="P30" sqref="P30"/>
      <pageMargins left="0.7" right="0.7" top="0.75" bottom="0.75" header="0.3" footer="0.3"/>
    </customSheetView>
    <customSheetView guid="{89C03E1E-B6A8-49A1-B29C-5DC4FAB2FBC6}">
      <selection activeCell="P30" sqref="P30"/>
      <pageMargins left="0.7" right="0.7" top="0.75" bottom="0.75" header="0.3" footer="0.3"/>
    </customSheetView>
    <customSheetView guid="{F96FC7D9-4F89-4FE0-8D00-C0083DEB0472}">
      <selection activeCell="P30" sqref="P3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145"/>
  <sheetViews>
    <sheetView topLeftCell="A106" workbookViewId="0">
      <selection activeCell="A6" sqref="A6:XFD6"/>
    </sheetView>
  </sheetViews>
  <sheetFormatPr defaultRowHeight="15" x14ac:dyDescent="0.25"/>
  <cols>
    <col min="1" max="1" width="10" bestFit="1" customWidth="1"/>
    <col min="2" max="2" width="13.28515625" customWidth="1"/>
    <col min="4" max="4" width="25" customWidth="1"/>
    <col min="5" max="5" width="14.85546875" bestFit="1" customWidth="1"/>
    <col min="6" max="6" width="27.85546875" bestFit="1" customWidth="1"/>
    <col min="8" max="8" width="19" customWidth="1"/>
  </cols>
  <sheetData>
    <row r="1" spans="1:20" x14ac:dyDescent="0.25">
      <c r="A1" s="90"/>
      <c r="B1" s="90"/>
      <c r="J1" s="165"/>
      <c r="K1" s="90"/>
      <c r="L1" s="90"/>
    </row>
    <row r="2" spans="1:20" x14ac:dyDescent="0.25">
      <c r="B2" s="65" t="s">
        <v>960</v>
      </c>
      <c r="J2" s="165"/>
      <c r="Q2" s="1" t="s">
        <v>103</v>
      </c>
    </row>
    <row r="3" spans="1:20" x14ac:dyDescent="0.25">
      <c r="A3" s="166"/>
      <c r="B3" s="167" t="s">
        <v>0</v>
      </c>
      <c r="C3" s="58" t="s">
        <v>8</v>
      </c>
      <c r="D3" s="167" t="s">
        <v>406</v>
      </c>
      <c r="E3" s="58" t="s">
        <v>50</v>
      </c>
      <c r="F3" s="167" t="s">
        <v>95</v>
      </c>
      <c r="G3" s="58" t="s">
        <v>22</v>
      </c>
      <c r="H3" s="58" t="s">
        <v>24</v>
      </c>
      <c r="I3" s="58" t="s">
        <v>134</v>
      </c>
      <c r="J3" s="59" t="s">
        <v>143</v>
      </c>
      <c r="K3" s="168"/>
      <c r="L3" s="169"/>
      <c r="N3" s="7"/>
      <c r="P3" s="7"/>
      <c r="Q3" s="2" t="s">
        <v>963</v>
      </c>
      <c r="R3" s="2" t="s">
        <v>22</v>
      </c>
      <c r="S3" s="2" t="s">
        <v>460</v>
      </c>
      <c r="T3" s="2" t="s">
        <v>461</v>
      </c>
    </row>
    <row r="4" spans="1:20" x14ac:dyDescent="0.25">
      <c r="A4" s="166"/>
      <c r="B4" s="170">
        <v>1</v>
      </c>
      <c r="C4" s="61" t="s">
        <v>6</v>
      </c>
      <c r="D4" s="62">
        <f>SUM(Merged_COEM!D42,Merged_JOEM!D42)</f>
        <v>6631.5384615384619</v>
      </c>
      <c r="E4" s="62">
        <f>SUM(Merged_COEM!E42,Merged_JOEM!E42)</f>
        <v>5946.1538461538457</v>
      </c>
      <c r="F4" s="62">
        <f t="shared" ref="F4:F17" ca="1" si="0">$B$26</f>
        <v>15</v>
      </c>
      <c r="G4" s="62">
        <f t="shared" ref="G4:G18" ca="1" si="1">IF(ISERROR(E4/(F4)),"N/A",E4/F4)</f>
        <v>396.41025641025641</v>
      </c>
      <c r="H4" s="63">
        <f t="shared" ref="H4:H18" si="2">IF(ISERROR(E4/D4),"N/A",E4/D4)</f>
        <v>0.89664772068205534</v>
      </c>
      <c r="I4" s="3">
        <f>SUM(Merged_COEM!L42,Merged_JOEM!L42)</f>
        <v>9</v>
      </c>
      <c r="J4" s="171">
        <f>SUM(Merged_COEM!M42,Merged_JOEM!M42)</f>
        <v>0</v>
      </c>
      <c r="K4" s="166"/>
      <c r="L4" s="7"/>
      <c r="P4" t="str">
        <f t="shared" ref="P4:P17" si="3">C4</f>
        <v>hieu.nguyen-trung</v>
      </c>
      <c r="Q4" s="3">
        <f>SUM(Merged_COEM!J42,Merged_JOEM!J42)</f>
        <v>4620.1538461538457</v>
      </c>
      <c r="R4" s="62">
        <f t="shared" ref="R4:R17" ca="1" si="4">Q4/F4</f>
        <v>308.01025641025637</v>
      </c>
      <c r="S4" s="3">
        <f t="shared" ref="S4:S17" si="5">RANK(Q4,$Q$4:$Q$17)</f>
        <v>12</v>
      </c>
      <c r="T4" s="3">
        <f t="shared" ref="T4:T17" ca="1" si="6">RANK(R4,$R$4:$R$17)</f>
        <v>12</v>
      </c>
    </row>
    <row r="5" spans="1:20" x14ac:dyDescent="0.25">
      <c r="A5" s="166"/>
      <c r="B5" s="170">
        <v>2</v>
      </c>
      <c r="C5" s="61" t="s">
        <v>61</v>
      </c>
      <c r="D5" s="62">
        <f>SUM(Merged_COEM!D43,Merged_JOEM!D43)</f>
        <v>7279.2726923076934</v>
      </c>
      <c r="E5" s="62">
        <f>SUM(Merged_COEM!E43,Merged_JOEM!E43)</f>
        <v>7279.2726923076934</v>
      </c>
      <c r="F5" s="62">
        <f t="shared" ca="1" si="0"/>
        <v>15</v>
      </c>
      <c r="G5" s="62">
        <f t="shared" ca="1" si="1"/>
        <v>485.28484615384622</v>
      </c>
      <c r="H5" s="63">
        <f t="shared" si="2"/>
        <v>1</v>
      </c>
      <c r="I5" s="3">
        <f>SUM(Merged_COEM!L43,Merged_JOEM!L43)</f>
        <v>1</v>
      </c>
      <c r="J5" s="171">
        <f>SUM(Merged_COEM!M43,Merged_JOEM!M43)</f>
        <v>0</v>
      </c>
      <c r="K5" s="166"/>
      <c r="L5" s="7"/>
      <c r="P5" t="str">
        <f t="shared" si="3"/>
        <v>hau.nguyen-tai</v>
      </c>
      <c r="Q5" s="3">
        <f>SUM(Merged_COEM!J43,Merged_JOEM!J43)</f>
        <v>7279.2726923076934</v>
      </c>
      <c r="R5" s="62">
        <f t="shared" ca="1" si="4"/>
        <v>485.28484615384622</v>
      </c>
      <c r="S5" s="3">
        <f t="shared" si="5"/>
        <v>3</v>
      </c>
      <c r="T5" s="3">
        <f t="shared" ca="1" si="6"/>
        <v>3</v>
      </c>
    </row>
    <row r="6" spans="1:20" x14ac:dyDescent="0.25">
      <c r="A6" s="166"/>
      <c r="B6" s="60">
        <v>3</v>
      </c>
      <c r="C6" s="61" t="s">
        <v>62</v>
      </c>
      <c r="D6" s="62">
        <f>SUM(Merged_COEM!D44,Merged_JOEM!D44)</f>
        <v>7029.0069230769241</v>
      </c>
      <c r="E6" s="62">
        <f>SUM(Merged_COEM!E44,Merged_JOEM!E44)</f>
        <v>6871.5069230769241</v>
      </c>
      <c r="F6" s="62">
        <f t="shared" ca="1" si="0"/>
        <v>15</v>
      </c>
      <c r="G6" s="62">
        <f t="shared" ca="1" si="1"/>
        <v>458.10046153846162</v>
      </c>
      <c r="H6" s="63">
        <f t="shared" si="2"/>
        <v>0.97759285177499089</v>
      </c>
      <c r="I6" s="3">
        <f>SUM(Merged_COEM!L44,Merged_JOEM!L44)</f>
        <v>0</v>
      </c>
      <c r="J6" s="171">
        <f>SUM(Merged_COEM!M44,Merged_JOEM!M44)</f>
        <v>0</v>
      </c>
      <c r="K6" s="166"/>
      <c r="P6" t="str">
        <f t="shared" si="3"/>
        <v>bang.nguyen-duy</v>
      </c>
      <c r="Q6" s="3">
        <f>SUM(Merged_COEM!J44,Merged_JOEM!J44)</f>
        <v>6871.5069230769241</v>
      </c>
      <c r="R6" s="62">
        <f t="shared" ca="1" si="4"/>
        <v>458.10046153846162</v>
      </c>
      <c r="S6" s="3">
        <f t="shared" si="5"/>
        <v>5</v>
      </c>
      <c r="T6" s="3">
        <f t="shared" ca="1" si="6"/>
        <v>5</v>
      </c>
    </row>
    <row r="7" spans="1:20" x14ac:dyDescent="0.25">
      <c r="A7" s="166"/>
      <c r="B7" s="60">
        <v>4</v>
      </c>
      <c r="C7" s="61" t="s">
        <v>63</v>
      </c>
      <c r="D7" s="62">
        <f>SUM(Merged_COEM!D45,Merged_JOEM!D45)</f>
        <v>7085.9976923076929</v>
      </c>
      <c r="E7" s="62">
        <f>SUM(Merged_COEM!E45,Merged_JOEM!E45)</f>
        <v>6086.9976923076938</v>
      </c>
      <c r="F7" s="62">
        <f t="shared" ca="1" si="0"/>
        <v>15</v>
      </c>
      <c r="G7" s="62">
        <f t="shared" ca="1" si="1"/>
        <v>405.79984615384626</v>
      </c>
      <c r="H7" s="63">
        <f t="shared" si="2"/>
        <v>0.85901773562747874</v>
      </c>
      <c r="I7" s="3">
        <f>SUM(Merged_COEM!L45,Merged_JOEM!L45)</f>
        <v>0</v>
      </c>
      <c r="J7" s="171">
        <f>SUM(Merged_COEM!M45,Merged_JOEM!M45)</f>
        <v>0</v>
      </c>
      <c r="K7" s="166"/>
      <c r="P7" t="str">
        <f t="shared" si="3"/>
        <v>dac.luu-cong</v>
      </c>
      <c r="Q7" s="3">
        <f>SUM(Merged_COEM!J45,Merged_JOEM!J45)</f>
        <v>6086.9976923076938</v>
      </c>
      <c r="R7" s="62">
        <f t="shared" ca="1" si="4"/>
        <v>405.79984615384626</v>
      </c>
      <c r="S7" s="3">
        <f t="shared" si="5"/>
        <v>8</v>
      </c>
      <c r="T7" s="3">
        <f t="shared" ca="1" si="6"/>
        <v>8</v>
      </c>
    </row>
    <row r="8" spans="1:20" x14ac:dyDescent="0.25">
      <c r="B8" s="172">
        <v>5</v>
      </c>
      <c r="C8" s="61" t="s">
        <v>933</v>
      </c>
      <c r="D8" s="62">
        <f>SUM(Merged_COEM!D46,Merged_JOEM!D46)</f>
        <v>5800</v>
      </c>
      <c r="E8" s="62">
        <f>SUM(Merged_COEM!E46,Merged_JOEM!E46)</f>
        <v>5710</v>
      </c>
      <c r="F8" s="62">
        <f t="shared" ca="1" si="0"/>
        <v>15</v>
      </c>
      <c r="G8" s="62">
        <f t="shared" ca="1" si="1"/>
        <v>380.66666666666669</v>
      </c>
      <c r="H8" s="63">
        <f t="shared" si="2"/>
        <v>0.98448275862068968</v>
      </c>
      <c r="I8" s="3">
        <f>SUM(Merged_COEM!L46,Merged_JOEM!L46)</f>
        <v>2</v>
      </c>
      <c r="J8" s="171">
        <f>SUM(Merged_COEM!M46,Merged_JOEM!M46)</f>
        <v>0</v>
      </c>
      <c r="L8" s="166"/>
      <c r="P8" t="str">
        <f t="shared" si="3"/>
        <v>duong.nguyen-tuan</v>
      </c>
      <c r="Q8" s="3">
        <f>SUM(Merged_COEM!J46,Merged_JOEM!J46)</f>
        <v>4411</v>
      </c>
      <c r="R8" s="62">
        <f t="shared" ca="1" si="4"/>
        <v>294.06666666666666</v>
      </c>
      <c r="S8" s="3">
        <f t="shared" si="5"/>
        <v>13</v>
      </c>
      <c r="T8" s="3">
        <f t="shared" ca="1" si="6"/>
        <v>13</v>
      </c>
    </row>
    <row r="9" spans="1:20" x14ac:dyDescent="0.25">
      <c r="B9" s="60">
        <v>6</v>
      </c>
      <c r="C9" s="73" t="s">
        <v>64</v>
      </c>
      <c r="D9" s="173">
        <f>SUM(Merged_COEM!D47,Merged_JOEM!D47)</f>
        <v>10484.384615384615</v>
      </c>
      <c r="E9" s="173">
        <f>SUM(Merged_COEM!E47,Merged_JOEM!E47)</f>
        <v>9957.3846153846152</v>
      </c>
      <c r="F9" s="173">
        <f t="shared" ca="1" si="0"/>
        <v>15</v>
      </c>
      <c r="G9" s="173">
        <f t="shared" ca="1" si="1"/>
        <v>663.82564102564106</v>
      </c>
      <c r="H9" s="174">
        <f t="shared" si="2"/>
        <v>0.94973477039113108</v>
      </c>
      <c r="I9" s="3">
        <f>SUM(Merged_COEM!L47,Merged_JOEM!L47)</f>
        <v>8</v>
      </c>
      <c r="J9" s="171">
        <f>SUM(Merged_COEM!M47,Merged_JOEM!M47)</f>
        <v>0</v>
      </c>
      <c r="M9" s="175"/>
      <c r="N9" s="175"/>
      <c r="O9" s="175"/>
      <c r="P9" s="175" t="str">
        <f t="shared" si="3"/>
        <v>loc.do-phu</v>
      </c>
      <c r="Q9" s="176">
        <f>SUM(Merged_COEM!J47,Merged_JOEM!J47)</f>
        <v>7919.2307692307695</v>
      </c>
      <c r="R9" s="173">
        <f t="shared" ca="1" si="4"/>
        <v>527.94871794871801</v>
      </c>
      <c r="S9" s="3">
        <f t="shared" si="5"/>
        <v>2</v>
      </c>
      <c r="T9" s="3">
        <f t="shared" ca="1" si="6"/>
        <v>2</v>
      </c>
    </row>
    <row r="10" spans="1:20" x14ac:dyDescent="0.25">
      <c r="B10" s="60">
        <v>7</v>
      </c>
      <c r="C10" s="61" t="s">
        <v>65</v>
      </c>
      <c r="D10" s="177">
        <f>SUM(Merged_COEM!D48,Merged_JOEM!D48)</f>
        <v>11987</v>
      </c>
      <c r="E10" s="177">
        <f>SUM(Merged_COEM!E48,Merged_JOEM!E48)</f>
        <v>11497.461538461539</v>
      </c>
      <c r="F10" s="177">
        <f t="shared" ca="1" si="0"/>
        <v>15</v>
      </c>
      <c r="G10" s="177">
        <f t="shared" ca="1" si="1"/>
        <v>766.49743589743593</v>
      </c>
      <c r="H10" s="63">
        <f t="shared" si="2"/>
        <v>0.95916088583144565</v>
      </c>
      <c r="I10" s="3">
        <f>SUM(Merged_COEM!L48,Merged_JOEM!L48)</f>
        <v>14</v>
      </c>
      <c r="J10" s="171">
        <f>SUM(Merged_COEM!M48,Merged_JOEM!M48)</f>
        <v>0</v>
      </c>
      <c r="M10" s="178"/>
      <c r="N10" s="178"/>
      <c r="O10" s="178"/>
      <c r="P10" s="178" t="str">
        <f t="shared" si="3"/>
        <v>thanh.nguyen-kim</v>
      </c>
      <c r="Q10" s="179">
        <f>SUM(Merged_COEM!J48,Merged_JOEM!J48)</f>
        <v>8525.7692307692305</v>
      </c>
      <c r="R10" s="180">
        <f t="shared" ca="1" si="4"/>
        <v>568.38461538461536</v>
      </c>
      <c r="S10" s="3">
        <f t="shared" si="5"/>
        <v>1</v>
      </c>
      <c r="T10" s="3">
        <f t="shared" ca="1" si="6"/>
        <v>1</v>
      </c>
    </row>
    <row r="11" spans="1:20" x14ac:dyDescent="0.25">
      <c r="B11" s="60">
        <v>8</v>
      </c>
      <c r="C11" s="61" t="s">
        <v>66</v>
      </c>
      <c r="D11" s="177">
        <f>SUM(Merged_COEM!D49,Merged_JOEM!D49)</f>
        <v>11137.538461538461</v>
      </c>
      <c r="E11" s="177">
        <f>SUM(Merged_COEM!E49,Merged_JOEM!E49)</f>
        <v>9712.1538461538457</v>
      </c>
      <c r="F11" s="177">
        <f t="shared" ca="1" si="0"/>
        <v>15</v>
      </c>
      <c r="G11" s="177">
        <f t="shared" ca="1" si="1"/>
        <v>647.47692307692307</v>
      </c>
      <c r="H11" s="63">
        <f t="shared" si="2"/>
        <v>0.87201978064480479</v>
      </c>
      <c r="I11" s="3">
        <f>SUM(Merged_COEM!L49,Merged_JOEM!L49)</f>
        <v>6</v>
      </c>
      <c r="J11" s="171">
        <f>SUM(Merged_COEM!M49,Merged_JOEM!M49)</f>
        <v>0</v>
      </c>
      <c r="M11" s="178"/>
      <c r="N11" s="178"/>
      <c r="O11" s="178"/>
      <c r="P11" s="178" t="str">
        <f t="shared" si="3"/>
        <v>chung.ly</v>
      </c>
      <c r="Q11" s="179">
        <f>SUM(Merged_COEM!J49,Merged_JOEM!J49)</f>
        <v>6546.7692307692305</v>
      </c>
      <c r="R11" s="180">
        <f t="shared" ca="1" si="4"/>
        <v>436.45128205128202</v>
      </c>
      <c r="S11" s="3">
        <f t="shared" si="5"/>
        <v>6</v>
      </c>
      <c r="T11" s="3">
        <f t="shared" ca="1" si="6"/>
        <v>6</v>
      </c>
    </row>
    <row r="12" spans="1:20" x14ac:dyDescent="0.25">
      <c r="B12" s="60">
        <v>9</v>
      </c>
      <c r="C12" s="61" t="s">
        <v>136</v>
      </c>
      <c r="D12" s="177">
        <f>SUM(Merged_COEM!D50,Merged_JOEM!D50)</f>
        <v>6950.3123076923075</v>
      </c>
      <c r="E12" s="177">
        <f>SUM(Merged_COEM!E50,Merged_JOEM!E50)</f>
        <v>6950.3123076923075</v>
      </c>
      <c r="F12" s="177">
        <f t="shared" ca="1" si="0"/>
        <v>15</v>
      </c>
      <c r="G12" s="181">
        <f t="shared" ca="1" si="1"/>
        <v>463.35415384615385</v>
      </c>
      <c r="H12" s="63">
        <f t="shared" si="2"/>
        <v>1</v>
      </c>
      <c r="I12" s="3">
        <f>SUM(Merged_COEM!L50,Merged_JOEM!L50)</f>
        <v>0</v>
      </c>
      <c r="J12" s="171">
        <f>SUM(Merged_COEM!M50,Merged_JOEM!M50)</f>
        <v>0</v>
      </c>
      <c r="M12" s="178"/>
      <c r="N12" s="178"/>
      <c r="O12" s="178"/>
      <c r="P12" s="178" t="str">
        <f t="shared" si="3"/>
        <v>huy.do-anh</v>
      </c>
      <c r="Q12" s="182">
        <f>SUM(Merged_COEM!J50,Merged_JOEM!J50)</f>
        <v>6950.3123076923075</v>
      </c>
      <c r="R12" s="62">
        <f t="shared" ca="1" si="4"/>
        <v>463.35415384615385</v>
      </c>
      <c r="S12" s="3">
        <f t="shared" si="5"/>
        <v>4</v>
      </c>
      <c r="T12" s="3">
        <f t="shared" ca="1" si="6"/>
        <v>4</v>
      </c>
    </row>
    <row r="13" spans="1:20" x14ac:dyDescent="0.25">
      <c r="B13" s="172">
        <v>10</v>
      </c>
      <c r="C13" s="61" t="s">
        <v>137</v>
      </c>
      <c r="D13" s="62">
        <f>SUM(Merged_COEM!D51,Merged_JOEM!D51)</f>
        <v>6910</v>
      </c>
      <c r="E13" s="62">
        <f>SUM(Merged_COEM!E51,Merged_JOEM!E51)</f>
        <v>5650</v>
      </c>
      <c r="F13" s="62">
        <f t="shared" ca="1" si="0"/>
        <v>15</v>
      </c>
      <c r="G13" s="62">
        <f t="shared" ca="1" si="1"/>
        <v>376.66666666666669</v>
      </c>
      <c r="H13" s="63">
        <f t="shared" si="2"/>
        <v>0.81765557163531111</v>
      </c>
      <c r="I13" s="3">
        <f>SUM(Merged_COEM!L51,Merged_JOEM!L51)</f>
        <v>1</v>
      </c>
      <c r="J13" s="171">
        <f>SUM(Merged_COEM!M51,Merged_JOEM!M51)</f>
        <v>0</v>
      </c>
      <c r="L13" s="166"/>
      <c r="P13" t="str">
        <f t="shared" si="3"/>
        <v>phuong.nguyen-thanh</v>
      </c>
      <c r="Q13" s="3">
        <f>SUM(Merged_COEM!J51,Merged_JOEM!J51)</f>
        <v>3370.0000000000005</v>
      </c>
      <c r="R13" s="62">
        <f t="shared" ca="1" si="4"/>
        <v>224.66666666666669</v>
      </c>
      <c r="S13" s="3">
        <f t="shared" si="5"/>
        <v>14</v>
      </c>
      <c r="T13" s="3">
        <f t="shared" ca="1" si="6"/>
        <v>14</v>
      </c>
    </row>
    <row r="14" spans="1:20" x14ac:dyDescent="0.25">
      <c r="B14" s="60">
        <v>11</v>
      </c>
      <c r="C14" s="73" t="s">
        <v>328</v>
      </c>
      <c r="D14" s="173">
        <f>SUM(Merged_COEM!D52,Merged_JOEM!D52)</f>
        <v>6362.044615384616</v>
      </c>
      <c r="E14" s="173">
        <f>SUM(Merged_COEM!E52,Merged_JOEM!E52)</f>
        <v>5754.544615384616</v>
      </c>
      <c r="F14" s="173">
        <f t="shared" ca="1" si="0"/>
        <v>15</v>
      </c>
      <c r="G14" s="173">
        <f t="shared" ca="1" si="1"/>
        <v>383.63630769230775</v>
      </c>
      <c r="H14" s="174">
        <f t="shared" si="2"/>
        <v>0.90451182965128052</v>
      </c>
      <c r="I14" s="3">
        <f>SUM(Merged_COEM!L52,Merged_JOEM!L52)</f>
        <v>0</v>
      </c>
      <c r="J14" s="171">
        <f>SUM(Merged_COEM!M52,Merged_JOEM!M52)</f>
        <v>0</v>
      </c>
      <c r="M14" s="175"/>
      <c r="N14" s="175"/>
      <c r="O14" s="175"/>
      <c r="P14" s="175" t="str">
        <f t="shared" si="3"/>
        <v>khang.duong-chi</v>
      </c>
      <c r="Q14" s="176">
        <f>SUM(Merged_COEM!J52,Merged_JOEM!J52)</f>
        <v>5754.544615384616</v>
      </c>
      <c r="R14" s="173">
        <f t="shared" ca="1" si="4"/>
        <v>383.63630769230775</v>
      </c>
      <c r="S14" s="3">
        <f t="shared" si="5"/>
        <v>10</v>
      </c>
      <c r="T14" s="3">
        <f t="shared" ca="1" si="6"/>
        <v>10</v>
      </c>
    </row>
    <row r="15" spans="1:20" x14ac:dyDescent="0.25">
      <c r="B15" s="60">
        <v>12</v>
      </c>
      <c r="C15" s="61" t="s">
        <v>232</v>
      </c>
      <c r="D15" s="177">
        <f>SUM(Merged_COEM!D53,Merged_JOEM!D53)</f>
        <v>10020.461538461539</v>
      </c>
      <c r="E15" s="177">
        <f>SUM(Merged_COEM!E53,Merged_JOEM!E53)</f>
        <v>10020.461538461539</v>
      </c>
      <c r="F15" s="177">
        <f t="shared" ca="1" si="0"/>
        <v>15</v>
      </c>
      <c r="G15" s="177">
        <f t="shared" ca="1" si="1"/>
        <v>668.03076923076924</v>
      </c>
      <c r="H15" s="183">
        <f t="shared" si="2"/>
        <v>1</v>
      </c>
      <c r="I15" s="3">
        <f>SUM(Merged_COEM!L53,Merged_JOEM!L53)</f>
        <v>4</v>
      </c>
      <c r="J15" s="171">
        <f>SUM(Merged_COEM!M53,Merged_JOEM!M53)</f>
        <v>0</v>
      </c>
      <c r="M15" s="178"/>
      <c r="N15" s="178"/>
      <c r="O15" s="178"/>
      <c r="P15" s="178" t="str">
        <f t="shared" si="3"/>
        <v>chuong.nguyen-minh</v>
      </c>
      <c r="Q15" s="179">
        <f>SUM(Merged_COEM!J53,Merged_JOEM!J53)</f>
        <v>6158.4615384615381</v>
      </c>
      <c r="R15" s="177">
        <f t="shared" ca="1" si="4"/>
        <v>410.56410256410254</v>
      </c>
      <c r="S15" s="3">
        <f t="shared" si="5"/>
        <v>7</v>
      </c>
      <c r="T15" s="3">
        <f t="shared" ca="1" si="6"/>
        <v>7</v>
      </c>
    </row>
    <row r="16" spans="1:20" x14ac:dyDescent="0.25">
      <c r="B16" s="60">
        <v>13</v>
      </c>
      <c r="C16" s="61" t="s">
        <v>233</v>
      </c>
      <c r="D16" s="177">
        <f>SUM(Merged_COEM!D54,Merged_JOEM!D54)</f>
        <v>9635.8461538461543</v>
      </c>
      <c r="E16" s="177">
        <f>SUM(Merged_COEM!E54,Merged_JOEM!E54)</f>
        <v>8400.0769230769238</v>
      </c>
      <c r="F16" s="177">
        <f t="shared" ca="1" si="0"/>
        <v>15</v>
      </c>
      <c r="G16" s="177">
        <f t="shared" ca="1" si="1"/>
        <v>560.00512820512824</v>
      </c>
      <c r="H16" s="183">
        <f t="shared" si="2"/>
        <v>0.87175290980792874</v>
      </c>
      <c r="I16" s="3">
        <f>SUM(Merged_COEM!L54,Merged_JOEM!L54)</f>
        <v>4</v>
      </c>
      <c r="J16" s="171">
        <f>SUM(Merged_COEM!M54,Merged_JOEM!M54)</f>
        <v>0</v>
      </c>
      <c r="M16" s="178"/>
      <c r="N16" s="178"/>
      <c r="O16" s="178"/>
      <c r="P16" s="178" t="str">
        <f t="shared" si="3"/>
        <v>nam.phan-the</v>
      </c>
      <c r="Q16" s="179">
        <f>SUM(Merged_COEM!J54,Merged_JOEM!J54)</f>
        <v>4769.0769230769229</v>
      </c>
      <c r="R16" s="177">
        <f t="shared" ca="1" si="4"/>
        <v>317.93846153846152</v>
      </c>
      <c r="S16" s="3">
        <f t="shared" si="5"/>
        <v>11</v>
      </c>
      <c r="T16" s="3">
        <f t="shared" ca="1" si="6"/>
        <v>11</v>
      </c>
    </row>
    <row r="17" spans="1:20" x14ac:dyDescent="0.25">
      <c r="B17" s="60">
        <v>14</v>
      </c>
      <c r="C17" s="61" t="s">
        <v>234</v>
      </c>
      <c r="D17" s="177">
        <f>SUM(Merged_COEM!D55,Merged_JOEM!D55)</f>
        <v>9096.3076923076915</v>
      </c>
      <c r="E17" s="177">
        <f>SUM(Merged_COEM!E55,Merged_JOEM!E55)</f>
        <v>8656.6923076923085</v>
      </c>
      <c r="F17" s="177">
        <f t="shared" ca="1" si="0"/>
        <v>15</v>
      </c>
      <c r="G17" s="177">
        <f t="shared" ca="1" si="1"/>
        <v>577.11282051282058</v>
      </c>
      <c r="H17" s="183">
        <f t="shared" si="2"/>
        <v>0.9516710076785172</v>
      </c>
      <c r="I17" s="3">
        <f>SUM(Merged_COEM!L55,Merged_JOEM!L55)</f>
        <v>6</v>
      </c>
      <c r="J17" s="171">
        <f>SUM(Merged_COEM!M55,Merged_JOEM!M55)</f>
        <v>0</v>
      </c>
      <c r="L17" s="1" t="s">
        <v>964</v>
      </c>
      <c r="M17" s="178"/>
      <c r="N17" s="184" t="s">
        <v>965</v>
      </c>
      <c r="O17" s="178"/>
      <c r="P17" s="178" t="str">
        <f t="shared" si="3"/>
        <v>huy.nguyen-hoang</v>
      </c>
      <c r="Q17" s="179">
        <f>SUM(Merged_COEM!J55,Merged_JOEM!J55)</f>
        <v>5763.6923076923076</v>
      </c>
      <c r="R17" s="177">
        <f t="shared" ca="1" si="4"/>
        <v>384.24615384615385</v>
      </c>
      <c r="S17" s="3">
        <f t="shared" si="5"/>
        <v>9</v>
      </c>
      <c r="T17" s="3">
        <f t="shared" ca="1" si="6"/>
        <v>9</v>
      </c>
    </row>
    <row r="18" spans="1:20" x14ac:dyDescent="0.25">
      <c r="B18" s="58" t="s">
        <v>102</v>
      </c>
      <c r="C18" s="64"/>
      <c r="D18" s="177">
        <f>SUM(D4:D17)</f>
        <v>116409.71115384615</v>
      </c>
      <c r="E18" s="177">
        <f>SUM(E4:E17)</f>
        <v>108493.01884615385</v>
      </c>
      <c r="F18" s="177">
        <f ca="1">$B$26*(COUNTA($C$4:$C$17))</f>
        <v>210</v>
      </c>
      <c r="G18" s="177">
        <f t="shared" ca="1" si="1"/>
        <v>516.63342307692312</v>
      </c>
      <c r="H18" s="183">
        <f t="shared" si="2"/>
        <v>0.93199285326608483</v>
      </c>
      <c r="I18" s="3">
        <f>SUM(I4:I17)</f>
        <v>55</v>
      </c>
      <c r="J18" s="171">
        <f>SUM(J4:J17)</f>
        <v>0</v>
      </c>
      <c r="K18">
        <f ca="1">F18*Table!$D$4</f>
        <v>94500</v>
      </c>
      <c r="L18" s="82">
        <f ca="1">E18-K18</f>
        <v>13993.018846153849</v>
      </c>
      <c r="M18" s="178">
        <f>(COUNTA($C$4:$C$17))*Table!$D$4</f>
        <v>6300</v>
      </c>
      <c r="N18" s="178">
        <f ca="1">L18/Table!$D$4</f>
        <v>31.095597435897442</v>
      </c>
      <c r="O18" s="178"/>
      <c r="P18" s="184" t="s">
        <v>102</v>
      </c>
      <c r="Q18" s="177">
        <f>SUM(Q4:Q17)</f>
        <v>85026.788076923083</v>
      </c>
      <c r="R18" s="177">
        <f ca="1">AVERAGE(R4:R17)</f>
        <v>404.88946703296705</v>
      </c>
    </row>
    <row r="19" spans="1:20" x14ac:dyDescent="0.25">
      <c r="C19" s="178"/>
      <c r="D19" s="178"/>
      <c r="E19" s="178"/>
      <c r="F19" s="178"/>
      <c r="G19" s="178"/>
      <c r="H19" s="178"/>
      <c r="J19" s="165"/>
      <c r="M19" s="178"/>
      <c r="N19" s="178"/>
      <c r="O19" s="178"/>
      <c r="P19" s="178"/>
      <c r="Q19" s="178"/>
      <c r="R19" s="178"/>
    </row>
    <row r="20" spans="1:20" x14ac:dyDescent="0.25">
      <c r="C20" s="178"/>
      <c r="D20" s="178"/>
      <c r="E20" s="178"/>
      <c r="F20" s="178"/>
      <c r="G20" s="178"/>
      <c r="H20" s="178"/>
      <c r="J20" s="165"/>
      <c r="M20" s="178"/>
      <c r="N20" s="178"/>
      <c r="O20" s="178"/>
      <c r="P20" s="178"/>
      <c r="Q20" s="178"/>
      <c r="R20" s="178"/>
    </row>
    <row r="21" spans="1:20" x14ac:dyDescent="0.25">
      <c r="A21" s="71" t="s">
        <v>166</v>
      </c>
      <c r="B21" s="71" t="s">
        <v>155</v>
      </c>
      <c r="C21" s="178"/>
      <c r="D21" s="178"/>
      <c r="E21" s="178"/>
      <c r="F21" s="178"/>
      <c r="G21" s="178"/>
      <c r="H21" s="178"/>
      <c r="J21" s="72"/>
      <c r="K21" s="71" t="s">
        <v>166</v>
      </c>
      <c r="L21" s="71" t="s">
        <v>154</v>
      </c>
      <c r="M21" s="178"/>
      <c r="N21" s="178"/>
      <c r="O21" s="178"/>
      <c r="P21" s="178"/>
      <c r="Q21" s="178"/>
      <c r="R21" s="178"/>
    </row>
    <row r="22" spans="1:20" x14ac:dyDescent="0.25">
      <c r="C22" s="178"/>
      <c r="D22" s="178"/>
      <c r="E22" s="178"/>
      <c r="F22" s="178"/>
      <c r="G22" s="178"/>
      <c r="H22" s="178"/>
      <c r="J22" s="72"/>
      <c r="M22" s="178"/>
      <c r="N22" s="178"/>
      <c r="O22" s="178"/>
      <c r="P22" s="178"/>
      <c r="Q22" s="178"/>
      <c r="R22" s="178"/>
    </row>
    <row r="23" spans="1:20" x14ac:dyDescent="0.25">
      <c r="A23" s="1" t="s">
        <v>38</v>
      </c>
      <c r="B23" s="33">
        <v>44003</v>
      </c>
      <c r="C23" s="178"/>
      <c r="D23" s="185">
        <f ca="1">TODAY()</f>
        <v>44023</v>
      </c>
      <c r="E23" s="178"/>
      <c r="F23" s="186"/>
      <c r="G23" s="178"/>
      <c r="H23" s="178"/>
      <c r="J23" s="72"/>
      <c r="K23" s="1" t="s">
        <v>38</v>
      </c>
      <c r="L23" s="33">
        <f>B23</f>
        <v>44003</v>
      </c>
      <c r="M23" s="178"/>
      <c r="N23" s="185">
        <f ca="1">D23</f>
        <v>44023</v>
      </c>
      <c r="O23" s="178"/>
      <c r="P23" s="186"/>
      <c r="Q23" s="178"/>
      <c r="R23" s="178"/>
    </row>
    <row r="24" spans="1:20" x14ac:dyDescent="0.25">
      <c r="A24" s="1" t="s">
        <v>30</v>
      </c>
      <c r="B24">
        <f ca="1">SUM(INT((WEEKDAY(B23-{2,3,4,5,6}) +D23-B23)/7))</f>
        <v>15</v>
      </c>
      <c r="C24" s="178"/>
      <c r="D24" s="178"/>
      <c r="E24" s="178"/>
      <c r="F24" s="178"/>
      <c r="G24" s="178"/>
      <c r="H24" s="178"/>
      <c r="J24" s="72"/>
      <c r="K24" s="1" t="s">
        <v>30</v>
      </c>
      <c r="L24">
        <f ca="1">B24</f>
        <v>15</v>
      </c>
      <c r="M24" s="178"/>
      <c r="N24" s="178"/>
      <c r="O24" s="178"/>
      <c r="P24" s="178"/>
      <c r="Q24" s="178"/>
      <c r="R24" s="178"/>
    </row>
    <row r="25" spans="1:20" x14ac:dyDescent="0.25">
      <c r="A25" s="1" t="s">
        <v>131</v>
      </c>
      <c r="B25">
        <v>0</v>
      </c>
      <c r="C25" s="178"/>
      <c r="D25" s="178"/>
      <c r="E25" s="178"/>
      <c r="F25" s="178"/>
      <c r="J25" s="72"/>
      <c r="K25" s="1" t="s">
        <v>131</v>
      </c>
      <c r="L25">
        <f>B25</f>
        <v>0</v>
      </c>
      <c r="M25" s="178"/>
      <c r="N25" s="178"/>
      <c r="O25" s="178"/>
      <c r="P25" s="178"/>
    </row>
    <row r="26" spans="1:20" x14ac:dyDescent="0.25">
      <c r="A26" s="1" t="s">
        <v>104</v>
      </c>
      <c r="B26" s="166">
        <f ca="1">IF(TODAY()&lt;D23,SUM(INT((WEEKDAY(B23-{2,3,4,5,6})+TODAY()-B23)/7)),SUM(INT((WEEKDAY(B23-{2,3,4,5,6})+D23-B23)/7)))-B25</f>
        <v>15</v>
      </c>
      <c r="J26" s="72"/>
      <c r="K26" s="1" t="s">
        <v>104</v>
      </c>
      <c r="L26" s="166">
        <f ca="1">B26</f>
        <v>15</v>
      </c>
    </row>
    <row r="27" spans="1:20" x14ac:dyDescent="0.25">
      <c r="A27" s="1"/>
      <c r="C27" s="175"/>
      <c r="D27" s="175"/>
      <c r="E27" s="175"/>
      <c r="F27" s="175"/>
      <c r="J27" s="72"/>
      <c r="K27" s="1"/>
      <c r="M27" s="175"/>
      <c r="N27" s="175"/>
      <c r="O27" s="175"/>
      <c r="P27" s="175"/>
    </row>
    <row r="28" spans="1:20" x14ac:dyDescent="0.25">
      <c r="B28" s="1" t="s">
        <v>167</v>
      </c>
      <c r="C28" s="178"/>
      <c r="D28" s="187"/>
      <c r="E28" s="178"/>
      <c r="F28" s="178"/>
      <c r="J28" s="72"/>
      <c r="L28" s="1" t="s">
        <v>167</v>
      </c>
      <c r="M28" s="178"/>
      <c r="N28" s="187"/>
      <c r="O28" s="178"/>
      <c r="P28" s="178"/>
    </row>
    <row r="29" spans="1:20" ht="75" x14ac:dyDescent="0.25">
      <c r="C29" s="51" t="s">
        <v>25</v>
      </c>
      <c r="D29" s="188" t="s">
        <v>26</v>
      </c>
      <c r="E29" s="51" t="s">
        <v>27</v>
      </c>
      <c r="F29" s="51" t="s">
        <v>28</v>
      </c>
      <c r="G29" s="8" t="s">
        <v>95</v>
      </c>
      <c r="H29" s="8" t="s">
        <v>29</v>
      </c>
      <c r="J29" s="72"/>
      <c r="M29" s="51" t="s">
        <v>25</v>
      </c>
      <c r="N29" s="188" t="s">
        <v>26</v>
      </c>
      <c r="O29" s="51" t="s">
        <v>27</v>
      </c>
      <c r="P29" s="51" t="s">
        <v>28</v>
      </c>
      <c r="Q29" s="8" t="s">
        <v>95</v>
      </c>
      <c r="R29" s="8" t="s">
        <v>29</v>
      </c>
    </row>
    <row r="30" spans="1:20" x14ac:dyDescent="0.25">
      <c r="C30" s="56">
        <v>1</v>
      </c>
      <c r="D30" s="55" t="s">
        <v>3</v>
      </c>
      <c r="E30" s="56">
        <f>SUM(Merged_COEM!D18)</f>
        <v>62613</v>
      </c>
      <c r="F30" s="56">
        <f>SUM(Merged_COEM!E18)</f>
        <v>61095</v>
      </c>
      <c r="G30" s="38">
        <f>E30/Table!$D$4</f>
        <v>139.13999999999999</v>
      </c>
      <c r="H30" s="39">
        <f>IFERROR(F30/E30,"N/A")</f>
        <v>0.97575583345311678</v>
      </c>
      <c r="J30" s="72"/>
      <c r="M30" s="56">
        <v>1</v>
      </c>
      <c r="N30" s="55" t="s">
        <v>3</v>
      </c>
      <c r="O30" s="56">
        <f>SUM(Merged_JOEM!D18)</f>
        <v>1440</v>
      </c>
      <c r="P30" s="56">
        <f>SUM(Merged_JOEM!E18)</f>
        <v>1440</v>
      </c>
      <c r="Q30" s="38">
        <f>O30/Table!$D$4</f>
        <v>3.2</v>
      </c>
      <c r="R30" s="39">
        <f>IFERROR(P30/O30,"N/A")</f>
        <v>1</v>
      </c>
    </row>
    <row r="31" spans="1:20" x14ac:dyDescent="0.25">
      <c r="C31" s="56">
        <v>2</v>
      </c>
      <c r="D31" s="55" t="s">
        <v>2</v>
      </c>
      <c r="E31" s="56">
        <f>SUM(Merged_COEM!D37)</f>
        <v>3599</v>
      </c>
      <c r="F31" s="56">
        <f>SUM(Merged_COEM!E37)</f>
        <v>2486</v>
      </c>
      <c r="G31" s="38">
        <f>E31/Table!$C$4</f>
        <v>27.684615384615384</v>
      </c>
      <c r="H31" s="39">
        <f>IFERROR(F31/E31,"N/A")</f>
        <v>0.69074742984162263</v>
      </c>
      <c r="J31" s="72"/>
      <c r="M31" s="56">
        <v>2</v>
      </c>
      <c r="N31" s="55" t="s">
        <v>2</v>
      </c>
      <c r="O31" s="56">
        <f>SUM(Merged_JOEM!D37)</f>
        <v>11690.361000000001</v>
      </c>
      <c r="P31" s="56">
        <f>SUM(Merged_JOEM!E37)</f>
        <v>10855.761</v>
      </c>
      <c r="Q31" s="38">
        <f>O31/Table!$C$4</f>
        <v>89.925853846153856</v>
      </c>
      <c r="R31" s="39">
        <f>IFERROR(P31/O31,"N/A")</f>
        <v>0.92860785051890182</v>
      </c>
    </row>
    <row r="32" spans="1:20" x14ac:dyDescent="0.25">
      <c r="C32" s="189"/>
      <c r="D32" s="190"/>
      <c r="E32" s="190"/>
      <c r="F32" s="190"/>
      <c r="G32" s="191"/>
      <c r="J32" s="72"/>
      <c r="M32" s="189"/>
      <c r="N32" s="190"/>
      <c r="O32" s="190"/>
      <c r="P32" s="190"/>
      <c r="Q32" s="191"/>
    </row>
    <row r="33" spans="2:19" x14ac:dyDescent="0.25">
      <c r="B33" s="1" t="s">
        <v>168</v>
      </c>
      <c r="J33" s="72"/>
      <c r="L33" s="1" t="s">
        <v>168</v>
      </c>
    </row>
    <row r="34" spans="2:19" ht="45" x14ac:dyDescent="0.25">
      <c r="C34" s="51" t="s">
        <v>25</v>
      </c>
      <c r="D34" s="51" t="s">
        <v>31</v>
      </c>
      <c r="E34" s="8" t="s">
        <v>32</v>
      </c>
      <c r="F34" s="8" t="s">
        <v>33</v>
      </c>
      <c r="G34" s="8" t="s">
        <v>128</v>
      </c>
      <c r="H34" s="8" t="s">
        <v>129</v>
      </c>
      <c r="J34" s="72"/>
      <c r="M34" s="51" t="s">
        <v>25</v>
      </c>
      <c r="N34" s="51" t="s">
        <v>31</v>
      </c>
      <c r="O34" s="8" t="s">
        <v>32</v>
      </c>
      <c r="P34" s="8" t="s">
        <v>33</v>
      </c>
      <c r="Q34" s="8" t="s">
        <v>128</v>
      </c>
      <c r="R34" s="8" t="s">
        <v>129</v>
      </c>
    </row>
    <row r="35" spans="2:19" x14ac:dyDescent="0.25">
      <c r="C35" s="56">
        <v>1</v>
      </c>
      <c r="D35" s="27" t="s">
        <v>110</v>
      </c>
      <c r="E35" s="55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4454</v>
      </c>
      <c r="F35" s="56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48</v>
      </c>
      <c r="G35" s="38">
        <f>E35/Table!$D$4</f>
        <v>9.8977777777777778</v>
      </c>
      <c r="H35" s="38">
        <f>F35/Table!$C$4</f>
        <v>0.36923076923076925</v>
      </c>
      <c r="J35" s="72"/>
      <c r="M35" s="56">
        <v>1</v>
      </c>
      <c r="N35" s="27" t="s">
        <v>110</v>
      </c>
      <c r="O35" s="55">
        <f>VLOOKUP(SUBSTITUTE(SUBSTITUTE(SUBSTITUTE(SUBSTITUTE(SUBSTITUTE(SUBSTITUTE(SUBSTITUTE(SUBSTITUTE(SUBSTITUTE(SUBSTITUTE(SUBSTITUTE(SUBSTITUTE(SUBSTITUTE(SUBSTITUTE(N35,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5" s="56">
        <f>VLOOKUP(SUBSTITUTE(SUBSTITUTE(SUBSTITUTE(SUBSTITUTE(SUBSTITUTE(SUBSTITUTE(SUBSTITUTE(SUBSTITUTE(SUBSTITUTE(SUBSTITUTE(SUBSTITUTE(SUBSTITUTE(SUBSTITUTE(SUBSTITUTE(N35,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35" s="38">
        <f>O35/Table!$D$4</f>
        <v>0</v>
      </c>
      <c r="R35" s="38">
        <f>P35/Table!$C$4</f>
        <v>0</v>
      </c>
      <c r="S35" t="s">
        <v>235</v>
      </c>
    </row>
    <row r="36" spans="2:19" x14ac:dyDescent="0.25">
      <c r="C36" s="56">
        <v>2</v>
      </c>
      <c r="D36" s="27" t="s">
        <v>111</v>
      </c>
      <c r="E36" s="55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6" s="56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6" s="38">
        <f>E36/Table!$D$4</f>
        <v>0</v>
      </c>
      <c r="H36" s="38">
        <f>F36/Table!$C$4</f>
        <v>0</v>
      </c>
      <c r="I36" t="s">
        <v>235</v>
      </c>
      <c r="J36" s="72"/>
      <c r="M36" s="56">
        <v>2</v>
      </c>
      <c r="N36" s="27" t="s">
        <v>111</v>
      </c>
      <c r="O36" s="55">
        <f>VLOOKUP(SUBSTITUTE(SUBSTITUTE(SUBSTITUTE(SUBSTITUTE(SUBSTITUTE(SUBSTITUTE(SUBSTITUTE(SUBSTITUTE(SUBSTITUTE(SUBSTITUTE(SUBSTITUTE(SUBSTITUTE(SUBSTITUTE(SUBSTITUTE(N36,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6" s="56">
        <f>VLOOKUP(SUBSTITUTE(SUBSTITUTE(SUBSTITUTE(SUBSTITUTE(SUBSTITUTE(SUBSTITUTE(SUBSTITUTE(SUBSTITUTE(SUBSTITUTE(SUBSTITUTE(SUBSTITUTE(SUBSTITUTE(SUBSTITUTE(SUBSTITUTE(N36,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2102.9010000000003</v>
      </c>
      <c r="Q36" s="38">
        <f>O36/Table!$D$4</f>
        <v>0</v>
      </c>
      <c r="R36" s="38">
        <f>P36/Table!$C$4</f>
        <v>16.176161538461542</v>
      </c>
    </row>
    <row r="37" spans="2:19" x14ac:dyDescent="0.25">
      <c r="C37" s="56">
        <v>3</v>
      </c>
      <c r="D37" s="27" t="s">
        <v>112</v>
      </c>
      <c r="E37" s="55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7" s="56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7" s="38">
        <f>E37/Table!$D$4</f>
        <v>0</v>
      </c>
      <c r="H37" s="38">
        <f>F37/Table!$C$4</f>
        <v>0</v>
      </c>
      <c r="I37" t="s">
        <v>235</v>
      </c>
      <c r="J37" s="72"/>
      <c r="M37" s="56">
        <v>3</v>
      </c>
      <c r="N37" s="27" t="s">
        <v>112</v>
      </c>
      <c r="O37" s="55">
        <f>VLOOKUP(SUBSTITUTE(SUBSTITUTE(SUBSTITUTE(SUBSTITUTE(SUBSTITUTE(SUBSTITUTE(SUBSTITUTE(SUBSTITUTE(SUBSTITUTE(SUBSTITUTE(SUBSTITUTE(SUBSTITUTE(SUBSTITUTE(SUBSTITUTE(N37,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7" s="56">
        <f>VLOOKUP(SUBSTITUTE(SUBSTITUTE(SUBSTITUTE(SUBSTITUTE(SUBSTITUTE(SUBSTITUTE(SUBSTITUTE(SUBSTITUTE(SUBSTITUTE(SUBSTITUTE(SUBSTITUTE(SUBSTITUTE(SUBSTITUTE(SUBSTITUTE(N37,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1985.1020000000003</v>
      </c>
      <c r="Q37" s="38">
        <f>O37/Table!$D$4</f>
        <v>0</v>
      </c>
      <c r="R37" s="38">
        <f>P37/Table!$C$4</f>
        <v>15.270015384615387</v>
      </c>
    </row>
    <row r="38" spans="2:19" x14ac:dyDescent="0.25">
      <c r="C38" s="56">
        <v>4</v>
      </c>
      <c r="D38" s="27" t="s">
        <v>113</v>
      </c>
      <c r="E38" s="55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8" s="56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8" s="38">
        <f>E38/Table!$D$4</f>
        <v>0</v>
      </c>
      <c r="H38" s="38">
        <f>F38/Table!$C$4</f>
        <v>0</v>
      </c>
      <c r="I38" t="s">
        <v>235</v>
      </c>
      <c r="J38" s="72"/>
      <c r="M38" s="56">
        <v>4</v>
      </c>
      <c r="N38" s="27" t="s">
        <v>113</v>
      </c>
      <c r="O38" s="55">
        <f>VLOOKUP(SUBSTITUTE(SUBSTITUTE(SUBSTITUTE(SUBSTITUTE(SUBSTITUTE(SUBSTITUTE(SUBSTITUTE(SUBSTITUTE(SUBSTITUTE(SUBSTITUTE(SUBSTITUTE(SUBSTITUTE(SUBSTITUTE(SUBSTITUTE(N38,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8" s="56">
        <f>VLOOKUP(SUBSTITUTE(SUBSTITUTE(SUBSTITUTE(SUBSTITUTE(SUBSTITUTE(SUBSTITUTE(SUBSTITUTE(SUBSTITUTE(SUBSTITUTE(SUBSTITUTE(SUBSTITUTE(SUBSTITUTE(SUBSTITUTE(SUBSTITUTE(N38,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1758.4660000000003</v>
      </c>
      <c r="Q38" s="38">
        <f>O38/Table!$D$4</f>
        <v>0</v>
      </c>
      <c r="R38" s="38">
        <f>P38/Table!$C$4</f>
        <v>13.526661538461541</v>
      </c>
    </row>
    <row r="39" spans="2:19" x14ac:dyDescent="0.25">
      <c r="C39" s="56">
        <v>5</v>
      </c>
      <c r="D39" s="27" t="s">
        <v>159</v>
      </c>
      <c r="E39" s="55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982</v>
      </c>
      <c r="F39" s="56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9" s="38">
        <f>E39/Table!$D$4</f>
        <v>2.1822222222222223</v>
      </c>
      <c r="H39" s="38">
        <f>F39/Table!$C$4</f>
        <v>0</v>
      </c>
      <c r="J39" s="72"/>
      <c r="M39" s="56">
        <v>5</v>
      </c>
      <c r="N39" s="27" t="s">
        <v>159</v>
      </c>
      <c r="O39" s="55">
        <f>VLOOKUP(SUBSTITUTE(SUBSTITUTE(SUBSTITUTE(SUBSTITUTE(SUBSTITUTE(SUBSTITUTE(SUBSTITUTE(SUBSTITUTE(SUBSTITUTE(SUBSTITUTE(SUBSTITUTE(SUBSTITUTE(SUBSTITUTE(SUBSTITUTE(N39,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9" s="56">
        <f>VLOOKUP(SUBSTITUTE(SUBSTITUTE(SUBSTITUTE(SUBSTITUTE(SUBSTITUTE(SUBSTITUTE(SUBSTITUTE(SUBSTITUTE(SUBSTITUTE(SUBSTITUTE(SUBSTITUTE(SUBSTITUTE(SUBSTITUTE(SUBSTITUTE(N39,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990.6</v>
      </c>
      <c r="Q39" s="38">
        <f>O39/Table!$D$4</f>
        <v>0</v>
      </c>
      <c r="R39" s="38">
        <f>P39/Table!$C$4</f>
        <v>7.62</v>
      </c>
      <c r="S39" t="s">
        <v>235</v>
      </c>
    </row>
    <row r="40" spans="2:19" x14ac:dyDescent="0.25">
      <c r="C40" s="56">
        <v>6</v>
      </c>
      <c r="D40" s="27" t="s">
        <v>160</v>
      </c>
      <c r="E40" s="55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6410</v>
      </c>
      <c r="F40" s="56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436</v>
      </c>
      <c r="G40" s="38">
        <f>E40/Table!$D$4</f>
        <v>14.244444444444444</v>
      </c>
      <c r="H40" s="38">
        <f>F40/Table!$C$4</f>
        <v>3.3538461538461539</v>
      </c>
      <c r="J40" s="72"/>
      <c r="M40" s="56">
        <v>6</v>
      </c>
      <c r="N40" s="27" t="s">
        <v>160</v>
      </c>
      <c r="O40" s="55">
        <f>VLOOKUP(SUBSTITUTE(SUBSTITUTE(SUBSTITUTE(SUBSTITUTE(SUBSTITUTE(SUBSTITUTE(SUBSTITUTE(SUBSTITUTE(SUBSTITUTE(SUBSTITUTE(SUBSTITUTE(SUBSTITUTE(SUBSTITUTE(SUBSTITUTE(N40,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0" s="56">
        <f>VLOOKUP(SUBSTITUTE(SUBSTITUTE(SUBSTITUTE(SUBSTITUTE(SUBSTITUTE(SUBSTITUTE(SUBSTITUTE(SUBSTITUTE(SUBSTITUTE(SUBSTITUTE(SUBSTITUTE(SUBSTITUTE(SUBSTITUTE(SUBSTITUTE(N40,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0" s="38">
        <f>O40/Table!$D$4</f>
        <v>0</v>
      </c>
      <c r="R40" s="38">
        <f>P40/Table!$C$4</f>
        <v>0</v>
      </c>
      <c r="S40" t="s">
        <v>235</v>
      </c>
    </row>
    <row r="41" spans="2:19" x14ac:dyDescent="0.25">
      <c r="C41" s="56">
        <v>7</v>
      </c>
      <c r="D41" s="27" t="s">
        <v>161</v>
      </c>
      <c r="E41" s="55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6795</v>
      </c>
      <c r="F41" s="56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500</v>
      </c>
      <c r="G41" s="38">
        <f>E41/Table!$D$4</f>
        <v>15.1</v>
      </c>
      <c r="H41" s="38">
        <f>F41/Table!$C$4</f>
        <v>3.8461538461538463</v>
      </c>
      <c r="J41" s="72"/>
      <c r="M41" s="56">
        <v>7</v>
      </c>
      <c r="N41" s="27" t="s">
        <v>161</v>
      </c>
      <c r="O41" s="55">
        <f>VLOOKUP(SUBSTITUTE(SUBSTITUTE(SUBSTITUTE(SUBSTITUTE(SUBSTITUTE(SUBSTITUTE(SUBSTITUTE(SUBSTITUTE(SUBSTITUTE(SUBSTITUTE(SUBSTITUTE(SUBSTITUTE(SUBSTITUTE(SUBSTITUTE(N41,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1" s="56">
        <f>VLOOKUP(SUBSTITUTE(SUBSTITUTE(SUBSTITUTE(SUBSTITUTE(SUBSTITUTE(SUBSTITUTE(SUBSTITUTE(SUBSTITUTE(SUBSTITUTE(SUBSTITUTE(SUBSTITUTE(SUBSTITUTE(SUBSTITUTE(SUBSTITUTE(N41,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1" s="38">
        <f>O41/Table!$D$4</f>
        <v>0</v>
      </c>
      <c r="R41" s="38">
        <f>P41/Table!$C$4</f>
        <v>0</v>
      </c>
      <c r="S41" t="s">
        <v>235</v>
      </c>
    </row>
    <row r="42" spans="2:19" x14ac:dyDescent="0.25">
      <c r="C42" s="56">
        <v>8</v>
      </c>
      <c r="D42" s="27" t="s">
        <v>162</v>
      </c>
      <c r="E42" s="55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5671</v>
      </c>
      <c r="F42" s="56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253</v>
      </c>
      <c r="G42" s="38">
        <f>E42/Table!$D$4</f>
        <v>12.602222222222222</v>
      </c>
      <c r="H42" s="38">
        <f>F42/Table!$C$4</f>
        <v>1.9461538461538461</v>
      </c>
      <c r="J42" s="72"/>
      <c r="M42" s="56">
        <v>8</v>
      </c>
      <c r="N42" s="27" t="s">
        <v>162</v>
      </c>
      <c r="O42" s="55">
        <f>VLOOKUP(SUBSTITUTE(SUBSTITUTE(SUBSTITUTE(SUBSTITUTE(SUBSTITUTE(SUBSTITUTE(SUBSTITUTE(SUBSTITUTE(SUBSTITUTE(SUBSTITUTE(SUBSTITUTE(SUBSTITUTE(SUBSTITUTE(SUBSTITUTE(N42,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2" s="56">
        <f>VLOOKUP(SUBSTITUTE(SUBSTITUTE(SUBSTITUTE(SUBSTITUTE(SUBSTITUTE(SUBSTITUTE(SUBSTITUTE(SUBSTITUTE(SUBSTITUTE(SUBSTITUTE(SUBSTITUTE(SUBSTITUTE(SUBSTITUTE(SUBSTITUTE(N42,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2" s="38">
        <f>O42/Table!$D$4</f>
        <v>0</v>
      </c>
      <c r="R42" s="38">
        <f>P42/Table!$C$4</f>
        <v>0</v>
      </c>
      <c r="S42" t="s">
        <v>235</v>
      </c>
    </row>
    <row r="43" spans="2:19" x14ac:dyDescent="0.25">
      <c r="C43" s="56">
        <v>9</v>
      </c>
      <c r="D43" s="27" t="s">
        <v>151</v>
      </c>
      <c r="E43" s="55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43" s="56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3" s="38">
        <f>E43/Table!$D$4</f>
        <v>0</v>
      </c>
      <c r="H43" s="38">
        <f>F43/Table!$C$4</f>
        <v>0</v>
      </c>
      <c r="I43" t="s">
        <v>235</v>
      </c>
      <c r="J43" s="72"/>
      <c r="M43" s="56">
        <v>9</v>
      </c>
      <c r="N43" s="27" t="s">
        <v>151</v>
      </c>
      <c r="O43" s="55">
        <f>VLOOKUP(SUBSTITUTE(SUBSTITUTE(SUBSTITUTE(SUBSTITUTE(SUBSTITUTE(SUBSTITUTE(SUBSTITUTE(SUBSTITUTE(SUBSTITUTE(SUBSTITUTE(SUBSTITUTE(SUBSTITUTE(SUBSTITUTE(SUBSTITUTE(N43,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3" s="56">
        <f>VLOOKUP(SUBSTITUTE(SUBSTITUTE(SUBSTITUTE(SUBSTITUTE(SUBSTITUTE(SUBSTITUTE(SUBSTITUTE(SUBSTITUTE(SUBSTITUTE(SUBSTITUTE(SUBSTITUTE(SUBSTITUTE(SUBSTITUTE(SUBSTITUTE(N43,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2007.8679999999999</v>
      </c>
      <c r="Q43" s="38">
        <f>O43/Table!$D$4</f>
        <v>0</v>
      </c>
      <c r="R43" s="38">
        <f>P43/Table!$C$4</f>
        <v>15.445138461538461</v>
      </c>
    </row>
    <row r="44" spans="2:19" x14ac:dyDescent="0.25">
      <c r="C44" s="56">
        <v>10</v>
      </c>
      <c r="D44" s="27" t="s">
        <v>150</v>
      </c>
      <c r="E44" s="55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949</v>
      </c>
      <c r="F44" s="56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4" s="38">
        <f>E44/Table!$D$4</f>
        <v>2.108888888888889</v>
      </c>
      <c r="H44" s="38">
        <f>F44/Table!$C$4</f>
        <v>0</v>
      </c>
      <c r="J44" s="72"/>
      <c r="M44" s="56">
        <v>10</v>
      </c>
      <c r="N44" s="27" t="s">
        <v>150</v>
      </c>
      <c r="O44" s="55">
        <f>VLOOKUP(SUBSTITUTE(SUBSTITUTE(SUBSTITUTE(SUBSTITUTE(SUBSTITUTE(SUBSTITUTE(SUBSTITUTE(SUBSTITUTE(SUBSTITUTE(SUBSTITUTE(SUBSTITUTE(SUBSTITUTE(SUBSTITUTE(SUBSTITUTE(N44,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4" s="56">
        <f>VLOOKUP(SUBSTITUTE(SUBSTITUTE(SUBSTITUTE(SUBSTITUTE(SUBSTITUTE(SUBSTITUTE(SUBSTITUTE(SUBSTITUTE(SUBSTITUTE(SUBSTITUTE(SUBSTITUTE(SUBSTITUTE(SUBSTITUTE(SUBSTITUTE(N44,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699.40000000000009</v>
      </c>
      <c r="Q44" s="38">
        <f>O44/Table!$D$4</f>
        <v>0</v>
      </c>
      <c r="R44" s="38">
        <f>P44/Table!$C$4</f>
        <v>5.3800000000000008</v>
      </c>
      <c r="S44" t="s">
        <v>235</v>
      </c>
    </row>
    <row r="45" spans="2:19" x14ac:dyDescent="0.25">
      <c r="C45" s="56">
        <v>11</v>
      </c>
      <c r="D45" s="27" t="s">
        <v>325</v>
      </c>
      <c r="E45" s="55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45" s="56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5" s="38">
        <f>E45/Table!$D$4</f>
        <v>0</v>
      </c>
      <c r="H45" s="38">
        <f>F45/Table!$C$4</f>
        <v>0</v>
      </c>
      <c r="I45" t="s">
        <v>235</v>
      </c>
      <c r="J45" s="72"/>
      <c r="M45" s="56">
        <v>11</v>
      </c>
      <c r="N45" s="27" t="s">
        <v>325</v>
      </c>
      <c r="O45" s="55">
        <f>VLOOKUP(SUBSTITUTE(SUBSTITUTE(SUBSTITUTE(SUBSTITUTE(SUBSTITUTE(SUBSTITUTE(SUBSTITUTE(SUBSTITUTE(SUBSTITUTE(SUBSTITUTE(SUBSTITUTE(SUBSTITUTE(SUBSTITUTE(SUBSTITUTE(N45,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1440</v>
      </c>
      <c r="P45" s="56">
        <f>VLOOKUP(SUBSTITUTE(SUBSTITUTE(SUBSTITUTE(SUBSTITUTE(SUBSTITUTE(SUBSTITUTE(SUBSTITUTE(SUBSTITUTE(SUBSTITUTE(SUBSTITUTE(SUBSTITUTE(SUBSTITUTE(SUBSTITUTE(SUBSTITUTE(N45,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1246.424</v>
      </c>
      <c r="Q45" s="38">
        <f>O45/Table!$D$4</f>
        <v>3.2</v>
      </c>
      <c r="R45" s="38">
        <f>P45/Table!$C$4</f>
        <v>9.587876923076923</v>
      </c>
    </row>
    <row r="46" spans="2:19" x14ac:dyDescent="0.25">
      <c r="B46" s="166"/>
      <c r="C46" s="38">
        <v>12</v>
      </c>
      <c r="D46" s="192" t="s">
        <v>231</v>
      </c>
      <c r="E46" s="38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5435</v>
      </c>
      <c r="F46" s="38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209</v>
      </c>
      <c r="G46" s="38">
        <f>E46/Table!$D$4</f>
        <v>12.077777777777778</v>
      </c>
      <c r="H46" s="38">
        <f>F46/Table!$C$4</f>
        <v>1.6076923076923078</v>
      </c>
      <c r="J46" s="72"/>
      <c r="L46" s="166"/>
      <c r="M46" s="38">
        <v>12</v>
      </c>
      <c r="N46" s="192" t="s">
        <v>231</v>
      </c>
      <c r="O46" s="38">
        <f>VLOOKUP(SUBSTITUTE(SUBSTITUTE(SUBSTITUTE(SUBSTITUTE(SUBSTITUTE(SUBSTITUTE(SUBSTITUTE(SUBSTITUTE(SUBSTITUTE(SUBSTITUTE(SUBSTITUTE(SUBSTITUTE(SUBSTITUTE(SUBSTITUTE(N46,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6" s="38">
        <f>VLOOKUP(SUBSTITUTE(SUBSTITUTE(SUBSTITUTE(SUBSTITUTE(SUBSTITUTE(SUBSTITUTE(SUBSTITUTE(SUBSTITUTE(SUBSTITUTE(SUBSTITUTE(SUBSTITUTE(SUBSTITUTE(SUBSTITUTE(SUBSTITUTE(N46,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6" s="38">
        <f>O46/Table!$D$4</f>
        <v>0</v>
      </c>
      <c r="R46" s="38">
        <f>P46/Table!$C$4</f>
        <v>0</v>
      </c>
      <c r="S46" t="s">
        <v>235</v>
      </c>
    </row>
    <row r="47" spans="2:19" x14ac:dyDescent="0.25">
      <c r="C47" s="193">
        <v>13</v>
      </c>
      <c r="D47" s="119" t="s">
        <v>229</v>
      </c>
      <c r="E47" s="193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4056</v>
      </c>
      <c r="F47" s="193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206</v>
      </c>
      <c r="G47" s="38">
        <f>E47/Table!$D$4</f>
        <v>9.0133333333333336</v>
      </c>
      <c r="H47" s="38">
        <f>F47/Table!$C$4</f>
        <v>1.5846153846153845</v>
      </c>
      <c r="J47" s="72"/>
      <c r="M47" s="193">
        <v>13</v>
      </c>
      <c r="N47" s="119" t="s">
        <v>229</v>
      </c>
      <c r="O47" s="193">
        <f>VLOOKUP(SUBSTITUTE(SUBSTITUTE(SUBSTITUTE(SUBSTITUTE(SUBSTITUTE(SUBSTITUTE(SUBSTITUTE(SUBSTITUTE(SUBSTITUTE(SUBSTITUTE(SUBSTITUTE(SUBSTITUTE(SUBSTITUTE(SUBSTITUTE(N47,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7" s="193">
        <f>VLOOKUP(SUBSTITUTE(SUBSTITUTE(SUBSTITUTE(SUBSTITUTE(SUBSTITUTE(SUBSTITUTE(SUBSTITUTE(SUBSTITUTE(SUBSTITUTE(SUBSTITUTE(SUBSTITUTE(SUBSTITUTE(SUBSTITUTE(SUBSTITUTE(N47,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7" s="38">
        <f>O47/Table!$D$4</f>
        <v>0</v>
      </c>
      <c r="R47" s="38">
        <f>P47/Table!$C$4</f>
        <v>0</v>
      </c>
      <c r="S47" t="s">
        <v>235</v>
      </c>
    </row>
    <row r="48" spans="2:19" x14ac:dyDescent="0.25">
      <c r="C48" s="56">
        <v>14</v>
      </c>
      <c r="D48" s="27" t="s">
        <v>230</v>
      </c>
      <c r="E48" s="55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4971</v>
      </c>
      <c r="F48" s="55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229</v>
      </c>
      <c r="G48" s="38">
        <f>E48/Table!$D$4</f>
        <v>11.046666666666667</v>
      </c>
      <c r="H48" s="38">
        <f>F48/Table!$C$4</f>
        <v>1.7615384615384615</v>
      </c>
      <c r="J48" s="72"/>
      <c r="M48" s="56">
        <v>14</v>
      </c>
      <c r="N48" s="27" t="s">
        <v>230</v>
      </c>
      <c r="O48" s="55">
        <f>VLOOKUP(SUBSTITUTE(SUBSTITUTE(SUBSTITUTE(SUBSTITUTE(SUBSTITUTE(SUBSTITUTE(SUBSTITUTE(SUBSTITUTE(SUBSTITUTE(SUBSTITUTE(SUBSTITUTE(SUBSTITUTE(SUBSTITUTE(SUBSTITUTE(N48,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8" s="55">
        <f>VLOOKUP(SUBSTITUTE(SUBSTITUTE(SUBSTITUTE(SUBSTITUTE(SUBSTITUTE(SUBSTITUTE(SUBSTITUTE(SUBSTITUTE(SUBSTITUTE(SUBSTITUTE(SUBSTITUTE(SUBSTITUTE(SUBSTITUTE(SUBSTITUTE(N48,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8" s="38">
        <f>O48/Table!$D$4</f>
        <v>0</v>
      </c>
      <c r="R48" s="38">
        <f>P48/Table!$C$4</f>
        <v>0</v>
      </c>
      <c r="S48" t="s">
        <v>235</v>
      </c>
    </row>
    <row r="49" spans="2:18" x14ac:dyDescent="0.25">
      <c r="C49" s="29"/>
      <c r="D49" s="28"/>
      <c r="E49" s="57"/>
      <c r="F49" s="57"/>
      <c r="G49" s="190"/>
      <c r="H49" s="190"/>
      <c r="J49" s="72"/>
      <c r="M49" s="29"/>
      <c r="N49" s="28"/>
      <c r="O49" s="57"/>
      <c r="P49" s="57"/>
      <c r="Q49" s="190"/>
      <c r="R49" s="190"/>
    </row>
    <row r="50" spans="2:18" x14ac:dyDescent="0.25">
      <c r="B50" s="1" t="s">
        <v>959</v>
      </c>
      <c r="C50" s="29"/>
      <c r="D50" s="28"/>
      <c r="E50" s="57"/>
      <c r="F50" s="57"/>
      <c r="G50" s="190"/>
      <c r="H50" s="190"/>
      <c r="J50" s="72"/>
      <c r="L50" s="1" t="s">
        <v>959</v>
      </c>
      <c r="M50" s="29"/>
      <c r="N50" s="28"/>
      <c r="O50" s="57"/>
      <c r="P50" s="57"/>
      <c r="Q50" s="190"/>
      <c r="R50" s="190"/>
    </row>
    <row r="51" spans="2:18" x14ac:dyDescent="0.25">
      <c r="C51" s="29"/>
      <c r="D51" s="28"/>
      <c r="E51" s="57"/>
      <c r="F51" s="57"/>
      <c r="G51" s="190"/>
      <c r="H51" s="190"/>
      <c r="J51" s="72"/>
      <c r="M51" s="29"/>
      <c r="N51" s="28"/>
      <c r="O51" s="57"/>
      <c r="P51" s="57"/>
      <c r="Q51" s="190"/>
      <c r="R51" s="190"/>
    </row>
    <row r="52" spans="2:18" ht="45" x14ac:dyDescent="0.25">
      <c r="C52" s="51" t="s">
        <v>25</v>
      </c>
      <c r="D52" s="51" t="s">
        <v>31</v>
      </c>
      <c r="E52" s="194" t="s">
        <v>32</v>
      </c>
      <c r="F52" s="194" t="s">
        <v>33</v>
      </c>
      <c r="G52" s="8" t="s">
        <v>128</v>
      </c>
      <c r="H52" s="8" t="s">
        <v>129</v>
      </c>
      <c r="J52" s="72"/>
      <c r="M52" s="51" t="s">
        <v>25</v>
      </c>
      <c r="N52" s="51" t="s">
        <v>31</v>
      </c>
      <c r="O52" s="194" t="s">
        <v>32</v>
      </c>
      <c r="P52" s="194" t="s">
        <v>33</v>
      </c>
      <c r="Q52" s="8" t="s">
        <v>128</v>
      </c>
      <c r="R52" s="8" t="s">
        <v>129</v>
      </c>
    </row>
    <row r="53" spans="2:18" x14ac:dyDescent="0.25">
      <c r="C53" s="56">
        <v>1</v>
      </c>
      <c r="D53" s="27" t="s">
        <v>110</v>
      </c>
      <c r="E53" s="55">
        <f>VLOOKUP(SUBSTITUTE(SUBSTITUTE(SUBSTITUTE(SUBSTITUTE(SUBSTITUTE(SUBSTITUTE(SUBSTITUTE(SUBSTITUTE(SUBSTITUTE(SUBSTITUTE(SUBSTITUTE(SUBSTITUTE(SUBSTITUTE(SUBSTITUTE(D53,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1326</v>
      </c>
      <c r="F53" s="55">
        <f>VLOOKUP(SUBSTITUTE(SUBSTITUTE(SUBSTITUTE(SUBSTITUTE(SUBSTITUTE(SUBSTITUTE(SUBSTITUTE(SUBSTITUTE(SUBSTITUTE(SUBSTITUTE(SUBSTITUTE(SUBSTITUTE(SUBSTITUTE(SUBSTITUTE(D53,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3" s="38">
        <f>E53/Table!$D$4</f>
        <v>2.9466666666666668</v>
      </c>
      <c r="H53" s="38">
        <f>F53/Table!$C$4</f>
        <v>0</v>
      </c>
      <c r="J53" s="72"/>
      <c r="M53" s="56">
        <v>1</v>
      </c>
      <c r="N53" s="27" t="s">
        <v>110</v>
      </c>
      <c r="O53" s="55">
        <f>VLOOKUP(SUBSTITUTE(SUBSTITUTE(SUBSTITUTE(SUBSTITUTE(SUBSTITUTE(SUBSTITUTE(SUBSTITUTE(SUBSTITUTE(SUBSTITUTE(SUBSTITUTE(SUBSTITUTE(SUBSTITUTE(SUBSTITUTE(SUBSTITUTE(N53,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3" s="55">
        <f>VLOOKUP(SUBSTITUTE(SUBSTITUTE(SUBSTITUTE(SUBSTITUTE(SUBSTITUTE(SUBSTITUTE(SUBSTITUTE(SUBSTITUTE(SUBSTITUTE(SUBSTITUTE(SUBSTITUTE(SUBSTITUTE(SUBSTITUTE(SUBSTITUTE(N53,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3" s="38">
        <f>O53/Table!$D$4</f>
        <v>0</v>
      </c>
      <c r="R53" s="38">
        <f>P53/Table!$C$4</f>
        <v>0</v>
      </c>
    </row>
    <row r="54" spans="2:18" x14ac:dyDescent="0.25">
      <c r="C54" s="56">
        <v>2</v>
      </c>
      <c r="D54" s="27" t="s">
        <v>111</v>
      </c>
      <c r="E54" s="55">
        <f>VLOOKUP(SUBSTITUTE(SUBSTITUTE(SUBSTITUTE(SUBSTITUTE(SUBSTITUTE(SUBSTITUTE(SUBSTITUTE(SUBSTITUTE(SUBSTITUTE(SUBSTITUTE(SUBSTITUTE(SUBSTITUTE(SUBSTITUTE(SUBSTITUTE(D54,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4" s="55">
        <f>VLOOKUP(SUBSTITUTE(SUBSTITUTE(SUBSTITUTE(SUBSTITUTE(SUBSTITUTE(SUBSTITUTE(SUBSTITUTE(SUBSTITUTE(SUBSTITUTE(SUBSTITUTE(SUBSTITUTE(SUBSTITUTE(SUBSTITUTE(SUBSTITUTE(D54,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4" s="38">
        <f>E54/Table!$D$4</f>
        <v>0</v>
      </c>
      <c r="H54" s="38">
        <f>F54/Table!$C$4</f>
        <v>0</v>
      </c>
      <c r="I54" t="s">
        <v>235</v>
      </c>
      <c r="J54" s="72"/>
      <c r="M54" s="56">
        <v>2</v>
      </c>
      <c r="N54" s="27" t="s">
        <v>111</v>
      </c>
      <c r="O54" s="55">
        <f>VLOOKUP(SUBSTITUTE(SUBSTITUTE(SUBSTITUTE(SUBSTITUTE(SUBSTITUTE(SUBSTITUTE(SUBSTITUTE(SUBSTITUTE(SUBSTITUTE(SUBSTITUTE(SUBSTITUTE(SUBSTITUTE(SUBSTITUTE(SUBSTITUTE(N54,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4" s="55">
        <f>VLOOKUP(SUBSTITUTE(SUBSTITUTE(SUBSTITUTE(SUBSTITUTE(SUBSTITUTE(SUBSTITUTE(SUBSTITUTE(SUBSTITUTE(SUBSTITUTE(SUBSTITUTE(SUBSTITUTE(SUBSTITUTE(SUBSTITUTE(SUBSTITUTE(N54,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4" s="38">
        <f>O54/Table!$D$4</f>
        <v>0</v>
      </c>
      <c r="R54" s="38">
        <f>P54/Table!$C$4</f>
        <v>0</v>
      </c>
    </row>
    <row r="55" spans="2:18" x14ac:dyDescent="0.25">
      <c r="C55" s="56">
        <v>3</v>
      </c>
      <c r="D55" s="27" t="s">
        <v>112</v>
      </c>
      <c r="E55" s="55">
        <f>VLOOKUP(SUBSTITUTE(SUBSTITUTE(SUBSTITUTE(SUBSTITUTE(SUBSTITUTE(SUBSTITUTE(SUBSTITUTE(SUBSTITUTE(SUBSTITUTE(SUBSTITUTE(SUBSTITUTE(SUBSTITUTE(SUBSTITUTE(SUBSTITUTE(D55,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5" s="55">
        <f>VLOOKUP(SUBSTITUTE(SUBSTITUTE(SUBSTITUTE(SUBSTITUTE(SUBSTITUTE(SUBSTITUTE(SUBSTITUTE(SUBSTITUTE(SUBSTITUTE(SUBSTITUTE(SUBSTITUTE(SUBSTITUTE(SUBSTITUTE(SUBSTITUTE(D55,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5" s="38">
        <f>E55/Table!$D$4</f>
        <v>0</v>
      </c>
      <c r="H55" s="38">
        <f>F55/Table!$C$4</f>
        <v>0</v>
      </c>
      <c r="I55" t="s">
        <v>235</v>
      </c>
      <c r="J55" s="72"/>
      <c r="M55" s="56">
        <v>3</v>
      </c>
      <c r="N55" s="27" t="s">
        <v>112</v>
      </c>
      <c r="O55" s="55">
        <f>VLOOKUP(SUBSTITUTE(SUBSTITUTE(SUBSTITUTE(SUBSTITUTE(SUBSTITUTE(SUBSTITUTE(SUBSTITUTE(SUBSTITUTE(SUBSTITUTE(SUBSTITUTE(SUBSTITUTE(SUBSTITUTE(SUBSTITUTE(SUBSTITUTE(N55,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5" s="55">
        <f>VLOOKUP(SUBSTITUTE(SUBSTITUTE(SUBSTITUTE(SUBSTITUTE(SUBSTITUTE(SUBSTITUTE(SUBSTITUTE(SUBSTITUTE(SUBSTITUTE(SUBSTITUTE(SUBSTITUTE(SUBSTITUTE(SUBSTITUTE(SUBSTITUTE(N55,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5" s="38">
        <f>O55/Table!$D$4</f>
        <v>0</v>
      </c>
      <c r="R55" s="38">
        <f>P55/Table!$C$4</f>
        <v>0</v>
      </c>
    </row>
    <row r="56" spans="2:18" x14ac:dyDescent="0.25">
      <c r="C56" s="56">
        <v>4</v>
      </c>
      <c r="D56" s="27" t="s">
        <v>113</v>
      </c>
      <c r="E56" s="55">
        <f>VLOOKUP(SUBSTITUTE(SUBSTITUTE(SUBSTITUTE(SUBSTITUTE(SUBSTITUTE(SUBSTITUTE(SUBSTITUTE(SUBSTITUTE(SUBSTITUTE(SUBSTITUTE(SUBSTITUTE(SUBSTITUTE(SUBSTITUTE(SUBSTITUTE(D56,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6" s="55">
        <f>VLOOKUP(SUBSTITUTE(SUBSTITUTE(SUBSTITUTE(SUBSTITUTE(SUBSTITUTE(SUBSTITUTE(SUBSTITUTE(SUBSTITUTE(SUBSTITUTE(SUBSTITUTE(SUBSTITUTE(SUBSTITUTE(SUBSTITUTE(SUBSTITUTE(D56,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6" s="38">
        <f>E56/Table!$D$4</f>
        <v>0</v>
      </c>
      <c r="H56" s="38">
        <f>F56/Table!$C$4</f>
        <v>0</v>
      </c>
      <c r="I56" t="s">
        <v>235</v>
      </c>
      <c r="J56" s="72"/>
      <c r="M56" s="56">
        <v>4</v>
      </c>
      <c r="N56" s="27" t="s">
        <v>113</v>
      </c>
      <c r="O56" s="55">
        <f>VLOOKUP(SUBSTITUTE(SUBSTITUTE(SUBSTITUTE(SUBSTITUTE(SUBSTITUTE(SUBSTITUTE(SUBSTITUTE(SUBSTITUTE(SUBSTITUTE(SUBSTITUTE(SUBSTITUTE(SUBSTITUTE(SUBSTITUTE(SUBSTITUTE(N56,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6" s="55">
        <f>VLOOKUP(SUBSTITUTE(SUBSTITUTE(SUBSTITUTE(SUBSTITUTE(SUBSTITUTE(SUBSTITUTE(SUBSTITUTE(SUBSTITUTE(SUBSTITUTE(SUBSTITUTE(SUBSTITUTE(SUBSTITUTE(SUBSTITUTE(SUBSTITUTE(N56,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6" s="38">
        <f>O56/Table!$D$4</f>
        <v>0</v>
      </c>
      <c r="R56" s="38">
        <f>P56/Table!$C$4</f>
        <v>0</v>
      </c>
    </row>
    <row r="57" spans="2:18" x14ac:dyDescent="0.25">
      <c r="C57" s="56">
        <v>5</v>
      </c>
      <c r="D57" s="27" t="s">
        <v>159</v>
      </c>
      <c r="E57" s="55">
        <f>VLOOKUP(SUBSTITUTE(SUBSTITUTE(SUBSTITUTE(SUBSTITUTE(SUBSTITUTE(SUBSTITUTE(SUBSTITUTE(SUBSTITUTE(SUBSTITUTE(SUBSTITUTE(SUBSTITUTE(SUBSTITUTE(SUBSTITUTE(SUBSTITUTE(D57,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1299</v>
      </c>
      <c r="F57" s="55">
        <f>VLOOKUP(SUBSTITUTE(SUBSTITUTE(SUBSTITUTE(SUBSTITUTE(SUBSTITUTE(SUBSTITUTE(SUBSTITUTE(SUBSTITUTE(SUBSTITUTE(SUBSTITUTE(SUBSTITUTE(SUBSTITUTE(SUBSTITUTE(SUBSTITUTE(D57,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7" s="38">
        <f>E57/Table!$D$4</f>
        <v>2.8866666666666667</v>
      </c>
      <c r="H57" s="38">
        <f>F57/Table!$C$4</f>
        <v>0</v>
      </c>
      <c r="J57" s="72"/>
      <c r="M57" s="56">
        <v>5</v>
      </c>
      <c r="N57" s="27" t="s">
        <v>159</v>
      </c>
      <c r="O57" s="55">
        <f>VLOOKUP(SUBSTITUTE(SUBSTITUTE(SUBSTITUTE(SUBSTITUTE(SUBSTITUTE(SUBSTITUTE(SUBSTITUTE(SUBSTITUTE(SUBSTITUTE(SUBSTITUTE(SUBSTITUTE(SUBSTITUTE(SUBSTITUTE(SUBSTITUTE(N57,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7" s="55">
        <f>VLOOKUP(SUBSTITUTE(SUBSTITUTE(SUBSTITUTE(SUBSTITUTE(SUBSTITUTE(SUBSTITUTE(SUBSTITUTE(SUBSTITUTE(SUBSTITUTE(SUBSTITUTE(SUBSTITUTE(SUBSTITUTE(SUBSTITUTE(SUBSTITUTE(N57,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7" s="38">
        <f>O57/Table!$D$4</f>
        <v>0</v>
      </c>
      <c r="R57" s="38">
        <f>P57/Table!$C$4</f>
        <v>0</v>
      </c>
    </row>
    <row r="58" spans="2:18" x14ac:dyDescent="0.25">
      <c r="C58" s="56">
        <v>6</v>
      </c>
      <c r="D58" s="27" t="s">
        <v>160</v>
      </c>
      <c r="E58" s="55">
        <f>VLOOKUP(SUBSTITUTE(SUBSTITUTE(SUBSTITUTE(SUBSTITUTE(SUBSTITUTE(SUBSTITUTE(SUBSTITUTE(SUBSTITUTE(SUBSTITUTE(SUBSTITUTE(SUBSTITUTE(SUBSTITUTE(SUBSTITUTE(SUBSTITUTE(D58,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1692</v>
      </c>
      <c r="F58" s="55">
        <f>VLOOKUP(SUBSTITUTE(SUBSTITUTE(SUBSTITUTE(SUBSTITUTE(SUBSTITUTE(SUBSTITUTE(SUBSTITUTE(SUBSTITUTE(SUBSTITUTE(SUBSTITUTE(SUBSTITUTE(SUBSTITUTE(SUBSTITUTE(SUBSTITUTE(D58,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100</v>
      </c>
      <c r="G58" s="38">
        <f>E58/Table!$D$4</f>
        <v>3.76</v>
      </c>
      <c r="H58" s="38">
        <f>F58/Table!$C$4</f>
        <v>0.76923076923076927</v>
      </c>
      <c r="J58" s="72"/>
      <c r="M58" s="56">
        <v>6</v>
      </c>
      <c r="N58" s="27" t="s">
        <v>160</v>
      </c>
      <c r="O58" s="55">
        <f>VLOOKUP(SUBSTITUTE(SUBSTITUTE(SUBSTITUTE(SUBSTITUTE(SUBSTITUTE(SUBSTITUTE(SUBSTITUTE(SUBSTITUTE(SUBSTITUTE(SUBSTITUTE(SUBSTITUTE(SUBSTITUTE(SUBSTITUTE(SUBSTITUTE(N58,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8" s="55">
        <f>VLOOKUP(SUBSTITUTE(SUBSTITUTE(SUBSTITUTE(SUBSTITUTE(SUBSTITUTE(SUBSTITUTE(SUBSTITUTE(SUBSTITUTE(SUBSTITUTE(SUBSTITUTE(SUBSTITUTE(SUBSTITUTE(SUBSTITUTE(SUBSTITUTE(N58,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8" s="38">
        <f>O58/Table!$D$4</f>
        <v>0</v>
      </c>
      <c r="R58" s="38">
        <f>P58/Table!$C$4</f>
        <v>0</v>
      </c>
    </row>
    <row r="59" spans="2:18" x14ac:dyDescent="0.25">
      <c r="C59" s="56">
        <v>7</v>
      </c>
      <c r="D59" s="27" t="s">
        <v>161</v>
      </c>
      <c r="E59" s="55">
        <f>VLOOKUP(SUBSTITUTE(SUBSTITUTE(SUBSTITUTE(SUBSTITUTE(SUBSTITUTE(SUBSTITUTE(SUBSTITUTE(SUBSTITUTE(SUBSTITUTE(SUBSTITUTE(SUBSTITUTE(SUBSTITUTE(SUBSTITUTE(SUBSTITUTE(D59,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1684</v>
      </c>
      <c r="F59" s="55">
        <f>VLOOKUP(SUBSTITUTE(SUBSTITUTE(SUBSTITUTE(SUBSTITUTE(SUBSTITUTE(SUBSTITUTE(SUBSTITUTE(SUBSTITUTE(SUBSTITUTE(SUBSTITUTE(SUBSTITUTE(SUBSTITUTE(SUBSTITUTE(SUBSTITUTE(D59,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372</v>
      </c>
      <c r="G59" s="38">
        <f>E59/Table!$D$4</f>
        <v>3.7422222222222223</v>
      </c>
      <c r="H59" s="38">
        <f>F59/Table!$C$4</f>
        <v>2.8615384615384616</v>
      </c>
      <c r="J59" s="72"/>
      <c r="M59" s="56">
        <v>7</v>
      </c>
      <c r="N59" s="27" t="s">
        <v>161</v>
      </c>
      <c r="O59" s="55">
        <f>VLOOKUP(SUBSTITUTE(SUBSTITUTE(SUBSTITUTE(SUBSTITUTE(SUBSTITUTE(SUBSTITUTE(SUBSTITUTE(SUBSTITUTE(SUBSTITUTE(SUBSTITUTE(SUBSTITUTE(SUBSTITUTE(SUBSTITUTE(SUBSTITUTE(N59,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9" s="55">
        <f>VLOOKUP(SUBSTITUTE(SUBSTITUTE(SUBSTITUTE(SUBSTITUTE(SUBSTITUTE(SUBSTITUTE(SUBSTITUTE(SUBSTITUTE(SUBSTITUTE(SUBSTITUTE(SUBSTITUTE(SUBSTITUTE(SUBSTITUTE(SUBSTITUTE(N59,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9" s="38">
        <f>O59/Table!$D$4</f>
        <v>0</v>
      </c>
      <c r="R59" s="38">
        <f>P59/Table!$C$4</f>
        <v>0</v>
      </c>
    </row>
    <row r="60" spans="2:18" x14ac:dyDescent="0.25">
      <c r="B60" s="166"/>
      <c r="C60" s="38">
        <v>8</v>
      </c>
      <c r="D60" s="192" t="s">
        <v>162</v>
      </c>
      <c r="E60" s="38">
        <f>VLOOKUP(SUBSTITUTE(SUBSTITUTE(SUBSTITUTE(SUBSTITUTE(SUBSTITUTE(SUBSTITUTE(SUBSTITUTE(SUBSTITUTE(SUBSTITUTE(SUBSTITUTE(SUBSTITUTE(SUBSTITUTE(SUBSTITUTE(SUBSTITUTE(D60,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2705</v>
      </c>
      <c r="F60" s="38">
        <f>VLOOKUP(SUBSTITUTE(SUBSTITUTE(SUBSTITUTE(SUBSTITUTE(SUBSTITUTE(SUBSTITUTE(SUBSTITUTE(SUBSTITUTE(SUBSTITUTE(SUBSTITUTE(SUBSTITUTE(SUBSTITUTE(SUBSTITUTE(SUBSTITUTE(D60,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133</v>
      </c>
      <c r="G60" s="38">
        <f>E60/Table!$D$4</f>
        <v>6.0111111111111111</v>
      </c>
      <c r="H60" s="38">
        <f>F60/Table!$C$4</f>
        <v>1.023076923076923</v>
      </c>
      <c r="J60" s="72"/>
      <c r="L60" s="166"/>
      <c r="M60" s="38">
        <v>8</v>
      </c>
      <c r="N60" s="192" t="s">
        <v>162</v>
      </c>
      <c r="O60" s="38">
        <f>VLOOKUP(SUBSTITUTE(SUBSTITUTE(SUBSTITUTE(SUBSTITUTE(SUBSTITUTE(SUBSTITUTE(SUBSTITUTE(SUBSTITUTE(SUBSTITUTE(SUBSTITUTE(SUBSTITUTE(SUBSTITUTE(SUBSTITUTE(SUBSTITUTE(N60,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0" s="38">
        <f>VLOOKUP(SUBSTITUTE(SUBSTITUTE(SUBSTITUTE(SUBSTITUTE(SUBSTITUTE(SUBSTITUTE(SUBSTITUTE(SUBSTITUTE(SUBSTITUTE(SUBSTITUTE(SUBSTITUTE(SUBSTITUTE(SUBSTITUTE(SUBSTITUTE(N60,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0" s="38">
        <f>O60/Table!$D$4</f>
        <v>0</v>
      </c>
      <c r="R60" s="38">
        <f>P60/Table!$C$4</f>
        <v>0</v>
      </c>
    </row>
    <row r="61" spans="2:18" x14ac:dyDescent="0.25">
      <c r="C61" s="195">
        <v>9</v>
      </c>
      <c r="D61" s="192" t="s">
        <v>151</v>
      </c>
      <c r="E61" s="38">
        <f>VLOOKUP(SUBSTITUTE(SUBSTITUTE(SUBSTITUTE(SUBSTITUTE(SUBSTITUTE(SUBSTITUTE(SUBSTITUTE(SUBSTITUTE(SUBSTITUTE(SUBSTITUTE(SUBSTITUTE(SUBSTITUTE(SUBSTITUTE(SUBSTITUTE(D61,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61" s="38">
        <f>VLOOKUP(SUBSTITUTE(SUBSTITUTE(SUBSTITUTE(SUBSTITUTE(SUBSTITUTE(SUBSTITUTE(SUBSTITUTE(SUBSTITUTE(SUBSTITUTE(SUBSTITUTE(SUBSTITUTE(SUBSTITUTE(SUBSTITUTE(SUBSTITUTE(D61,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1" s="38">
        <f>E61/Table!$D$4</f>
        <v>0</v>
      </c>
      <c r="H61" s="38">
        <f>F61/Table!$C$4</f>
        <v>0</v>
      </c>
      <c r="I61" t="s">
        <v>235</v>
      </c>
      <c r="J61" s="72"/>
      <c r="M61" s="195">
        <v>9</v>
      </c>
      <c r="N61" s="192" t="s">
        <v>151</v>
      </c>
      <c r="O61" s="38">
        <f>VLOOKUP(SUBSTITUTE(SUBSTITUTE(SUBSTITUTE(SUBSTITUTE(SUBSTITUTE(SUBSTITUTE(SUBSTITUTE(SUBSTITUTE(SUBSTITUTE(SUBSTITUTE(SUBSTITUTE(SUBSTITUTE(SUBSTITUTE(SUBSTITUTE(N61,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1" s="38">
        <f>VLOOKUP(SUBSTITUTE(SUBSTITUTE(SUBSTITUTE(SUBSTITUTE(SUBSTITUTE(SUBSTITUTE(SUBSTITUTE(SUBSTITUTE(SUBSTITUTE(SUBSTITUTE(SUBSTITUTE(SUBSTITUTE(SUBSTITUTE(SUBSTITUTE(N61,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1" s="38">
        <f>O61/Table!$D$4</f>
        <v>0</v>
      </c>
      <c r="R61" s="38">
        <f>P61/Table!$C$4</f>
        <v>0</v>
      </c>
    </row>
    <row r="62" spans="2:18" x14ac:dyDescent="0.25">
      <c r="C62" s="38">
        <v>10</v>
      </c>
      <c r="D62" s="192" t="s">
        <v>150</v>
      </c>
      <c r="E62" s="38">
        <f>VLOOKUP(SUBSTITUTE(SUBSTITUTE(SUBSTITUTE(SUBSTITUTE(SUBSTITUTE(SUBSTITUTE(SUBSTITUTE(SUBSTITUTE(SUBSTITUTE(SUBSTITUTE(SUBSTITUTE(SUBSTITUTE(SUBSTITUTE(SUBSTITUTE(D62,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2280</v>
      </c>
      <c r="F62" s="38">
        <f>VLOOKUP(SUBSTITUTE(SUBSTITUTE(SUBSTITUTE(SUBSTITUTE(SUBSTITUTE(SUBSTITUTE(SUBSTITUTE(SUBSTITUTE(SUBSTITUTE(SUBSTITUTE(SUBSTITUTE(SUBSTITUTE(SUBSTITUTE(SUBSTITUTE(D62,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2" s="38">
        <f>E62/Table!$D$4</f>
        <v>5.0666666666666664</v>
      </c>
      <c r="H62" s="38">
        <f>F62/Table!$C$4</f>
        <v>0</v>
      </c>
      <c r="J62" s="72"/>
      <c r="M62" s="38">
        <v>10</v>
      </c>
      <c r="N62" s="192" t="s">
        <v>150</v>
      </c>
      <c r="O62" s="38">
        <f>VLOOKUP(SUBSTITUTE(SUBSTITUTE(SUBSTITUTE(SUBSTITUTE(SUBSTITUTE(SUBSTITUTE(SUBSTITUTE(SUBSTITUTE(SUBSTITUTE(SUBSTITUTE(SUBSTITUTE(SUBSTITUTE(SUBSTITUTE(SUBSTITUTE(N62,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2" s="38">
        <f>VLOOKUP(SUBSTITUTE(SUBSTITUTE(SUBSTITUTE(SUBSTITUTE(SUBSTITUTE(SUBSTITUTE(SUBSTITUTE(SUBSTITUTE(SUBSTITUTE(SUBSTITUTE(SUBSTITUTE(SUBSTITUTE(SUBSTITUTE(SUBSTITUTE(N62,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2" s="38">
        <f>O62/Table!$D$4</f>
        <v>0</v>
      </c>
      <c r="R62" s="38">
        <f>P62/Table!$C$4</f>
        <v>0</v>
      </c>
    </row>
    <row r="63" spans="2:18" x14ac:dyDescent="0.25">
      <c r="C63" s="38">
        <v>11</v>
      </c>
      <c r="D63" s="192" t="s">
        <v>325</v>
      </c>
      <c r="E63" s="38">
        <f>VLOOKUP(SUBSTITUTE(SUBSTITUTE(SUBSTITUTE(SUBSTITUTE(SUBSTITUTE(SUBSTITUTE(SUBSTITUTE(SUBSTITUTE(SUBSTITUTE(SUBSTITUTE(SUBSTITUTE(SUBSTITUTE(SUBSTITUTE(SUBSTITUTE(D63,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63" s="38">
        <f>VLOOKUP(SUBSTITUTE(SUBSTITUTE(SUBSTITUTE(SUBSTITUTE(SUBSTITUTE(SUBSTITUTE(SUBSTITUTE(SUBSTITUTE(SUBSTITUTE(SUBSTITUTE(SUBSTITUTE(SUBSTITUTE(SUBSTITUTE(SUBSTITUTE(D63,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3" s="38">
        <f>E63/Table!$D$4</f>
        <v>0</v>
      </c>
      <c r="H63" s="38">
        <f>F63/Table!$C$4</f>
        <v>0</v>
      </c>
      <c r="I63" t="s">
        <v>235</v>
      </c>
      <c r="J63" s="72"/>
      <c r="M63" s="38">
        <v>11</v>
      </c>
      <c r="N63" s="192" t="s">
        <v>325</v>
      </c>
      <c r="O63" s="38">
        <f>VLOOKUP(SUBSTITUTE(SUBSTITUTE(SUBSTITUTE(SUBSTITUTE(SUBSTITUTE(SUBSTITUTE(SUBSTITUTE(SUBSTITUTE(SUBSTITUTE(SUBSTITUTE(SUBSTITUTE(SUBSTITUTE(SUBSTITUTE(SUBSTITUTE(N63,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3" s="38">
        <f>VLOOKUP(SUBSTITUTE(SUBSTITUTE(SUBSTITUTE(SUBSTITUTE(SUBSTITUTE(SUBSTITUTE(SUBSTITUTE(SUBSTITUTE(SUBSTITUTE(SUBSTITUTE(SUBSTITUTE(SUBSTITUTE(SUBSTITUTE(SUBSTITUTE(N63,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3" s="38">
        <f>O63/Table!$D$4</f>
        <v>0</v>
      </c>
      <c r="R63" s="38">
        <f>P63/Table!$C$4</f>
        <v>0</v>
      </c>
    </row>
    <row r="64" spans="2:18" x14ac:dyDescent="0.25">
      <c r="C64" s="195">
        <v>12</v>
      </c>
      <c r="D64" s="192" t="s">
        <v>231</v>
      </c>
      <c r="E64" s="38">
        <f>VLOOKUP(SUBSTITUTE(SUBSTITUTE(SUBSTITUTE(SUBSTITUTE(SUBSTITUTE(SUBSTITUTE(SUBSTITUTE(SUBSTITUTE(SUBSTITUTE(SUBSTITUTE(SUBSTITUTE(SUBSTITUTE(SUBSTITUTE(SUBSTITUTE(D64,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3862</v>
      </c>
      <c r="F64" s="38">
        <f>VLOOKUP(SUBSTITUTE(SUBSTITUTE(SUBSTITUTE(SUBSTITUTE(SUBSTITUTE(SUBSTITUTE(SUBSTITUTE(SUBSTITUTE(SUBSTITUTE(SUBSTITUTE(SUBSTITUTE(SUBSTITUTE(SUBSTITUTE(SUBSTITUTE(D64,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4" s="38">
        <f>E64/Table!$D$4</f>
        <v>8.5822222222222226</v>
      </c>
      <c r="H64" s="38">
        <f>F64/Table!$C$4</f>
        <v>0</v>
      </c>
      <c r="J64" s="72"/>
      <c r="M64" s="195">
        <v>12</v>
      </c>
      <c r="N64" s="192" t="s">
        <v>231</v>
      </c>
      <c r="O64" s="38">
        <f>VLOOKUP(SUBSTITUTE(SUBSTITUTE(SUBSTITUTE(SUBSTITUTE(SUBSTITUTE(SUBSTITUTE(SUBSTITUTE(SUBSTITUTE(SUBSTITUTE(SUBSTITUTE(SUBSTITUTE(SUBSTITUTE(SUBSTITUTE(SUBSTITUTE(N64,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4" s="38">
        <f>VLOOKUP(SUBSTITUTE(SUBSTITUTE(SUBSTITUTE(SUBSTITUTE(SUBSTITUTE(SUBSTITUTE(SUBSTITUTE(SUBSTITUTE(SUBSTITUTE(SUBSTITUTE(SUBSTITUTE(SUBSTITUTE(SUBSTITUTE(SUBSTITUTE(N64,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4" s="38">
        <f>O64/Table!$D$4</f>
        <v>0</v>
      </c>
      <c r="R64" s="38">
        <f>P64/Table!$C$4</f>
        <v>0</v>
      </c>
    </row>
    <row r="65" spans="2:18" x14ac:dyDescent="0.25">
      <c r="C65" s="38">
        <v>13</v>
      </c>
      <c r="D65" s="192" t="s">
        <v>229</v>
      </c>
      <c r="E65" s="38">
        <f>VLOOKUP(SUBSTITUTE(SUBSTITUTE(SUBSTITUTE(SUBSTITUTE(SUBSTITUTE(SUBSTITUTE(SUBSTITUTE(SUBSTITUTE(SUBSTITUTE(SUBSTITUTE(SUBSTITUTE(SUBSTITUTE(SUBSTITUTE(SUBSTITUTE(D65,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3631</v>
      </c>
      <c r="F65" s="38">
        <f>VLOOKUP(SUBSTITUTE(SUBSTITUTE(SUBSTITUTE(SUBSTITUTE(SUBSTITUTE(SUBSTITUTE(SUBSTITUTE(SUBSTITUTE(SUBSTITUTE(SUBSTITUTE(SUBSTITUTE(SUBSTITUTE(SUBSTITUTE(SUBSTITUTE(D65,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5" s="38">
        <f>E65/Table!$D$4</f>
        <v>8.068888888888889</v>
      </c>
      <c r="H65" s="38">
        <f>F65/Table!$C$4</f>
        <v>0</v>
      </c>
      <c r="J65" s="72"/>
      <c r="M65" s="38">
        <v>13</v>
      </c>
      <c r="N65" s="192" t="s">
        <v>229</v>
      </c>
      <c r="O65" s="38">
        <f>VLOOKUP(SUBSTITUTE(SUBSTITUTE(SUBSTITUTE(SUBSTITUTE(SUBSTITUTE(SUBSTITUTE(SUBSTITUTE(SUBSTITUTE(SUBSTITUTE(SUBSTITUTE(SUBSTITUTE(SUBSTITUTE(SUBSTITUTE(SUBSTITUTE(N65,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5" s="38">
        <f>VLOOKUP(SUBSTITUTE(SUBSTITUTE(SUBSTITUTE(SUBSTITUTE(SUBSTITUTE(SUBSTITUTE(SUBSTITUTE(SUBSTITUTE(SUBSTITUTE(SUBSTITUTE(SUBSTITUTE(SUBSTITUTE(SUBSTITUTE(SUBSTITUTE(N65,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5" s="38">
        <f>O65/Table!$D$4</f>
        <v>0</v>
      </c>
      <c r="R65" s="38">
        <f>P65/Table!$C$4</f>
        <v>0</v>
      </c>
    </row>
    <row r="66" spans="2:18" x14ac:dyDescent="0.25">
      <c r="C66" s="38">
        <v>14</v>
      </c>
      <c r="D66" s="192" t="s">
        <v>230</v>
      </c>
      <c r="E66" s="38">
        <f>VLOOKUP(SUBSTITUTE(SUBSTITUTE(SUBSTITUTE(SUBSTITUTE(SUBSTITUTE(SUBSTITUTE(SUBSTITUTE(SUBSTITUTE(SUBSTITUTE(SUBSTITUTE(SUBSTITUTE(SUBSTITUTE(SUBSTITUTE(SUBSTITUTE(D66,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2893</v>
      </c>
      <c r="F66" s="38">
        <f>VLOOKUP(SUBSTITUTE(SUBSTITUTE(SUBSTITUTE(SUBSTITUTE(SUBSTITUTE(SUBSTITUTE(SUBSTITUTE(SUBSTITUTE(SUBSTITUTE(SUBSTITUTE(SUBSTITUTE(SUBSTITUTE(SUBSTITUTE(SUBSTITUTE(D66,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6" s="38">
        <f>E66/Table!$D$4</f>
        <v>6.4288888888888893</v>
      </c>
      <c r="H66" s="38">
        <f>F66/Table!$C$4</f>
        <v>0</v>
      </c>
      <c r="J66" s="72"/>
      <c r="M66" s="38">
        <v>14</v>
      </c>
      <c r="N66" s="192" t="s">
        <v>230</v>
      </c>
      <c r="O66" s="38">
        <f>VLOOKUP(SUBSTITUTE(SUBSTITUTE(SUBSTITUTE(SUBSTITUTE(SUBSTITUTE(SUBSTITUTE(SUBSTITUTE(SUBSTITUTE(SUBSTITUTE(SUBSTITUTE(SUBSTITUTE(SUBSTITUTE(SUBSTITUTE(SUBSTITUTE(N66,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6" s="38">
        <f>VLOOKUP(SUBSTITUTE(SUBSTITUTE(SUBSTITUTE(SUBSTITUTE(SUBSTITUTE(SUBSTITUTE(SUBSTITUTE(SUBSTITUTE(SUBSTITUTE(SUBSTITUTE(SUBSTITUTE(SUBSTITUTE(SUBSTITUTE(SUBSTITUTE(N66,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6" s="38">
        <f>O66/Table!$D$4</f>
        <v>0</v>
      </c>
      <c r="R66" s="38">
        <f>P66/Table!$C$4</f>
        <v>0</v>
      </c>
    </row>
    <row r="67" spans="2:18" x14ac:dyDescent="0.25">
      <c r="C67" s="196"/>
      <c r="D67" s="197"/>
      <c r="E67" s="190"/>
      <c r="F67" s="190"/>
      <c r="G67" s="190"/>
      <c r="H67" s="190"/>
      <c r="J67" s="72"/>
      <c r="M67" s="196"/>
      <c r="N67" s="197"/>
      <c r="O67" s="190"/>
      <c r="P67" s="190"/>
      <c r="Q67" s="190"/>
      <c r="R67" s="190"/>
    </row>
    <row r="68" spans="2:18" x14ac:dyDescent="0.25">
      <c r="C68" s="190"/>
      <c r="D68" s="197"/>
      <c r="E68" s="190"/>
      <c r="F68" s="190"/>
      <c r="G68" s="190"/>
      <c r="H68" s="190"/>
      <c r="J68" s="72"/>
      <c r="M68" s="190"/>
      <c r="N68" s="197"/>
      <c r="O68" s="190"/>
      <c r="P68" s="190"/>
      <c r="Q68" s="190"/>
      <c r="R68" s="190"/>
    </row>
    <row r="69" spans="2:18" x14ac:dyDescent="0.25">
      <c r="B69" s="1" t="s">
        <v>34</v>
      </c>
      <c r="J69" s="72"/>
      <c r="L69" s="1" t="s">
        <v>34</v>
      </c>
    </row>
    <row r="70" spans="2:18" x14ac:dyDescent="0.25">
      <c r="C70" s="51" t="s">
        <v>25</v>
      </c>
      <c r="D70" s="46" t="s">
        <v>35</v>
      </c>
      <c r="E70" s="47"/>
      <c r="F70" s="48"/>
      <c r="J70" s="72"/>
      <c r="M70" s="51" t="s">
        <v>25</v>
      </c>
      <c r="N70" s="46" t="s">
        <v>35</v>
      </c>
      <c r="O70" s="47"/>
      <c r="P70" s="48"/>
    </row>
    <row r="71" spans="2:18" x14ac:dyDescent="0.25">
      <c r="C71" s="38">
        <v>1</v>
      </c>
      <c r="D71" s="35" t="s">
        <v>58</v>
      </c>
      <c r="E71" s="36"/>
      <c r="F71" s="37"/>
      <c r="J71" s="72"/>
      <c r="M71" s="38">
        <v>1</v>
      </c>
      <c r="N71" s="35" t="s">
        <v>58</v>
      </c>
      <c r="O71" s="36"/>
      <c r="P71" s="37"/>
    </row>
    <row r="72" spans="2:18" x14ac:dyDescent="0.25">
      <c r="C72" s="38">
        <v>2</v>
      </c>
      <c r="D72" s="35" t="s">
        <v>58</v>
      </c>
      <c r="E72" s="36"/>
      <c r="F72" s="37"/>
      <c r="J72" s="72"/>
      <c r="M72" s="38">
        <v>2</v>
      </c>
      <c r="N72" s="35" t="s">
        <v>58</v>
      </c>
      <c r="O72" s="36"/>
      <c r="P72" s="37"/>
    </row>
    <row r="73" spans="2:18" x14ac:dyDescent="0.25">
      <c r="C73" s="38">
        <v>3</v>
      </c>
      <c r="D73" s="35" t="s">
        <v>58</v>
      </c>
      <c r="E73" s="36"/>
      <c r="F73" s="37"/>
      <c r="J73" s="72"/>
      <c r="L73" s="178"/>
      <c r="M73" s="38">
        <v>3</v>
      </c>
      <c r="N73" s="35" t="s">
        <v>58</v>
      </c>
      <c r="O73" s="36"/>
      <c r="P73" s="37"/>
    </row>
    <row r="74" spans="2:18" x14ac:dyDescent="0.25">
      <c r="C74" s="38">
        <v>4</v>
      </c>
      <c r="D74" s="35" t="s">
        <v>58</v>
      </c>
      <c r="E74" s="36"/>
      <c r="F74" s="37"/>
      <c r="J74" s="72"/>
      <c r="L74" s="178"/>
      <c r="M74" s="38">
        <v>4</v>
      </c>
      <c r="N74" s="35" t="s">
        <v>58</v>
      </c>
      <c r="O74" s="36"/>
      <c r="P74" s="37"/>
    </row>
    <row r="75" spans="2:18" x14ac:dyDescent="0.25">
      <c r="D75" s="178"/>
      <c r="J75" s="72"/>
    </row>
    <row r="76" spans="2:18" x14ac:dyDescent="0.25">
      <c r="B76" s="1" t="s">
        <v>169</v>
      </c>
      <c r="D76" s="178"/>
      <c r="J76" s="72"/>
      <c r="L76" s="1" t="s">
        <v>169</v>
      </c>
    </row>
    <row r="77" spans="2:18" ht="30" x14ac:dyDescent="0.25">
      <c r="C77" s="51" t="s">
        <v>25</v>
      </c>
      <c r="D77" s="51" t="s">
        <v>31</v>
      </c>
      <c r="E77" s="8" t="s">
        <v>126</v>
      </c>
      <c r="F77" s="8" t="s">
        <v>127</v>
      </c>
      <c r="J77" s="72"/>
      <c r="M77" s="51" t="s">
        <v>25</v>
      </c>
      <c r="N77" s="51" t="s">
        <v>31</v>
      </c>
      <c r="O77" s="8" t="s">
        <v>126</v>
      </c>
      <c r="P77" s="8" t="s">
        <v>127</v>
      </c>
    </row>
    <row r="78" spans="2:18" x14ac:dyDescent="0.25">
      <c r="C78" s="38">
        <v>1</v>
      </c>
      <c r="D78" s="27" t="s">
        <v>110</v>
      </c>
      <c r="E78" s="38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9</v>
      </c>
      <c r="F78" s="38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8" s="72"/>
      <c r="M78" s="38">
        <v>1</v>
      </c>
      <c r="N78" s="192" t="s">
        <v>110</v>
      </c>
      <c r="O78" s="38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78" s="38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79" spans="2:18" x14ac:dyDescent="0.25">
      <c r="C79" s="38">
        <v>2</v>
      </c>
      <c r="D79" s="27" t="s">
        <v>111</v>
      </c>
      <c r="E79" s="38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79" s="38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9" s="72"/>
      <c r="M79" s="38">
        <v>2</v>
      </c>
      <c r="N79" s="192" t="s">
        <v>111</v>
      </c>
      <c r="O79" s="38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79" s="38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0" spans="2:18" x14ac:dyDescent="0.25">
      <c r="C80" s="38">
        <v>3</v>
      </c>
      <c r="D80" s="27" t="s">
        <v>112</v>
      </c>
      <c r="E80" s="38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0" s="38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0" s="72"/>
      <c r="M80" s="38">
        <v>3</v>
      </c>
      <c r="N80" s="192" t="s">
        <v>112</v>
      </c>
      <c r="O80" s="38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0" s="38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1" spans="2:16" x14ac:dyDescent="0.25">
      <c r="C81" s="38">
        <v>4</v>
      </c>
      <c r="D81" s="192" t="s">
        <v>113</v>
      </c>
      <c r="E81" s="38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1" s="38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1" s="72"/>
      <c r="M81" s="38">
        <v>4</v>
      </c>
      <c r="N81" s="192" t="s">
        <v>113</v>
      </c>
      <c r="O81" s="38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1" s="38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2" spans="2:16" x14ac:dyDescent="0.25">
      <c r="C82" s="38">
        <v>5</v>
      </c>
      <c r="D82" s="192" t="s">
        <v>159</v>
      </c>
      <c r="E82" s="38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</v>
      </c>
      <c r="F82" s="38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2" s="72"/>
      <c r="M82" s="38">
        <v>5</v>
      </c>
      <c r="N82" s="192" t="s">
        <v>159</v>
      </c>
      <c r="O82" s="38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82" s="38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3" spans="2:16" x14ac:dyDescent="0.25">
      <c r="C83" s="38">
        <v>6</v>
      </c>
      <c r="D83" s="192" t="s">
        <v>160</v>
      </c>
      <c r="E83" s="38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8</v>
      </c>
      <c r="F83" s="38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3" s="72"/>
      <c r="M83" s="38">
        <v>6</v>
      </c>
      <c r="N83" s="192" t="s">
        <v>160</v>
      </c>
      <c r="O83" s="38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3" s="38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4" spans="2:16" x14ac:dyDescent="0.25">
      <c r="C84" s="38">
        <v>7</v>
      </c>
      <c r="D84" s="192" t="s">
        <v>161</v>
      </c>
      <c r="E84" s="38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14</v>
      </c>
      <c r="F84" s="38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4" s="72"/>
      <c r="M84" s="38">
        <v>7</v>
      </c>
      <c r="N84" s="192" t="s">
        <v>161</v>
      </c>
      <c r="O84" s="38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4" s="38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5" spans="2:16" x14ac:dyDescent="0.25">
      <c r="C85" s="38">
        <v>8</v>
      </c>
      <c r="D85" s="192" t="s">
        <v>162</v>
      </c>
      <c r="E85" s="38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6</v>
      </c>
      <c r="F85" s="38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5" s="72"/>
      <c r="M85" s="38">
        <v>8</v>
      </c>
      <c r="N85" s="192" t="s">
        <v>162</v>
      </c>
      <c r="O85" s="38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5" s="38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6" spans="2:16" x14ac:dyDescent="0.25">
      <c r="C86" s="38">
        <v>9</v>
      </c>
      <c r="D86" s="192" t="s">
        <v>151</v>
      </c>
      <c r="E86" s="38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6" s="38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6" s="72"/>
      <c r="M86" s="38">
        <v>9</v>
      </c>
      <c r="N86" s="192" t="s">
        <v>151</v>
      </c>
      <c r="O86" s="38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6" s="38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7" spans="2:16" x14ac:dyDescent="0.25">
      <c r="C87" s="38">
        <v>10</v>
      </c>
      <c r="D87" s="192" t="s">
        <v>150</v>
      </c>
      <c r="E87" s="38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</v>
      </c>
      <c r="F87" s="38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7" s="72"/>
      <c r="M87" s="38">
        <v>10</v>
      </c>
      <c r="N87" s="192" t="s">
        <v>150</v>
      </c>
      <c r="O87" s="38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7" s="38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8" spans="2:16" x14ac:dyDescent="0.25">
      <c r="C88" s="38">
        <v>11</v>
      </c>
      <c r="D88" s="192" t="s">
        <v>325</v>
      </c>
      <c r="E88" s="38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8" s="38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8" s="72"/>
      <c r="M88" s="38">
        <v>11</v>
      </c>
      <c r="N88" s="192" t="s">
        <v>325</v>
      </c>
      <c r="O88" s="38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8" s="38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9" spans="2:16" x14ac:dyDescent="0.25">
      <c r="C89" s="38">
        <v>12</v>
      </c>
      <c r="D89" s="192" t="s">
        <v>231</v>
      </c>
      <c r="E89" s="38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4</v>
      </c>
      <c r="F89" s="38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9" s="72"/>
      <c r="M89" s="38">
        <v>12</v>
      </c>
      <c r="N89" s="192" t="s">
        <v>231</v>
      </c>
      <c r="O89" s="38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9" s="38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0" spans="2:16" x14ac:dyDescent="0.25">
      <c r="C90" s="38">
        <v>13</v>
      </c>
      <c r="D90" s="192" t="s">
        <v>229</v>
      </c>
      <c r="E90" s="38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4</v>
      </c>
      <c r="F90" s="38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90" s="72"/>
      <c r="M90" s="38">
        <v>13</v>
      </c>
      <c r="N90" s="192" t="s">
        <v>229</v>
      </c>
      <c r="O90" s="38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90" s="38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1" spans="2:16" x14ac:dyDescent="0.25">
      <c r="C91" s="38">
        <v>14</v>
      </c>
      <c r="D91" s="192" t="s">
        <v>230</v>
      </c>
      <c r="E91" s="38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6</v>
      </c>
      <c r="F91" s="38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91" s="72"/>
      <c r="M91" s="38">
        <v>14</v>
      </c>
      <c r="N91" s="192" t="s">
        <v>230</v>
      </c>
      <c r="O91" s="38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91" s="38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2" spans="2:16" x14ac:dyDescent="0.25">
      <c r="C92" s="190"/>
      <c r="D92" s="197"/>
      <c r="E92" s="190"/>
      <c r="F92" s="190"/>
      <c r="J92" s="72"/>
      <c r="M92" s="190"/>
      <c r="N92" s="197"/>
      <c r="O92" s="190"/>
      <c r="P92" s="190"/>
    </row>
    <row r="93" spans="2:16" x14ac:dyDescent="0.25">
      <c r="B93" s="1" t="s">
        <v>170</v>
      </c>
      <c r="J93" s="72"/>
      <c r="L93" s="1" t="s">
        <v>170</v>
      </c>
    </row>
    <row r="94" spans="2:16" ht="30" x14ac:dyDescent="0.25">
      <c r="C94" s="51" t="s">
        <v>25</v>
      </c>
      <c r="D94" s="51" t="s">
        <v>31</v>
      </c>
      <c r="E94" s="8" t="s">
        <v>36</v>
      </c>
      <c r="F94" s="8" t="s">
        <v>37</v>
      </c>
      <c r="J94" s="72"/>
      <c r="M94" s="51" t="s">
        <v>25</v>
      </c>
      <c r="N94" s="51" t="s">
        <v>31</v>
      </c>
      <c r="O94" s="8" t="s">
        <v>36</v>
      </c>
      <c r="P94" s="8" t="s">
        <v>37</v>
      </c>
    </row>
    <row r="95" spans="2:16" x14ac:dyDescent="0.25">
      <c r="C95" s="38">
        <v>1</v>
      </c>
      <c r="D95" s="192" t="s">
        <v>110</v>
      </c>
      <c r="E95" s="198" t="s">
        <v>58</v>
      </c>
      <c r="F95" s="198" t="s">
        <v>58</v>
      </c>
      <c r="J95" s="72"/>
      <c r="M95" s="38">
        <v>1</v>
      </c>
      <c r="N95" s="192" t="s">
        <v>110</v>
      </c>
      <c r="O95" s="198" t="s">
        <v>58</v>
      </c>
      <c r="P95" s="198" t="s">
        <v>58</v>
      </c>
    </row>
    <row r="96" spans="2:16" x14ac:dyDescent="0.25">
      <c r="C96" s="38">
        <v>2</v>
      </c>
      <c r="D96" s="192" t="s">
        <v>111</v>
      </c>
      <c r="E96" s="198" t="s">
        <v>58</v>
      </c>
      <c r="F96" s="198" t="s">
        <v>58</v>
      </c>
      <c r="J96" s="72"/>
      <c r="M96" s="38">
        <v>2</v>
      </c>
      <c r="N96" s="192" t="s">
        <v>111</v>
      </c>
      <c r="O96" s="198" t="s">
        <v>58</v>
      </c>
      <c r="P96" s="198" t="s">
        <v>58</v>
      </c>
    </row>
    <row r="97" spans="2:16" x14ac:dyDescent="0.25">
      <c r="C97" s="38">
        <v>3</v>
      </c>
      <c r="D97" s="192" t="s">
        <v>112</v>
      </c>
      <c r="E97" s="198" t="s">
        <v>58</v>
      </c>
      <c r="F97" s="198" t="s">
        <v>58</v>
      </c>
      <c r="J97" s="72"/>
      <c r="M97" s="38">
        <v>3</v>
      </c>
      <c r="N97" s="192" t="s">
        <v>112</v>
      </c>
      <c r="O97" s="198" t="s">
        <v>58</v>
      </c>
      <c r="P97" s="198" t="s">
        <v>58</v>
      </c>
    </row>
    <row r="98" spans="2:16" x14ac:dyDescent="0.25">
      <c r="C98" s="38">
        <v>4</v>
      </c>
      <c r="D98" s="192" t="s">
        <v>113</v>
      </c>
      <c r="E98" s="198" t="s">
        <v>58</v>
      </c>
      <c r="F98" s="198" t="s">
        <v>58</v>
      </c>
      <c r="J98" s="72"/>
      <c r="M98" s="38">
        <v>4</v>
      </c>
      <c r="N98" s="192" t="s">
        <v>113</v>
      </c>
      <c r="O98" s="198" t="s">
        <v>58</v>
      </c>
      <c r="P98" s="198" t="s">
        <v>58</v>
      </c>
    </row>
    <row r="99" spans="2:16" x14ac:dyDescent="0.25">
      <c r="C99" s="38">
        <v>5</v>
      </c>
      <c r="D99" s="192" t="s">
        <v>159</v>
      </c>
      <c r="E99" s="198" t="s">
        <v>58</v>
      </c>
      <c r="F99" s="198" t="s">
        <v>58</v>
      </c>
      <c r="J99" s="72"/>
      <c r="M99" s="38">
        <v>5</v>
      </c>
      <c r="N99" s="192" t="s">
        <v>159</v>
      </c>
      <c r="O99" s="198" t="s">
        <v>58</v>
      </c>
      <c r="P99" s="198" t="s">
        <v>58</v>
      </c>
    </row>
    <row r="100" spans="2:16" x14ac:dyDescent="0.25">
      <c r="C100" s="38">
        <v>6</v>
      </c>
      <c r="D100" s="192" t="s">
        <v>160</v>
      </c>
      <c r="E100" s="198" t="s">
        <v>58</v>
      </c>
      <c r="F100" s="198" t="s">
        <v>58</v>
      </c>
      <c r="J100" s="72"/>
      <c r="M100" s="38">
        <v>6</v>
      </c>
      <c r="N100" s="192" t="s">
        <v>160</v>
      </c>
      <c r="O100" s="198" t="s">
        <v>58</v>
      </c>
      <c r="P100" s="198" t="s">
        <v>58</v>
      </c>
    </row>
    <row r="101" spans="2:16" x14ac:dyDescent="0.25">
      <c r="C101" s="38">
        <v>7</v>
      </c>
      <c r="D101" s="192" t="s">
        <v>161</v>
      </c>
      <c r="E101" s="198" t="s">
        <v>58</v>
      </c>
      <c r="F101" s="198" t="s">
        <v>58</v>
      </c>
      <c r="J101" s="72"/>
      <c r="M101" s="38">
        <v>7</v>
      </c>
      <c r="N101" s="192" t="s">
        <v>161</v>
      </c>
      <c r="O101" s="198" t="s">
        <v>58</v>
      </c>
      <c r="P101" s="198" t="s">
        <v>58</v>
      </c>
    </row>
    <row r="102" spans="2:16" x14ac:dyDescent="0.25">
      <c r="C102" s="38">
        <v>8</v>
      </c>
      <c r="D102" s="192" t="s">
        <v>162</v>
      </c>
      <c r="E102" s="198" t="s">
        <v>58</v>
      </c>
      <c r="F102" s="198" t="s">
        <v>58</v>
      </c>
      <c r="J102" s="72"/>
      <c r="M102" s="38">
        <v>8</v>
      </c>
      <c r="N102" s="192" t="s">
        <v>162</v>
      </c>
      <c r="O102" s="198" t="s">
        <v>58</v>
      </c>
      <c r="P102" s="198" t="s">
        <v>58</v>
      </c>
    </row>
    <row r="103" spans="2:16" x14ac:dyDescent="0.25">
      <c r="C103" s="38">
        <v>9</v>
      </c>
      <c r="D103" s="192" t="s">
        <v>151</v>
      </c>
      <c r="E103" s="198" t="s">
        <v>58</v>
      </c>
      <c r="F103" s="198" t="s">
        <v>58</v>
      </c>
      <c r="J103" s="72"/>
      <c r="M103" s="38">
        <v>9</v>
      </c>
      <c r="N103" s="192" t="s">
        <v>151</v>
      </c>
      <c r="O103" s="198" t="s">
        <v>58</v>
      </c>
      <c r="P103" s="198" t="s">
        <v>58</v>
      </c>
    </row>
    <row r="104" spans="2:16" x14ac:dyDescent="0.25">
      <c r="C104" s="38">
        <v>10</v>
      </c>
      <c r="D104" s="192" t="s">
        <v>150</v>
      </c>
      <c r="E104" s="198" t="s">
        <v>58</v>
      </c>
      <c r="F104" s="198" t="s">
        <v>58</v>
      </c>
      <c r="J104" s="72"/>
      <c r="M104" s="38">
        <v>10</v>
      </c>
      <c r="N104" s="192" t="s">
        <v>150</v>
      </c>
      <c r="O104" s="198" t="s">
        <v>58</v>
      </c>
      <c r="P104" s="198" t="s">
        <v>58</v>
      </c>
    </row>
    <row r="105" spans="2:16" x14ac:dyDescent="0.25">
      <c r="C105" s="38">
        <v>11</v>
      </c>
      <c r="D105" s="192" t="s">
        <v>325</v>
      </c>
      <c r="E105" s="198" t="s">
        <v>58</v>
      </c>
      <c r="F105" s="198" t="s">
        <v>58</v>
      </c>
      <c r="J105" s="72"/>
      <c r="M105" s="38">
        <v>11</v>
      </c>
      <c r="N105" s="192" t="s">
        <v>325</v>
      </c>
      <c r="O105" s="198" t="s">
        <v>58</v>
      </c>
      <c r="P105" s="198" t="s">
        <v>58</v>
      </c>
    </row>
    <row r="106" spans="2:16" x14ac:dyDescent="0.25">
      <c r="C106" s="38">
        <v>12</v>
      </c>
      <c r="D106" s="192" t="s">
        <v>231</v>
      </c>
      <c r="E106" s="198" t="s">
        <v>58</v>
      </c>
      <c r="F106" s="198" t="s">
        <v>58</v>
      </c>
      <c r="J106" s="72"/>
      <c r="M106" s="38">
        <v>12</v>
      </c>
      <c r="N106" s="192" t="s">
        <v>231</v>
      </c>
      <c r="O106" s="198" t="s">
        <v>58</v>
      </c>
      <c r="P106" s="198" t="s">
        <v>58</v>
      </c>
    </row>
    <row r="107" spans="2:16" x14ac:dyDescent="0.25">
      <c r="C107" s="38">
        <v>13</v>
      </c>
      <c r="D107" s="192" t="s">
        <v>229</v>
      </c>
      <c r="E107" s="198" t="s">
        <v>58</v>
      </c>
      <c r="F107" s="198" t="s">
        <v>58</v>
      </c>
      <c r="J107" s="72"/>
      <c r="M107" s="38">
        <v>13</v>
      </c>
      <c r="N107" s="192" t="s">
        <v>229</v>
      </c>
      <c r="O107" s="198" t="s">
        <v>58</v>
      </c>
      <c r="P107" s="198" t="s">
        <v>58</v>
      </c>
    </row>
    <row r="108" spans="2:16" x14ac:dyDescent="0.25">
      <c r="C108" s="38">
        <v>14</v>
      </c>
      <c r="D108" s="192" t="s">
        <v>230</v>
      </c>
      <c r="E108" s="198" t="s">
        <v>58</v>
      </c>
      <c r="F108" s="198" t="s">
        <v>58</v>
      </c>
      <c r="J108" s="72"/>
      <c r="M108" s="38">
        <v>14</v>
      </c>
      <c r="N108" s="192" t="s">
        <v>230</v>
      </c>
      <c r="O108" s="198" t="s">
        <v>58</v>
      </c>
      <c r="P108" s="198" t="s">
        <v>58</v>
      </c>
    </row>
    <row r="109" spans="2:16" x14ac:dyDescent="0.25">
      <c r="C109" s="190"/>
      <c r="D109" s="197"/>
      <c r="E109" s="190"/>
      <c r="F109" s="190"/>
      <c r="J109" s="72"/>
      <c r="M109" s="190"/>
      <c r="N109" s="197"/>
      <c r="O109" s="190"/>
      <c r="P109" s="190"/>
    </row>
    <row r="110" spans="2:16" x14ac:dyDescent="0.25">
      <c r="C110" s="190"/>
      <c r="D110" s="197"/>
      <c r="E110" s="190"/>
      <c r="F110" s="190"/>
      <c r="J110" s="72"/>
      <c r="M110" s="190"/>
      <c r="N110" s="197"/>
      <c r="O110" s="190"/>
      <c r="P110" s="190"/>
    </row>
    <row r="111" spans="2:16" x14ac:dyDescent="0.25">
      <c r="B111" s="1" t="s">
        <v>39</v>
      </c>
      <c r="J111" s="72"/>
      <c r="L111" s="1" t="s">
        <v>39</v>
      </c>
    </row>
    <row r="112" spans="2:16" x14ac:dyDescent="0.25">
      <c r="C112" s="1" t="s">
        <v>41</v>
      </c>
      <c r="J112" s="72"/>
      <c r="M112" s="1" t="s">
        <v>41</v>
      </c>
    </row>
    <row r="113" spans="2:14" x14ac:dyDescent="0.25">
      <c r="D113" t="s">
        <v>40</v>
      </c>
      <c r="J113" s="72"/>
      <c r="N113" t="s">
        <v>40</v>
      </c>
    </row>
    <row r="114" spans="2:14" x14ac:dyDescent="0.25">
      <c r="D114" t="s">
        <v>93</v>
      </c>
      <c r="J114" s="72"/>
      <c r="N114" t="s">
        <v>93</v>
      </c>
    </row>
    <row r="115" spans="2:14" x14ac:dyDescent="0.25">
      <c r="C115" s="1" t="s">
        <v>156</v>
      </c>
      <c r="J115" s="72"/>
      <c r="M115" s="1" t="s">
        <v>156</v>
      </c>
    </row>
    <row r="116" spans="2:14" x14ac:dyDescent="0.25">
      <c r="D116" t="s">
        <v>157</v>
      </c>
      <c r="J116" s="72"/>
      <c r="N116" t="s">
        <v>157</v>
      </c>
    </row>
    <row r="117" spans="2:14" x14ac:dyDescent="0.25">
      <c r="D117" t="s">
        <v>158</v>
      </c>
      <c r="J117" s="72"/>
      <c r="N117" t="s">
        <v>158</v>
      </c>
    </row>
    <row r="118" spans="2:14" x14ac:dyDescent="0.25">
      <c r="J118" s="72"/>
    </row>
    <row r="119" spans="2:14" x14ac:dyDescent="0.25">
      <c r="J119" s="72"/>
    </row>
    <row r="120" spans="2:14" x14ac:dyDescent="0.25">
      <c r="B120" t="s">
        <v>163</v>
      </c>
      <c r="C120" t="s">
        <v>155</v>
      </c>
      <c r="J120" s="72"/>
      <c r="K120" t="s">
        <v>154</v>
      </c>
    </row>
    <row r="121" spans="2:14" x14ac:dyDescent="0.25">
      <c r="D121" s="192" t="s">
        <v>110</v>
      </c>
      <c r="J121" s="72"/>
      <c r="L121" s="192" t="s">
        <v>111</v>
      </c>
    </row>
    <row r="122" spans="2:14" x14ac:dyDescent="0.25">
      <c r="D122" s="192" t="s">
        <v>159</v>
      </c>
      <c r="J122" s="72"/>
      <c r="L122" s="192" t="s">
        <v>112</v>
      </c>
    </row>
    <row r="123" spans="2:14" x14ac:dyDescent="0.25">
      <c r="D123" s="192" t="s">
        <v>160</v>
      </c>
      <c r="J123" s="72"/>
      <c r="L123" s="192" t="s">
        <v>113</v>
      </c>
      <c r="M123" s="33"/>
    </row>
    <row r="124" spans="2:14" x14ac:dyDescent="0.25">
      <c r="D124" s="192" t="s">
        <v>161</v>
      </c>
      <c r="J124" s="72"/>
      <c r="L124" s="192" t="s">
        <v>151</v>
      </c>
    </row>
    <row r="125" spans="2:14" x14ac:dyDescent="0.25">
      <c r="D125" s="192" t="s">
        <v>162</v>
      </c>
      <c r="J125" s="72"/>
      <c r="L125" s="192" t="s">
        <v>325</v>
      </c>
    </row>
    <row r="126" spans="2:14" x14ac:dyDescent="0.25">
      <c r="D126" s="192" t="s">
        <v>150</v>
      </c>
      <c r="J126" s="72"/>
    </row>
    <row r="127" spans="2:14" x14ac:dyDescent="0.25">
      <c r="D127" s="192" t="s">
        <v>231</v>
      </c>
      <c r="J127" s="72"/>
    </row>
    <row r="128" spans="2:14" x14ac:dyDescent="0.25">
      <c r="D128" s="192" t="s">
        <v>229</v>
      </c>
      <c r="J128" s="72"/>
    </row>
    <row r="129" spans="4:10" x14ac:dyDescent="0.25">
      <c r="D129" s="192" t="s">
        <v>230</v>
      </c>
      <c r="J129" s="72"/>
    </row>
    <row r="130" spans="4:10" x14ac:dyDescent="0.25">
      <c r="D130" s="197"/>
      <c r="J130" s="72"/>
    </row>
    <row r="131" spans="4:10" x14ac:dyDescent="0.25">
      <c r="D131" s="197"/>
      <c r="E131" s="199" t="s">
        <v>155</v>
      </c>
      <c r="G131" s="72" t="s">
        <v>154</v>
      </c>
    </row>
    <row r="132" spans="4:10" x14ac:dyDescent="0.25">
      <c r="D132" t="s">
        <v>110</v>
      </c>
      <c r="E132" s="200">
        <v>44003</v>
      </c>
      <c r="F132" t="s">
        <v>326</v>
      </c>
      <c r="G132" t="s">
        <v>144</v>
      </c>
    </row>
    <row r="133" spans="4:10" x14ac:dyDescent="0.25">
      <c r="D133" t="s">
        <v>111</v>
      </c>
      <c r="E133" t="s">
        <v>144</v>
      </c>
      <c r="G133" s="200">
        <v>44003</v>
      </c>
      <c r="H133" t="s">
        <v>326</v>
      </c>
    </row>
    <row r="134" spans="4:10" x14ac:dyDescent="0.25">
      <c r="D134" t="s">
        <v>112</v>
      </c>
      <c r="E134" t="s">
        <v>144</v>
      </c>
      <c r="G134" s="200">
        <v>44003</v>
      </c>
      <c r="H134" t="s">
        <v>326</v>
      </c>
    </row>
    <row r="135" spans="4:10" x14ac:dyDescent="0.25">
      <c r="D135" t="s">
        <v>113</v>
      </c>
      <c r="E135" t="s">
        <v>144</v>
      </c>
      <c r="G135" s="200">
        <v>44003</v>
      </c>
      <c r="H135" t="s">
        <v>326</v>
      </c>
    </row>
    <row r="136" spans="4:10" x14ac:dyDescent="0.25">
      <c r="D136" t="s">
        <v>159</v>
      </c>
      <c r="E136" s="200">
        <v>44003</v>
      </c>
      <c r="F136" t="s">
        <v>326</v>
      </c>
      <c r="G136" t="s">
        <v>144</v>
      </c>
    </row>
    <row r="137" spans="4:10" x14ac:dyDescent="0.25">
      <c r="D137" t="s">
        <v>160</v>
      </c>
      <c r="E137" s="200">
        <v>44003</v>
      </c>
      <c r="F137" t="s">
        <v>326</v>
      </c>
      <c r="G137" t="s">
        <v>144</v>
      </c>
    </row>
    <row r="138" spans="4:10" x14ac:dyDescent="0.25">
      <c r="D138" t="s">
        <v>161</v>
      </c>
      <c r="E138" s="200">
        <v>44003</v>
      </c>
      <c r="F138" t="s">
        <v>326</v>
      </c>
      <c r="G138" t="s">
        <v>144</v>
      </c>
    </row>
    <row r="139" spans="4:10" x14ac:dyDescent="0.25">
      <c r="D139" t="s">
        <v>162</v>
      </c>
      <c r="E139" s="200">
        <v>44003</v>
      </c>
      <c r="F139" t="s">
        <v>326</v>
      </c>
      <c r="G139" t="s">
        <v>144</v>
      </c>
    </row>
    <row r="140" spans="4:10" x14ac:dyDescent="0.25">
      <c r="D140" t="s">
        <v>151</v>
      </c>
      <c r="E140" t="s">
        <v>144</v>
      </c>
      <c r="G140" s="200">
        <v>44003</v>
      </c>
      <c r="H140" t="s">
        <v>326</v>
      </c>
    </row>
    <row r="141" spans="4:10" x14ac:dyDescent="0.25">
      <c r="D141" t="s">
        <v>150</v>
      </c>
      <c r="E141" s="200">
        <v>44003</v>
      </c>
      <c r="F141" t="s">
        <v>326</v>
      </c>
      <c r="G141" t="s">
        <v>144</v>
      </c>
    </row>
    <row r="142" spans="4:10" x14ac:dyDescent="0.25">
      <c r="D142" t="s">
        <v>325</v>
      </c>
      <c r="E142" t="s">
        <v>144</v>
      </c>
      <c r="G142" s="200">
        <v>44003</v>
      </c>
      <c r="H142" t="s">
        <v>326</v>
      </c>
    </row>
    <row r="143" spans="4:10" x14ac:dyDescent="0.25">
      <c r="D143" t="s">
        <v>231</v>
      </c>
      <c r="E143" s="200">
        <v>44003</v>
      </c>
      <c r="F143" t="s">
        <v>326</v>
      </c>
      <c r="G143" t="s">
        <v>144</v>
      </c>
    </row>
    <row r="144" spans="4:10" x14ac:dyDescent="0.25">
      <c r="D144" t="s">
        <v>229</v>
      </c>
      <c r="E144" s="200">
        <v>44003</v>
      </c>
      <c r="F144" t="s">
        <v>326</v>
      </c>
      <c r="G144" t="s">
        <v>144</v>
      </c>
    </row>
    <row r="145" spans="4:7" x14ac:dyDescent="0.25">
      <c r="D145" t="s">
        <v>230</v>
      </c>
      <c r="E145" s="200">
        <v>44003</v>
      </c>
      <c r="F145" t="s">
        <v>326</v>
      </c>
      <c r="G145" t="s">
        <v>144</v>
      </c>
    </row>
  </sheetData>
  <customSheetViews>
    <customSheetView guid="{7E0EA425-A420-4443-B9E0-CDF0AA9E5D09}" topLeftCell="A106">
      <selection activeCell="A6" sqref="A6:XFD6"/>
      <pageMargins left="0.7" right="0.7" top="0.75" bottom="0.75" header="0.3" footer="0.3"/>
      <pageSetup orientation="portrait" horizontalDpi="300" verticalDpi="0" r:id="rId1"/>
    </customSheetView>
    <customSheetView guid="{A2E8CE38-D15E-4374-89B2-69D9421C4465}" showPageBreaks="1" topLeftCell="A106">
      <selection activeCell="A6" sqref="A6:XFD6"/>
      <pageMargins left="0.7" right="0.7" top="0.75" bottom="0.75" header="0.3" footer="0.3"/>
      <pageSetup orientation="portrait" horizontalDpi="300" verticalDpi="0" r:id="rId2"/>
    </customSheetView>
    <customSheetView guid="{99BC1C51-34DC-4BF2-906C-1E31B6171D71}" topLeftCell="A106">
      <selection activeCell="D4" sqref="D4"/>
      <pageMargins left="0.7" right="0.7" top="0.75" bottom="0.75" header="0.3" footer="0.3"/>
      <pageSetup orientation="portrait" horizontalDpi="300" verticalDpi="0" r:id="rId3"/>
    </customSheetView>
    <customSheetView guid="{A2C66332-A809-458E-971B-FDB6D62C74C3}">
      <selection activeCell="A31" sqref="A31"/>
      <pageMargins left="0.7" right="0.7" top="0.75" bottom="0.75" header="0.3" footer="0.3"/>
      <pageSetup orientation="portrait" horizontalDpi="300" verticalDpi="0" r:id="rId4"/>
    </customSheetView>
    <customSheetView guid="{7ECC2B8E-6A82-42F5-8AB0-4A51C54EA5EC}">
      <selection activeCell="O10" sqref="O10"/>
      <pageMargins left="0.7" right="0.7" top="0.75" bottom="0.75" header="0.3" footer="0.3"/>
      <pageSetup orientation="portrait" horizontalDpi="300" verticalDpi="0" r:id="rId5"/>
    </customSheetView>
    <customSheetView guid="{3B3E6719-EACB-4D2C-89C1-05FFAB6020FD}">
      <selection activeCell="A44" sqref="A44:XFD44"/>
      <pageMargins left="0.7" right="0.7" top="0.75" bottom="0.75" header="0.3" footer="0.3"/>
      <pageSetup orientation="portrait" horizontalDpi="300" verticalDpi="0" r:id="rId6"/>
    </customSheetView>
    <customSheetView guid="{4E06BDBF-2CED-473B-850B-2A6C7311FF41}">
      <selection activeCell="B5" sqref="B5"/>
      <pageMargins left="0.7" right="0.7" top="0.75" bottom="0.75" header="0.3" footer="0.3"/>
      <pageSetup orientation="portrait" horizontalDpi="300" verticalDpi="0" r:id="rId7"/>
    </customSheetView>
    <customSheetView guid="{D33AC7AF-C8AB-4CE9-94C7-9237011A5FC3}">
      <selection activeCell="A31" sqref="A31"/>
      <pageMargins left="0.7" right="0.7" top="0.75" bottom="0.75" header="0.3" footer="0.3"/>
      <pageSetup orientation="portrait" horizontalDpi="300" verticalDpi="0" r:id="rId8"/>
    </customSheetView>
    <customSheetView guid="{C94451EF-7A3E-4D72-B5A4-3D1B193192CC}">
      <selection activeCell="G24" sqref="G24"/>
      <pageMargins left="0.7" right="0.7" top="0.75" bottom="0.75" header="0.3" footer="0.3"/>
      <pageSetup orientation="portrait" horizontalDpi="300" verticalDpi="0" r:id="rId9"/>
    </customSheetView>
    <customSheetView guid="{FECB4C41-27E8-4A22-AFB3-4F54CDD4960E}" topLeftCell="A106">
      <selection activeCell="A6" sqref="A6:XFD6"/>
      <pageMargins left="0.7" right="0.7" top="0.75" bottom="0.75" header="0.3" footer="0.3"/>
      <pageSetup orientation="portrait" horizontalDpi="300" verticalDpi="0" r:id="rId10"/>
    </customSheetView>
    <customSheetView guid="{970EE037-F5E5-47AF-896A-0F6222879EBC}" topLeftCell="A43">
      <selection activeCell="H21" sqref="H21"/>
      <pageMargins left="0.7" right="0.7" top="0.75" bottom="0.75" header="0.3" footer="0.3"/>
      <pageSetup orientation="portrait" horizontalDpi="300" verticalDpi="0" r:id="rId11"/>
    </customSheetView>
    <customSheetView guid="{60D2C030-4E31-4E07-8E1C-44D2EE84B177}" topLeftCell="A106">
      <selection activeCell="D4" sqref="D4"/>
      <pageMargins left="0.7" right="0.7" top="0.75" bottom="0.75" header="0.3" footer="0.3"/>
      <pageSetup orientation="portrait" horizontalDpi="300" verticalDpi="0" r:id="rId12"/>
    </customSheetView>
    <customSheetView guid="{336B6883-2145-4B58-921E-CEC7185A847E}">
      <selection activeCell="A31" sqref="A31"/>
      <pageMargins left="0.7" right="0.7" top="0.75" bottom="0.75" header="0.3" footer="0.3"/>
      <pageSetup orientation="portrait" horizontalDpi="300" verticalDpi="0" r:id="rId13"/>
    </customSheetView>
    <customSheetView guid="{89C03E1E-B6A8-49A1-B29C-5DC4FAB2FBC6}" topLeftCell="A106">
      <selection activeCell="A6" sqref="A6:XFD6"/>
      <pageMargins left="0.7" right="0.7" top="0.75" bottom="0.75" header="0.3" footer="0.3"/>
      <pageSetup orientation="portrait" horizontalDpi="300" verticalDpi="0" r:id="rId14"/>
    </customSheetView>
    <customSheetView guid="{F96FC7D9-4F89-4FE0-8D00-C0083DEB0472}" topLeftCell="A106">
      <selection activeCell="A6" sqref="A6:XFD6"/>
      <pageMargins left="0.7" right="0.7" top="0.75" bottom="0.75" header="0.3" footer="0.3"/>
      <pageSetup orientation="portrait" horizontalDpi="300" verticalDpi="0" r:id="rId15"/>
    </customSheetView>
  </customSheetViews>
  <pageMargins left="0.7" right="0.7" top="0.75" bottom="0.75" header="0.3" footer="0.3"/>
  <pageSetup orientation="portrait" horizontalDpi="300" verticalDpi="0" r:id="rId16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Merged_COEM</vt:lpstr>
      <vt:lpstr>Merged_JOEM</vt:lpstr>
      <vt:lpstr>|-&gt;</vt:lpstr>
      <vt:lpstr>Report_For_Each_Project_COEM</vt:lpstr>
      <vt:lpstr>Report_For_Each_Project_JOEM</vt:lpstr>
      <vt:lpstr>Template_Total_Report</vt:lpstr>
      <vt:lpstr>Table</vt:lpstr>
      <vt:lpstr>Check_List</vt:lpstr>
      <vt:lpstr>|--&gt;</vt:lpstr>
      <vt:lpstr>Monthly_20200720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EXTERNAL Nguyen Trung Hieu (Ban Vien, RBVH/EPS45)</dc:creator>
  <cp:lastModifiedBy>EXTERNAL Nguyen Tuan Duong (Ban Vien, RBVH/EPS45)</cp:lastModifiedBy>
  <dcterms:created xsi:type="dcterms:W3CDTF">2006-09-16T00:00:00Z</dcterms:created>
  <dcterms:modified xsi:type="dcterms:W3CDTF">2020-07-11T08:20:16Z</dcterms:modified>
</cp:coreProperties>
</file>